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9036D4DC-1502-4893-AB23-FB69017788EA}" xr6:coauthVersionLast="47" xr6:coauthVersionMax="47" xr10:uidLastSave="{00000000-0000-0000-0000-000000000000}"/>
  <bookViews>
    <workbookView xWindow="-120" yWindow="-120" windowWidth="20730" windowHeight="11160" firstSheet="12" activeTab="17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BM 07" sheetId="14" r:id="rId13"/>
    <sheet name="Memória 07" sheetId="15" r:id="rId14"/>
    <sheet name="BM 08" sheetId="16" r:id="rId15"/>
    <sheet name="Memória 08" sheetId="17" r:id="rId16"/>
    <sheet name="Replanilhamento" sheetId="18" r:id="rId17"/>
    <sheet name="Memória 09" sheetId="19" r:id="rId18"/>
    <sheet name="Planilha1" sheetId="1" r:id="rId19"/>
  </sheets>
  <externalReferences>
    <externalReference r:id="rId20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8">'BM 05'!$A$1:$Q$268</definedName>
    <definedName name="_xlnm.Print_Area" localSheetId="10">'BM 06'!$A$1:$Q$268</definedName>
    <definedName name="_xlnm.Print_Area" localSheetId="12">'BM 07'!$A$1:$Q$268</definedName>
    <definedName name="_xlnm.Print_Area" localSheetId="14">'BM 08'!$A$1:$Q$326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  <definedName name="_xlnm.Print_Area" localSheetId="9">'Memória 05'!$A$1:$D$266</definedName>
    <definedName name="_xlnm.Print_Area" localSheetId="11">'Memória 06'!$A$1:$D$266</definedName>
    <definedName name="_xlnm.Print_Area" localSheetId="13">'Memória 07'!$A$1:$D$266</definedName>
    <definedName name="_xlnm.Print_Area" localSheetId="15">'Memória 08'!$A$1:$D$306</definedName>
    <definedName name="_xlnm.Print_Area" localSheetId="17">'Memória 09'!$A$1:$D$315</definedName>
    <definedName name="_xlnm.Print_Area" localSheetId="16">Replanilhamento!$A$1:$R$334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4" i="19" l="1"/>
  <c r="B314" i="19"/>
  <c r="A314" i="19"/>
  <c r="E313" i="19"/>
  <c r="C313" i="19"/>
  <c r="B313" i="19"/>
  <c r="A313" i="19"/>
  <c r="C312" i="19"/>
  <c r="B312" i="19"/>
  <c r="A312" i="19"/>
  <c r="E311" i="19"/>
  <c r="C311" i="19"/>
  <c r="B311" i="19"/>
  <c r="A311" i="19"/>
  <c r="C310" i="19"/>
  <c r="B310" i="19"/>
  <c r="A310" i="19"/>
  <c r="C309" i="19"/>
  <c r="B309" i="19"/>
  <c r="A309" i="19"/>
  <c r="E308" i="19"/>
  <c r="C308" i="19"/>
  <c r="B308" i="19"/>
  <c r="A308" i="19"/>
  <c r="E307" i="19"/>
  <c r="C307" i="19"/>
  <c r="B307" i="19"/>
  <c r="A307" i="19"/>
  <c r="B306" i="19"/>
  <c r="A306" i="19"/>
  <c r="C305" i="19"/>
  <c r="B305" i="19"/>
  <c r="A305" i="19"/>
  <c r="C304" i="19"/>
  <c r="B304" i="19"/>
  <c r="A304" i="19"/>
  <c r="C303" i="19"/>
  <c r="B303" i="19"/>
  <c r="A303" i="19"/>
  <c r="C302" i="19"/>
  <c r="B302" i="19"/>
  <c r="A302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F285" i="19"/>
  <c r="E285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B261" i="19"/>
  <c r="A261" i="19"/>
  <c r="B260" i="19"/>
  <c r="A260" i="19"/>
  <c r="F243" i="19"/>
  <c r="E243" i="19"/>
  <c r="F239" i="19"/>
  <c r="H238" i="19"/>
  <c r="G238" i="19"/>
  <c r="F238" i="19"/>
  <c r="F224" i="19"/>
  <c r="F213" i="19"/>
  <c r="E213" i="19" s="1"/>
  <c r="G212" i="19"/>
  <c r="F212" i="19"/>
  <c r="E192" i="19"/>
  <c r="E191" i="19"/>
  <c r="E187" i="19"/>
  <c r="G176" i="19"/>
  <c r="G175" i="19"/>
  <c r="F142" i="19"/>
  <c r="E74" i="19"/>
  <c r="E73" i="19"/>
  <c r="F70" i="19"/>
  <c r="G70" i="19" s="1"/>
  <c r="I70" i="19" s="1"/>
  <c r="G72" i="19" s="1"/>
  <c r="F58" i="19"/>
  <c r="E28" i="19"/>
  <c r="P329" i="18"/>
  <c r="N321" i="18"/>
  <c r="K321" i="18"/>
  <c r="J321" i="18"/>
  <c r="I321" i="18"/>
  <c r="F321" i="18"/>
  <c r="Q320" i="18"/>
  <c r="N320" i="18"/>
  <c r="L320" i="18" s="1"/>
  <c r="O320" i="18" s="1"/>
  <c r="M320" i="18"/>
  <c r="P320" i="18" s="1"/>
  <c r="K320" i="18"/>
  <c r="J320" i="18"/>
  <c r="R320" i="18" s="1"/>
  <c r="I320" i="18"/>
  <c r="F320" i="18"/>
  <c r="N319" i="18"/>
  <c r="M319" i="18"/>
  <c r="L319" i="18"/>
  <c r="K319" i="18"/>
  <c r="I319" i="18"/>
  <c r="F319" i="18"/>
  <c r="K318" i="18"/>
  <c r="N318" i="18" s="1"/>
  <c r="I318" i="18"/>
  <c r="F318" i="18"/>
  <c r="J318" i="18" s="1"/>
  <c r="K317" i="18"/>
  <c r="N317" i="18" s="1"/>
  <c r="J317" i="18"/>
  <c r="I317" i="18"/>
  <c r="F317" i="18"/>
  <c r="N316" i="18"/>
  <c r="M316" i="18"/>
  <c r="P316" i="18" s="1"/>
  <c r="K316" i="18"/>
  <c r="J316" i="18"/>
  <c r="I316" i="18"/>
  <c r="F316" i="18"/>
  <c r="Q315" i="18"/>
  <c r="N315" i="18"/>
  <c r="M315" i="18"/>
  <c r="L315" i="18"/>
  <c r="O315" i="18" s="1"/>
  <c r="K315" i="18"/>
  <c r="I315" i="18"/>
  <c r="I313" i="18" s="1"/>
  <c r="F315" i="18"/>
  <c r="J315" i="18" s="1"/>
  <c r="K314" i="18"/>
  <c r="N314" i="18" s="1"/>
  <c r="I314" i="18"/>
  <c r="F314" i="18"/>
  <c r="J314" i="18" s="1"/>
  <c r="N313" i="18"/>
  <c r="K313" i="18"/>
  <c r="K312" i="18"/>
  <c r="N312" i="18" s="1"/>
  <c r="I312" i="18"/>
  <c r="F312" i="18"/>
  <c r="J312" i="18" s="1"/>
  <c r="N311" i="18"/>
  <c r="K311" i="18"/>
  <c r="J311" i="18"/>
  <c r="I311" i="18"/>
  <c r="F311" i="18"/>
  <c r="N310" i="18"/>
  <c r="L310" i="18" s="1"/>
  <c r="O310" i="18" s="1"/>
  <c r="M310" i="18"/>
  <c r="P310" i="18" s="1"/>
  <c r="K310" i="18"/>
  <c r="J310" i="18"/>
  <c r="I310" i="18"/>
  <c r="F310" i="18"/>
  <c r="P309" i="18"/>
  <c r="N309" i="18"/>
  <c r="M309" i="18"/>
  <c r="L309" i="18"/>
  <c r="K309" i="18"/>
  <c r="I309" i="18"/>
  <c r="F309" i="18"/>
  <c r="L308" i="18"/>
  <c r="K308" i="18"/>
  <c r="N308" i="18" s="1"/>
  <c r="I308" i="18"/>
  <c r="F308" i="18"/>
  <c r="J308" i="18" s="1"/>
  <c r="K307" i="18"/>
  <c r="N307" i="18" s="1"/>
  <c r="K306" i="18"/>
  <c r="N306" i="18" s="1"/>
  <c r="F306" i="18"/>
  <c r="N305" i="18"/>
  <c r="K305" i="18"/>
  <c r="F305" i="18"/>
  <c r="N304" i="18"/>
  <c r="K304" i="18"/>
  <c r="F304" i="18"/>
  <c r="K303" i="18"/>
  <c r="N303" i="18" s="1"/>
  <c r="F303" i="18"/>
  <c r="K302" i="18"/>
  <c r="N302" i="18" s="1"/>
  <c r="J302" i="18"/>
  <c r="F302" i="18"/>
  <c r="D302" i="18"/>
  <c r="I302" i="18" s="1"/>
  <c r="N301" i="18"/>
  <c r="K301" i="18"/>
  <c r="J301" i="18"/>
  <c r="F301" i="18"/>
  <c r="D301" i="18"/>
  <c r="I301" i="18" s="1"/>
  <c r="N300" i="18"/>
  <c r="K300" i="18"/>
  <c r="N299" i="18"/>
  <c r="K299" i="18"/>
  <c r="F299" i="18"/>
  <c r="D299" i="18"/>
  <c r="N298" i="18"/>
  <c r="K298" i="18"/>
  <c r="F298" i="18"/>
  <c r="K297" i="18"/>
  <c r="N297" i="18" s="1"/>
  <c r="F297" i="18"/>
  <c r="N296" i="18"/>
  <c r="K296" i="18"/>
  <c r="F296" i="18"/>
  <c r="K295" i="18"/>
  <c r="N295" i="18" s="1"/>
  <c r="F295" i="18"/>
  <c r="K294" i="18"/>
  <c r="N294" i="18" s="1"/>
  <c r="F294" i="18"/>
  <c r="D294" i="18"/>
  <c r="L293" i="18"/>
  <c r="O293" i="18" s="1"/>
  <c r="K293" i="18"/>
  <c r="N293" i="18" s="1"/>
  <c r="K292" i="18"/>
  <c r="N292" i="18" s="1"/>
  <c r="F292" i="18"/>
  <c r="J292" i="18" s="1"/>
  <c r="D292" i="18"/>
  <c r="I292" i="18" s="1"/>
  <c r="K291" i="18"/>
  <c r="N291" i="18" s="1"/>
  <c r="N290" i="18"/>
  <c r="K290" i="18"/>
  <c r="F290" i="18"/>
  <c r="K289" i="18"/>
  <c r="N289" i="18" s="1"/>
  <c r="F289" i="18"/>
  <c r="D289" i="18"/>
  <c r="D290" i="18" s="1"/>
  <c r="N288" i="18"/>
  <c r="K288" i="18"/>
  <c r="J288" i="18"/>
  <c r="I288" i="18"/>
  <c r="F288" i="18"/>
  <c r="D288" i="18"/>
  <c r="K287" i="18"/>
  <c r="N287" i="18" s="1"/>
  <c r="N286" i="18"/>
  <c r="K286" i="18"/>
  <c r="J286" i="18"/>
  <c r="I286" i="18"/>
  <c r="F286" i="18"/>
  <c r="D286" i="18"/>
  <c r="Q285" i="18"/>
  <c r="K285" i="18"/>
  <c r="N285" i="18" s="1"/>
  <c r="F285" i="18"/>
  <c r="N284" i="18"/>
  <c r="K284" i="18"/>
  <c r="F284" i="18"/>
  <c r="Q283" i="18"/>
  <c r="K283" i="18"/>
  <c r="N283" i="18" s="1"/>
  <c r="F283" i="18"/>
  <c r="N282" i="18"/>
  <c r="K282" i="18"/>
  <c r="F282" i="18"/>
  <c r="Q281" i="18"/>
  <c r="K281" i="18"/>
  <c r="N281" i="18" s="1"/>
  <c r="F281" i="18"/>
  <c r="D281" i="18"/>
  <c r="N280" i="18"/>
  <c r="K280" i="18"/>
  <c r="J280" i="18"/>
  <c r="I280" i="18"/>
  <c r="F280" i="18"/>
  <c r="D280" i="18"/>
  <c r="D282" i="18" s="1"/>
  <c r="I282" i="18" s="1"/>
  <c r="K279" i="18"/>
  <c r="N279" i="18" s="1"/>
  <c r="N278" i="18"/>
  <c r="K278" i="18"/>
  <c r="J278" i="18"/>
  <c r="I278" i="18"/>
  <c r="F278" i="18"/>
  <c r="Q277" i="18"/>
  <c r="R277" i="18" s="1"/>
  <c r="P277" i="18"/>
  <c r="N277" i="18"/>
  <c r="M277" i="18"/>
  <c r="L277" i="18"/>
  <c r="O277" i="18" s="1"/>
  <c r="K277" i="18"/>
  <c r="N276" i="18"/>
  <c r="K276" i="18"/>
  <c r="J276" i="18"/>
  <c r="I276" i="18"/>
  <c r="F276" i="18"/>
  <c r="D276" i="18"/>
  <c r="N275" i="18"/>
  <c r="K275" i="18"/>
  <c r="J275" i="18"/>
  <c r="I275" i="18"/>
  <c r="F275" i="18"/>
  <c r="K274" i="18"/>
  <c r="N274" i="18" s="1"/>
  <c r="Q273" i="18"/>
  <c r="R273" i="18" s="1"/>
  <c r="M273" i="18"/>
  <c r="P273" i="18" s="1"/>
  <c r="L273" i="18"/>
  <c r="O273" i="18" s="1"/>
  <c r="K273" i="18"/>
  <c r="N273" i="18" s="1"/>
  <c r="K272" i="18"/>
  <c r="N272" i="18" s="1"/>
  <c r="I272" i="18"/>
  <c r="F272" i="18"/>
  <c r="J272" i="18" s="1"/>
  <c r="K271" i="18"/>
  <c r="N271" i="18" s="1"/>
  <c r="J271" i="18"/>
  <c r="I271" i="18"/>
  <c r="F271" i="18"/>
  <c r="K270" i="18"/>
  <c r="N270" i="18" s="1"/>
  <c r="J270" i="18"/>
  <c r="I270" i="18"/>
  <c r="F270" i="18"/>
  <c r="N269" i="18"/>
  <c r="K269" i="18"/>
  <c r="J269" i="18"/>
  <c r="I269" i="18"/>
  <c r="F269" i="18"/>
  <c r="D269" i="18"/>
  <c r="Q268" i="18"/>
  <c r="N268" i="18"/>
  <c r="M268" i="18"/>
  <c r="P268" i="18" s="1"/>
  <c r="L268" i="18"/>
  <c r="O268" i="18" s="1"/>
  <c r="K268" i="18"/>
  <c r="N267" i="18"/>
  <c r="M267" i="18"/>
  <c r="L267" i="18"/>
  <c r="K267" i="18"/>
  <c r="K266" i="18"/>
  <c r="N266" i="18" s="1"/>
  <c r="I266" i="18"/>
  <c r="F266" i="18"/>
  <c r="J266" i="18" s="1"/>
  <c r="N265" i="18"/>
  <c r="M265" i="18"/>
  <c r="P265" i="18" s="1"/>
  <c r="K265" i="18"/>
  <c r="J265" i="18"/>
  <c r="I265" i="18"/>
  <c r="I263" i="18" s="1"/>
  <c r="F265" i="18"/>
  <c r="N264" i="18"/>
  <c r="K264" i="18"/>
  <c r="J264" i="18"/>
  <c r="I264" i="18"/>
  <c r="F264" i="18"/>
  <c r="L263" i="18"/>
  <c r="K263" i="18"/>
  <c r="N263" i="18" s="1"/>
  <c r="M263" i="18" s="1"/>
  <c r="K262" i="18"/>
  <c r="N262" i="18" s="1"/>
  <c r="J262" i="18"/>
  <c r="I262" i="18"/>
  <c r="F262" i="18"/>
  <c r="N261" i="18"/>
  <c r="M261" i="18"/>
  <c r="L261" i="18"/>
  <c r="K261" i="18"/>
  <c r="I261" i="18"/>
  <c r="F261" i="18"/>
  <c r="M260" i="18"/>
  <c r="K260" i="18"/>
  <c r="N260" i="18" s="1"/>
  <c r="I260" i="18"/>
  <c r="I259" i="18" s="1"/>
  <c r="F260" i="18"/>
  <c r="J260" i="18" s="1"/>
  <c r="N259" i="18"/>
  <c r="K259" i="18"/>
  <c r="N258" i="18"/>
  <c r="M258" i="18"/>
  <c r="P258" i="18" s="1"/>
  <c r="K258" i="18"/>
  <c r="J258" i="18"/>
  <c r="I258" i="18"/>
  <c r="F258" i="18"/>
  <c r="K257" i="18"/>
  <c r="N257" i="18" s="1"/>
  <c r="I257" i="18"/>
  <c r="F257" i="18"/>
  <c r="J257" i="18" s="1"/>
  <c r="K256" i="18"/>
  <c r="N256" i="18" s="1"/>
  <c r="J256" i="18"/>
  <c r="I256" i="18"/>
  <c r="F256" i="18"/>
  <c r="Q255" i="18"/>
  <c r="R255" i="18" s="1"/>
  <c r="K255" i="18"/>
  <c r="N255" i="18" s="1"/>
  <c r="L255" i="18" s="1"/>
  <c r="O255" i="18" s="1"/>
  <c r="J255" i="18"/>
  <c r="I255" i="18"/>
  <c r="F255" i="18"/>
  <c r="N254" i="18"/>
  <c r="M254" i="18" s="1"/>
  <c r="P254" i="18" s="1"/>
  <c r="K254" i="18"/>
  <c r="J254" i="18"/>
  <c r="I254" i="18"/>
  <c r="F254" i="18"/>
  <c r="K253" i="18"/>
  <c r="N253" i="18" s="1"/>
  <c r="I253" i="18"/>
  <c r="F253" i="18"/>
  <c r="J253" i="18" s="1"/>
  <c r="K252" i="18"/>
  <c r="N252" i="18" s="1"/>
  <c r="J252" i="18"/>
  <c r="I252" i="18"/>
  <c r="F252" i="18"/>
  <c r="K251" i="18"/>
  <c r="N251" i="18" s="1"/>
  <c r="J251" i="18"/>
  <c r="I251" i="18"/>
  <c r="F251" i="18"/>
  <c r="N250" i="18"/>
  <c r="K250" i="18"/>
  <c r="J250" i="18"/>
  <c r="I250" i="18"/>
  <c r="I246" i="18" s="1"/>
  <c r="F250" i="18"/>
  <c r="K249" i="18"/>
  <c r="N249" i="18" s="1"/>
  <c r="I249" i="18"/>
  <c r="F249" i="18"/>
  <c r="J249" i="18" s="1"/>
  <c r="K248" i="18"/>
  <c r="N248" i="18" s="1"/>
  <c r="I248" i="18"/>
  <c r="F248" i="18"/>
  <c r="J248" i="18" s="1"/>
  <c r="N247" i="18"/>
  <c r="M247" i="18"/>
  <c r="P247" i="18" s="1"/>
  <c r="K247" i="18"/>
  <c r="J247" i="18"/>
  <c r="I247" i="18"/>
  <c r="F247" i="18"/>
  <c r="N246" i="18"/>
  <c r="L246" i="18" s="1"/>
  <c r="K246" i="18"/>
  <c r="K245" i="18"/>
  <c r="N245" i="18" s="1"/>
  <c r="I245" i="18"/>
  <c r="F245" i="18"/>
  <c r="N244" i="18"/>
  <c r="K244" i="18"/>
  <c r="J244" i="18"/>
  <c r="I244" i="18"/>
  <c r="F244" i="18"/>
  <c r="M243" i="18"/>
  <c r="P243" i="18" s="1"/>
  <c r="K243" i="18"/>
  <c r="N243" i="18" s="1"/>
  <c r="L243" i="18" s="1"/>
  <c r="I243" i="18"/>
  <c r="F243" i="18"/>
  <c r="J243" i="18" s="1"/>
  <c r="N242" i="18"/>
  <c r="K242" i="18"/>
  <c r="I242" i="18"/>
  <c r="F242" i="18"/>
  <c r="J242" i="18" s="1"/>
  <c r="N241" i="18"/>
  <c r="M241" i="18"/>
  <c r="P241" i="18" s="1"/>
  <c r="K241" i="18"/>
  <c r="J241" i="18"/>
  <c r="I241" i="18"/>
  <c r="F241" i="18"/>
  <c r="Q240" i="18"/>
  <c r="R240" i="18" s="1"/>
  <c r="N240" i="18"/>
  <c r="M240" i="18" s="1"/>
  <c r="P240" i="18" s="1"/>
  <c r="L240" i="18"/>
  <c r="O240" i="18" s="1"/>
  <c r="K240" i="18"/>
  <c r="F240" i="18"/>
  <c r="N239" i="18"/>
  <c r="K239" i="18"/>
  <c r="J239" i="18"/>
  <c r="I239" i="18"/>
  <c r="F239" i="18"/>
  <c r="Q238" i="18"/>
  <c r="P238" i="18"/>
  <c r="N238" i="18"/>
  <c r="M238" i="18"/>
  <c r="L238" i="18"/>
  <c r="O238" i="18" s="1"/>
  <c r="K238" i="18"/>
  <c r="I238" i="18"/>
  <c r="F238" i="18"/>
  <c r="J238" i="18" s="1"/>
  <c r="M237" i="18"/>
  <c r="L237" i="18"/>
  <c r="K237" i="18"/>
  <c r="N237" i="18" s="1"/>
  <c r="Q236" i="18"/>
  <c r="R236" i="18" s="1"/>
  <c r="N236" i="18"/>
  <c r="M236" i="18"/>
  <c r="L236" i="18"/>
  <c r="O236" i="18" s="1"/>
  <c r="K236" i="18"/>
  <c r="I236" i="18"/>
  <c r="F236" i="18"/>
  <c r="J236" i="18" s="1"/>
  <c r="Q235" i="18"/>
  <c r="M235" i="18"/>
  <c r="L235" i="18"/>
  <c r="O235" i="18" s="1"/>
  <c r="K235" i="18"/>
  <c r="N235" i="18" s="1"/>
  <c r="I235" i="18"/>
  <c r="F235" i="18"/>
  <c r="J235" i="18" s="1"/>
  <c r="O234" i="18"/>
  <c r="N234" i="18"/>
  <c r="L234" i="18"/>
  <c r="K234" i="18"/>
  <c r="J234" i="18"/>
  <c r="I234" i="18"/>
  <c r="F234" i="18"/>
  <c r="K233" i="18"/>
  <c r="N233" i="18" s="1"/>
  <c r="J233" i="18"/>
  <c r="I233" i="18"/>
  <c r="F233" i="18"/>
  <c r="Q232" i="18"/>
  <c r="P232" i="18"/>
  <c r="N232" i="18"/>
  <c r="M232" i="18"/>
  <c r="L232" i="18"/>
  <c r="O232" i="18" s="1"/>
  <c r="K232" i="18"/>
  <c r="I232" i="18"/>
  <c r="F232" i="18"/>
  <c r="J232" i="18" s="1"/>
  <c r="Q231" i="18"/>
  <c r="O231" i="18"/>
  <c r="M231" i="18"/>
  <c r="L231" i="18"/>
  <c r="K231" i="18"/>
  <c r="N231" i="18" s="1"/>
  <c r="I231" i="18"/>
  <c r="F231" i="18"/>
  <c r="J231" i="18" s="1"/>
  <c r="N230" i="18"/>
  <c r="K230" i="18"/>
  <c r="J230" i="18"/>
  <c r="I230" i="18"/>
  <c r="F230" i="18"/>
  <c r="N229" i="18"/>
  <c r="K229" i="18"/>
  <c r="J229" i="18"/>
  <c r="I229" i="18"/>
  <c r="F229" i="18"/>
  <c r="Q228" i="18"/>
  <c r="P228" i="18"/>
  <c r="N228" i="18"/>
  <c r="M228" i="18"/>
  <c r="L228" i="18"/>
  <c r="O228" i="18" s="1"/>
  <c r="K228" i="18"/>
  <c r="I228" i="18"/>
  <c r="F228" i="18"/>
  <c r="J228" i="18" s="1"/>
  <c r="R228" i="18" s="1"/>
  <c r="M227" i="18"/>
  <c r="L227" i="18"/>
  <c r="K227" i="18"/>
  <c r="N227" i="18" s="1"/>
  <c r="I227" i="18"/>
  <c r="F227" i="18"/>
  <c r="N226" i="18"/>
  <c r="K226" i="18"/>
  <c r="I226" i="18"/>
  <c r="F226" i="18"/>
  <c r="J226" i="18" s="1"/>
  <c r="N225" i="18"/>
  <c r="K225" i="18"/>
  <c r="J225" i="18"/>
  <c r="I225" i="18"/>
  <c r="F225" i="18"/>
  <c r="N224" i="18"/>
  <c r="M224" i="18"/>
  <c r="L224" i="18"/>
  <c r="K224" i="18"/>
  <c r="I224" i="18"/>
  <c r="F224" i="18"/>
  <c r="M223" i="18"/>
  <c r="L223" i="18"/>
  <c r="K223" i="18"/>
  <c r="N223" i="18" s="1"/>
  <c r="I223" i="18"/>
  <c r="F223" i="18"/>
  <c r="N222" i="18"/>
  <c r="L222" i="18"/>
  <c r="O222" i="18" s="1"/>
  <c r="K222" i="18"/>
  <c r="I222" i="18"/>
  <c r="F222" i="18"/>
  <c r="J222" i="18" s="1"/>
  <c r="Q221" i="18"/>
  <c r="K221" i="18"/>
  <c r="N221" i="18" s="1"/>
  <c r="J221" i="18"/>
  <c r="I221" i="18"/>
  <c r="F221" i="18"/>
  <c r="N220" i="18"/>
  <c r="M220" i="18"/>
  <c r="L220" i="18"/>
  <c r="K220" i="18"/>
  <c r="I220" i="18"/>
  <c r="F220" i="18"/>
  <c r="M219" i="18"/>
  <c r="P219" i="18" s="1"/>
  <c r="K219" i="18"/>
  <c r="N219" i="18" s="1"/>
  <c r="Q219" i="18" s="1"/>
  <c r="J219" i="18"/>
  <c r="I219" i="18"/>
  <c r="F219" i="18"/>
  <c r="N218" i="18"/>
  <c r="M218" i="18"/>
  <c r="L218" i="18"/>
  <c r="K218" i="18"/>
  <c r="N217" i="18"/>
  <c r="K217" i="18"/>
  <c r="J217" i="18"/>
  <c r="I217" i="18"/>
  <c r="F217" i="18"/>
  <c r="N216" i="18"/>
  <c r="K216" i="18"/>
  <c r="J216" i="18"/>
  <c r="I216" i="18"/>
  <c r="F216" i="18"/>
  <c r="N215" i="18"/>
  <c r="M215" i="18"/>
  <c r="L215" i="18"/>
  <c r="K215" i="18"/>
  <c r="I215" i="18"/>
  <c r="F215" i="18"/>
  <c r="L214" i="18"/>
  <c r="O214" i="18" s="1"/>
  <c r="K214" i="18"/>
  <c r="N214" i="18" s="1"/>
  <c r="I214" i="18"/>
  <c r="F214" i="18"/>
  <c r="J214" i="18" s="1"/>
  <c r="N213" i="18"/>
  <c r="K213" i="18"/>
  <c r="J213" i="18"/>
  <c r="I213" i="18"/>
  <c r="F213" i="18"/>
  <c r="N212" i="18"/>
  <c r="K212" i="18"/>
  <c r="J212" i="18"/>
  <c r="I212" i="18"/>
  <c r="F212" i="18"/>
  <c r="P211" i="18"/>
  <c r="N211" i="18"/>
  <c r="M211" i="18"/>
  <c r="L211" i="18"/>
  <c r="K211" i="18"/>
  <c r="I211" i="18"/>
  <c r="F211" i="18"/>
  <c r="J211" i="18" s="1"/>
  <c r="L210" i="18"/>
  <c r="K210" i="18"/>
  <c r="N210" i="18" s="1"/>
  <c r="I210" i="18"/>
  <c r="F210" i="18"/>
  <c r="J210" i="18" s="1"/>
  <c r="K209" i="18"/>
  <c r="N209" i="18" s="1"/>
  <c r="J209" i="18"/>
  <c r="I209" i="18"/>
  <c r="F209" i="18"/>
  <c r="Q208" i="18"/>
  <c r="N208" i="18"/>
  <c r="L208" i="18" s="1"/>
  <c r="O208" i="18" s="1"/>
  <c r="K208" i="18"/>
  <c r="J208" i="18"/>
  <c r="R208" i="18" s="1"/>
  <c r="I208" i="18"/>
  <c r="F208" i="18"/>
  <c r="Q207" i="18"/>
  <c r="P207" i="18"/>
  <c r="N207" i="18"/>
  <c r="M207" i="18"/>
  <c r="L207" i="18"/>
  <c r="O207" i="18" s="1"/>
  <c r="K207" i="18"/>
  <c r="I207" i="18"/>
  <c r="F207" i="18"/>
  <c r="J207" i="18" s="1"/>
  <c r="L206" i="18"/>
  <c r="K206" i="18"/>
  <c r="N206" i="18" s="1"/>
  <c r="I206" i="18"/>
  <c r="F206" i="18"/>
  <c r="J206" i="18" s="1"/>
  <c r="K205" i="18"/>
  <c r="N205" i="18" s="1"/>
  <c r="J205" i="18"/>
  <c r="I205" i="18"/>
  <c r="F205" i="18"/>
  <c r="R204" i="18"/>
  <c r="Q204" i="18"/>
  <c r="N204" i="18"/>
  <c r="L204" i="18" s="1"/>
  <c r="O204" i="18" s="1"/>
  <c r="M204" i="18"/>
  <c r="P204" i="18" s="1"/>
  <c r="K204" i="18"/>
  <c r="J204" i="18"/>
  <c r="I204" i="18"/>
  <c r="F204" i="18"/>
  <c r="Q203" i="18"/>
  <c r="N203" i="18"/>
  <c r="M203" i="18"/>
  <c r="L203" i="18"/>
  <c r="O203" i="18" s="1"/>
  <c r="K203" i="18"/>
  <c r="I203" i="18"/>
  <c r="F203" i="18"/>
  <c r="J203" i="18" s="1"/>
  <c r="K202" i="18"/>
  <c r="N202" i="18" s="1"/>
  <c r="I202" i="18"/>
  <c r="F202" i="18"/>
  <c r="J202" i="18" s="1"/>
  <c r="N201" i="18"/>
  <c r="K201" i="18"/>
  <c r="J201" i="18"/>
  <c r="I201" i="18"/>
  <c r="F201" i="18"/>
  <c r="N200" i="18"/>
  <c r="M200" i="18"/>
  <c r="P200" i="18" s="1"/>
  <c r="K200" i="18"/>
  <c r="Q199" i="18"/>
  <c r="N199" i="18"/>
  <c r="K199" i="18"/>
  <c r="J199" i="18"/>
  <c r="I199" i="18"/>
  <c r="F199" i="18"/>
  <c r="P198" i="18"/>
  <c r="N198" i="18"/>
  <c r="M198" i="18"/>
  <c r="L198" i="18"/>
  <c r="K198" i="18"/>
  <c r="I198" i="18"/>
  <c r="F198" i="18"/>
  <c r="J198" i="18" s="1"/>
  <c r="L197" i="18"/>
  <c r="O197" i="18" s="1"/>
  <c r="K197" i="18"/>
  <c r="N197" i="18" s="1"/>
  <c r="I197" i="18"/>
  <c r="F197" i="18"/>
  <c r="J197" i="18" s="1"/>
  <c r="K196" i="18"/>
  <c r="N196" i="18" s="1"/>
  <c r="J196" i="18"/>
  <c r="I196" i="18"/>
  <c r="F196" i="18"/>
  <c r="Q195" i="18"/>
  <c r="N195" i="18"/>
  <c r="L195" i="18" s="1"/>
  <c r="O195" i="18" s="1"/>
  <c r="K195" i="18"/>
  <c r="J195" i="18"/>
  <c r="I195" i="18"/>
  <c r="F195" i="18"/>
  <c r="Q194" i="18"/>
  <c r="P194" i="18"/>
  <c r="N194" i="18"/>
  <c r="M194" i="18"/>
  <c r="L194" i="18"/>
  <c r="O194" i="18" s="1"/>
  <c r="K194" i="18"/>
  <c r="I194" i="18"/>
  <c r="F194" i="18"/>
  <c r="J194" i="18" s="1"/>
  <c r="L193" i="18"/>
  <c r="K193" i="18"/>
  <c r="N193" i="18" s="1"/>
  <c r="I193" i="18"/>
  <c r="F193" i="18"/>
  <c r="J193" i="18" s="1"/>
  <c r="N192" i="18"/>
  <c r="K192" i="18"/>
  <c r="J192" i="18"/>
  <c r="I192" i="18"/>
  <c r="F192" i="18"/>
  <c r="R191" i="18"/>
  <c r="Q191" i="18"/>
  <c r="N191" i="18"/>
  <c r="L191" i="18" s="1"/>
  <c r="O191" i="18" s="1"/>
  <c r="M191" i="18"/>
  <c r="P191" i="18" s="1"/>
  <c r="K191" i="18"/>
  <c r="J191" i="18"/>
  <c r="I191" i="18"/>
  <c r="F191" i="18"/>
  <c r="N190" i="18"/>
  <c r="M190" i="18"/>
  <c r="L190" i="18"/>
  <c r="O190" i="18" s="1"/>
  <c r="K190" i="18"/>
  <c r="I190" i="18"/>
  <c r="F190" i="18"/>
  <c r="J190" i="18" s="1"/>
  <c r="K189" i="18"/>
  <c r="N189" i="18" s="1"/>
  <c r="I189" i="18"/>
  <c r="F189" i="18"/>
  <c r="J189" i="18" s="1"/>
  <c r="N188" i="18"/>
  <c r="K188" i="18"/>
  <c r="J188" i="18"/>
  <c r="I188" i="18"/>
  <c r="F188" i="18"/>
  <c r="N187" i="18"/>
  <c r="M187" i="18"/>
  <c r="P187" i="18" s="1"/>
  <c r="K187" i="18"/>
  <c r="J187" i="18"/>
  <c r="I187" i="18"/>
  <c r="F187" i="18"/>
  <c r="N186" i="18"/>
  <c r="M186" i="18"/>
  <c r="L186" i="18"/>
  <c r="K186" i="18"/>
  <c r="I186" i="18"/>
  <c r="F186" i="18"/>
  <c r="K185" i="18"/>
  <c r="N185" i="18" s="1"/>
  <c r="I185" i="18"/>
  <c r="F185" i="18"/>
  <c r="J185" i="18" s="1"/>
  <c r="N184" i="18"/>
  <c r="K184" i="18"/>
  <c r="J184" i="18"/>
  <c r="I184" i="18"/>
  <c r="F184" i="18"/>
  <c r="N183" i="18"/>
  <c r="K183" i="18"/>
  <c r="J183" i="18"/>
  <c r="I183" i="18"/>
  <c r="F183" i="18"/>
  <c r="P182" i="18"/>
  <c r="N182" i="18"/>
  <c r="M182" i="18"/>
  <c r="L182" i="18"/>
  <c r="K182" i="18"/>
  <c r="I182" i="18"/>
  <c r="F182" i="18"/>
  <c r="J182" i="18" s="1"/>
  <c r="L181" i="18"/>
  <c r="O181" i="18" s="1"/>
  <c r="K181" i="18"/>
  <c r="N181" i="18" s="1"/>
  <c r="I181" i="18"/>
  <c r="F181" i="18"/>
  <c r="J181" i="18" s="1"/>
  <c r="K180" i="18"/>
  <c r="N180" i="18" s="1"/>
  <c r="J180" i="18"/>
  <c r="I180" i="18"/>
  <c r="F180" i="18"/>
  <c r="Q179" i="18"/>
  <c r="N179" i="18"/>
  <c r="L179" i="18" s="1"/>
  <c r="O179" i="18" s="1"/>
  <c r="K179" i="18"/>
  <c r="J179" i="18"/>
  <c r="R179" i="18" s="1"/>
  <c r="I179" i="18"/>
  <c r="F179" i="18"/>
  <c r="Q178" i="18"/>
  <c r="P178" i="18"/>
  <c r="N178" i="18"/>
  <c r="M178" i="18"/>
  <c r="L178" i="18"/>
  <c r="O178" i="18" s="1"/>
  <c r="K178" i="18"/>
  <c r="I178" i="18"/>
  <c r="F178" i="18"/>
  <c r="J178" i="18" s="1"/>
  <c r="L177" i="18"/>
  <c r="K177" i="18"/>
  <c r="N177" i="18" s="1"/>
  <c r="I177" i="18"/>
  <c r="F177" i="18"/>
  <c r="J177" i="18" s="1"/>
  <c r="N176" i="18"/>
  <c r="K176" i="18"/>
  <c r="J176" i="18"/>
  <c r="I176" i="18"/>
  <c r="F176" i="18"/>
  <c r="R175" i="18"/>
  <c r="Q175" i="18"/>
  <c r="N175" i="18"/>
  <c r="L175" i="18" s="1"/>
  <c r="O175" i="18" s="1"/>
  <c r="M175" i="18"/>
  <c r="P175" i="18" s="1"/>
  <c r="K175" i="18"/>
  <c r="J175" i="18"/>
  <c r="I175" i="18"/>
  <c r="F175" i="18"/>
  <c r="N174" i="18"/>
  <c r="M174" i="18"/>
  <c r="L174" i="18"/>
  <c r="K174" i="18"/>
  <c r="I174" i="18"/>
  <c r="F174" i="18"/>
  <c r="K173" i="18"/>
  <c r="N173" i="18" s="1"/>
  <c r="I173" i="18"/>
  <c r="F173" i="18"/>
  <c r="J173" i="18" s="1"/>
  <c r="N172" i="18"/>
  <c r="K172" i="18"/>
  <c r="J172" i="18"/>
  <c r="I172" i="18"/>
  <c r="F172" i="18"/>
  <c r="N171" i="18"/>
  <c r="M171" i="18"/>
  <c r="P171" i="18" s="1"/>
  <c r="K171" i="18"/>
  <c r="J171" i="18"/>
  <c r="I171" i="18"/>
  <c r="F171" i="18"/>
  <c r="N170" i="18"/>
  <c r="M170" i="18"/>
  <c r="L170" i="18"/>
  <c r="K170" i="18"/>
  <c r="I170" i="18"/>
  <c r="F170" i="18"/>
  <c r="K169" i="18"/>
  <c r="N169" i="18" s="1"/>
  <c r="I169" i="18"/>
  <c r="F169" i="18"/>
  <c r="J169" i="18" s="1"/>
  <c r="N168" i="18"/>
  <c r="K168" i="18"/>
  <c r="J168" i="18"/>
  <c r="I168" i="18"/>
  <c r="F168" i="18"/>
  <c r="N167" i="18"/>
  <c r="K167" i="18"/>
  <c r="J167" i="18"/>
  <c r="I167" i="18"/>
  <c r="F167" i="18"/>
  <c r="P166" i="18"/>
  <c r="N166" i="18"/>
  <c r="M166" i="18"/>
  <c r="L166" i="18"/>
  <c r="K166" i="18"/>
  <c r="I166" i="18"/>
  <c r="F166" i="18"/>
  <c r="J166" i="18" s="1"/>
  <c r="L165" i="18"/>
  <c r="K165" i="18"/>
  <c r="N165" i="18" s="1"/>
  <c r="M165" i="18" s="1"/>
  <c r="N164" i="18"/>
  <c r="K164" i="18"/>
  <c r="J164" i="18"/>
  <c r="I164" i="18"/>
  <c r="F164" i="18"/>
  <c r="P163" i="18"/>
  <c r="N163" i="18"/>
  <c r="M163" i="18"/>
  <c r="L163" i="18"/>
  <c r="K163" i="18"/>
  <c r="I163" i="18"/>
  <c r="F163" i="18"/>
  <c r="J163" i="18" s="1"/>
  <c r="L162" i="18"/>
  <c r="O162" i="18" s="1"/>
  <c r="K162" i="18"/>
  <c r="N162" i="18" s="1"/>
  <c r="I162" i="18"/>
  <c r="F162" i="18"/>
  <c r="J162" i="18" s="1"/>
  <c r="K161" i="18"/>
  <c r="N161" i="18" s="1"/>
  <c r="J161" i="18"/>
  <c r="I161" i="18"/>
  <c r="F161" i="18"/>
  <c r="Q160" i="18"/>
  <c r="N160" i="18"/>
  <c r="L160" i="18" s="1"/>
  <c r="O160" i="18" s="1"/>
  <c r="K160" i="18"/>
  <c r="J160" i="18"/>
  <c r="R160" i="18" s="1"/>
  <c r="I160" i="18"/>
  <c r="F160" i="18"/>
  <c r="Q159" i="18"/>
  <c r="P159" i="18"/>
  <c r="N159" i="18"/>
  <c r="M159" i="18"/>
  <c r="L159" i="18"/>
  <c r="O159" i="18" s="1"/>
  <c r="K159" i="18"/>
  <c r="I159" i="18"/>
  <c r="F159" i="18"/>
  <c r="J159" i="18" s="1"/>
  <c r="L158" i="18"/>
  <c r="K158" i="18"/>
  <c r="N158" i="18" s="1"/>
  <c r="I158" i="18"/>
  <c r="F158" i="18"/>
  <c r="J158" i="18" s="1"/>
  <c r="K157" i="18"/>
  <c r="N157" i="18" s="1"/>
  <c r="J157" i="18"/>
  <c r="I157" i="18"/>
  <c r="F157" i="18"/>
  <c r="M156" i="18"/>
  <c r="P156" i="18" s="1"/>
  <c r="K156" i="18"/>
  <c r="N156" i="18" s="1"/>
  <c r="J156" i="18"/>
  <c r="I156" i="18"/>
  <c r="F156" i="18"/>
  <c r="N155" i="18"/>
  <c r="M155" i="18"/>
  <c r="P155" i="18" s="1"/>
  <c r="K155" i="18"/>
  <c r="J155" i="18"/>
  <c r="I155" i="18"/>
  <c r="F155" i="18"/>
  <c r="K154" i="18"/>
  <c r="N154" i="18" s="1"/>
  <c r="I154" i="18"/>
  <c r="F154" i="18"/>
  <c r="J154" i="18" s="1"/>
  <c r="K153" i="18"/>
  <c r="N153" i="18" s="1"/>
  <c r="J153" i="18"/>
  <c r="I153" i="18"/>
  <c r="F153" i="18"/>
  <c r="Q152" i="18"/>
  <c r="R152" i="18" s="1"/>
  <c r="M152" i="18"/>
  <c r="P152" i="18" s="1"/>
  <c r="K152" i="18"/>
  <c r="N152" i="18" s="1"/>
  <c r="L152" i="18" s="1"/>
  <c r="O152" i="18" s="1"/>
  <c r="J152" i="18"/>
  <c r="I152" i="18"/>
  <c r="F152" i="18"/>
  <c r="N151" i="18"/>
  <c r="M151" i="18"/>
  <c r="P151" i="18" s="1"/>
  <c r="K151" i="18"/>
  <c r="J151" i="18"/>
  <c r="I151" i="18"/>
  <c r="F151" i="18"/>
  <c r="K150" i="18"/>
  <c r="N150" i="18" s="1"/>
  <c r="I150" i="18"/>
  <c r="F150" i="18"/>
  <c r="J150" i="18" s="1"/>
  <c r="K149" i="18"/>
  <c r="N149" i="18" s="1"/>
  <c r="J149" i="18"/>
  <c r="I149" i="18"/>
  <c r="F149" i="18"/>
  <c r="R148" i="18"/>
  <c r="Q148" i="18"/>
  <c r="K148" i="18"/>
  <c r="N148" i="18" s="1"/>
  <c r="L148" i="18" s="1"/>
  <c r="O148" i="18" s="1"/>
  <c r="J148" i="18"/>
  <c r="I148" i="18"/>
  <c r="F148" i="18"/>
  <c r="N147" i="18"/>
  <c r="K147" i="18"/>
  <c r="J147" i="18"/>
  <c r="I147" i="18"/>
  <c r="F147" i="18"/>
  <c r="K146" i="18"/>
  <c r="N146" i="18" s="1"/>
  <c r="I146" i="18"/>
  <c r="F146" i="18"/>
  <c r="J146" i="18" s="1"/>
  <c r="P145" i="18"/>
  <c r="M145" i="18"/>
  <c r="K145" i="18"/>
  <c r="N145" i="18" s="1"/>
  <c r="L145" i="18" s="1"/>
  <c r="O145" i="18" s="1"/>
  <c r="I145" i="18"/>
  <c r="F145" i="18"/>
  <c r="J145" i="18" s="1"/>
  <c r="L144" i="18"/>
  <c r="O144" i="18" s="1"/>
  <c r="K144" i="18"/>
  <c r="N144" i="18" s="1"/>
  <c r="I144" i="18"/>
  <c r="F144" i="18"/>
  <c r="J144" i="18" s="1"/>
  <c r="K143" i="18"/>
  <c r="N143" i="18" s="1"/>
  <c r="J143" i="18"/>
  <c r="I143" i="18"/>
  <c r="F143" i="18"/>
  <c r="Q142" i="18"/>
  <c r="N142" i="18"/>
  <c r="L142" i="18" s="1"/>
  <c r="O142" i="18" s="1"/>
  <c r="K142" i="18"/>
  <c r="J142" i="18"/>
  <c r="I142" i="18"/>
  <c r="F142" i="18"/>
  <c r="P141" i="18"/>
  <c r="M141" i="18"/>
  <c r="K141" i="18"/>
  <c r="N141" i="18" s="1"/>
  <c r="L141" i="18" s="1"/>
  <c r="O141" i="18" s="1"/>
  <c r="I141" i="18"/>
  <c r="F141" i="18"/>
  <c r="J141" i="18" s="1"/>
  <c r="L140" i="18"/>
  <c r="O140" i="18" s="1"/>
  <c r="K140" i="18"/>
  <c r="N140" i="18" s="1"/>
  <c r="I140" i="18"/>
  <c r="F140" i="18"/>
  <c r="J140" i="18" s="1"/>
  <c r="K139" i="18"/>
  <c r="N139" i="18" s="1"/>
  <c r="J139" i="18"/>
  <c r="I139" i="18"/>
  <c r="F139" i="18"/>
  <c r="Q138" i="18"/>
  <c r="N138" i="18"/>
  <c r="L138" i="18" s="1"/>
  <c r="O138" i="18" s="1"/>
  <c r="K138" i="18"/>
  <c r="J138" i="18"/>
  <c r="I138" i="18"/>
  <c r="F138" i="18"/>
  <c r="P137" i="18"/>
  <c r="M137" i="18"/>
  <c r="K137" i="18"/>
  <c r="N137" i="18" s="1"/>
  <c r="L137" i="18" s="1"/>
  <c r="O137" i="18" s="1"/>
  <c r="I137" i="18"/>
  <c r="F137" i="18"/>
  <c r="J137" i="18" s="1"/>
  <c r="L136" i="18"/>
  <c r="O136" i="18" s="1"/>
  <c r="K136" i="18"/>
  <c r="N136" i="18" s="1"/>
  <c r="I136" i="18"/>
  <c r="F136" i="18"/>
  <c r="J136" i="18" s="1"/>
  <c r="K135" i="18"/>
  <c r="N135" i="18" s="1"/>
  <c r="J135" i="18"/>
  <c r="I135" i="18"/>
  <c r="F135" i="18"/>
  <c r="Q134" i="18"/>
  <c r="N134" i="18"/>
  <c r="L134" i="18" s="1"/>
  <c r="O134" i="18" s="1"/>
  <c r="K134" i="18"/>
  <c r="J134" i="18"/>
  <c r="I134" i="18"/>
  <c r="F134" i="18"/>
  <c r="P133" i="18"/>
  <c r="M133" i="18"/>
  <c r="K133" i="18"/>
  <c r="N133" i="18" s="1"/>
  <c r="L133" i="18" s="1"/>
  <c r="O133" i="18" s="1"/>
  <c r="I133" i="18"/>
  <c r="F133" i="18"/>
  <c r="J133" i="18" s="1"/>
  <c r="L132" i="18"/>
  <c r="O132" i="18" s="1"/>
  <c r="K132" i="18"/>
  <c r="N132" i="18" s="1"/>
  <c r="I132" i="18"/>
  <c r="F132" i="18"/>
  <c r="J132" i="18" s="1"/>
  <c r="K131" i="18"/>
  <c r="N131" i="18" s="1"/>
  <c r="J131" i="18"/>
  <c r="I131" i="18"/>
  <c r="F131" i="18"/>
  <c r="N130" i="18"/>
  <c r="K130" i="18"/>
  <c r="J130" i="18"/>
  <c r="I130" i="18"/>
  <c r="F130" i="18"/>
  <c r="M129" i="18"/>
  <c r="K129" i="18"/>
  <c r="N129" i="18" s="1"/>
  <c r="L129" i="18" s="1"/>
  <c r="O129" i="18" s="1"/>
  <c r="I129" i="18"/>
  <c r="F129" i="18"/>
  <c r="J129" i="18" s="1"/>
  <c r="N128" i="18"/>
  <c r="L128" i="18"/>
  <c r="O128" i="18" s="1"/>
  <c r="K128" i="18"/>
  <c r="I128" i="18"/>
  <c r="F128" i="18"/>
  <c r="J128" i="18" s="1"/>
  <c r="N127" i="18"/>
  <c r="K127" i="18"/>
  <c r="J127" i="18"/>
  <c r="I127" i="18"/>
  <c r="F127" i="18"/>
  <c r="N126" i="18"/>
  <c r="M126" i="18"/>
  <c r="L126" i="18"/>
  <c r="K126" i="18"/>
  <c r="I126" i="18"/>
  <c r="F126" i="18"/>
  <c r="J126" i="18" s="1"/>
  <c r="M125" i="18"/>
  <c r="L125" i="18"/>
  <c r="O125" i="18" s="1"/>
  <c r="K125" i="18"/>
  <c r="N125" i="18" s="1"/>
  <c r="I125" i="18"/>
  <c r="F125" i="18"/>
  <c r="J125" i="18" s="1"/>
  <c r="N124" i="18"/>
  <c r="K124" i="18"/>
  <c r="I124" i="18"/>
  <c r="F124" i="18"/>
  <c r="J124" i="18" s="1"/>
  <c r="N123" i="18"/>
  <c r="K123" i="18"/>
  <c r="J123" i="18"/>
  <c r="I123" i="18"/>
  <c r="F123" i="18"/>
  <c r="Q122" i="18"/>
  <c r="P122" i="18"/>
  <c r="N122" i="18"/>
  <c r="M122" i="18"/>
  <c r="L122" i="18"/>
  <c r="O122" i="18" s="1"/>
  <c r="K122" i="18"/>
  <c r="I122" i="18"/>
  <c r="F122" i="18"/>
  <c r="J122" i="18" s="1"/>
  <c r="M121" i="18"/>
  <c r="P121" i="18" s="1"/>
  <c r="L121" i="18"/>
  <c r="K121" i="18"/>
  <c r="N121" i="18" s="1"/>
  <c r="I121" i="18"/>
  <c r="F121" i="18"/>
  <c r="J121" i="18" s="1"/>
  <c r="N120" i="18"/>
  <c r="L120" i="18"/>
  <c r="O120" i="18" s="1"/>
  <c r="K120" i="18"/>
  <c r="I120" i="18"/>
  <c r="F120" i="18"/>
  <c r="J120" i="18" s="1"/>
  <c r="N119" i="18"/>
  <c r="K119" i="18"/>
  <c r="J119" i="18"/>
  <c r="I119" i="18"/>
  <c r="F119" i="18"/>
  <c r="N118" i="18"/>
  <c r="M118" i="18"/>
  <c r="L118" i="18"/>
  <c r="K118" i="18"/>
  <c r="I118" i="18"/>
  <c r="F118" i="18"/>
  <c r="J118" i="18" s="1"/>
  <c r="M117" i="18"/>
  <c r="L117" i="18"/>
  <c r="O117" i="18" s="1"/>
  <c r="K117" i="18"/>
  <c r="N117" i="18" s="1"/>
  <c r="I117" i="18"/>
  <c r="F117" i="18"/>
  <c r="J117" i="18" s="1"/>
  <c r="N116" i="18"/>
  <c r="K116" i="18"/>
  <c r="I116" i="18"/>
  <c r="F116" i="18"/>
  <c r="J116" i="18" s="1"/>
  <c r="N115" i="18"/>
  <c r="K115" i="18"/>
  <c r="J115" i="18"/>
  <c r="I115" i="18"/>
  <c r="F115" i="18"/>
  <c r="Q114" i="18"/>
  <c r="P114" i="18"/>
  <c r="N114" i="18"/>
  <c r="M114" i="18"/>
  <c r="L114" i="18"/>
  <c r="O114" i="18" s="1"/>
  <c r="K114" i="18"/>
  <c r="I114" i="18"/>
  <c r="F114" i="18"/>
  <c r="J114" i="18" s="1"/>
  <c r="M113" i="18"/>
  <c r="L113" i="18"/>
  <c r="K113" i="18"/>
  <c r="N113" i="18" s="1"/>
  <c r="I113" i="18"/>
  <c r="F113" i="18"/>
  <c r="J113" i="18" s="1"/>
  <c r="N112" i="18"/>
  <c r="L112" i="18"/>
  <c r="O112" i="18" s="1"/>
  <c r="K112" i="18"/>
  <c r="I112" i="18"/>
  <c r="F112" i="18"/>
  <c r="J112" i="18" s="1"/>
  <c r="N111" i="18"/>
  <c r="K111" i="18"/>
  <c r="J111" i="18"/>
  <c r="I111" i="18"/>
  <c r="F111" i="18"/>
  <c r="N110" i="18"/>
  <c r="M110" i="18"/>
  <c r="L110" i="18"/>
  <c r="K110" i="18"/>
  <c r="I110" i="18"/>
  <c r="F110" i="18"/>
  <c r="J110" i="18" s="1"/>
  <c r="M109" i="18"/>
  <c r="L109" i="18"/>
  <c r="O109" i="18" s="1"/>
  <c r="K109" i="18"/>
  <c r="N109" i="18" s="1"/>
  <c r="I109" i="18"/>
  <c r="F109" i="18"/>
  <c r="J109" i="18" s="1"/>
  <c r="N108" i="18"/>
  <c r="K108" i="18"/>
  <c r="J108" i="18"/>
  <c r="I108" i="18"/>
  <c r="F108" i="18"/>
  <c r="N107" i="18"/>
  <c r="K107" i="18"/>
  <c r="J107" i="18"/>
  <c r="I107" i="18"/>
  <c r="F107" i="18"/>
  <c r="Q106" i="18"/>
  <c r="P106" i="18"/>
  <c r="N106" i="18"/>
  <c r="M106" i="18"/>
  <c r="L106" i="18"/>
  <c r="O106" i="18" s="1"/>
  <c r="K106" i="18"/>
  <c r="I106" i="18"/>
  <c r="F106" i="18"/>
  <c r="J106" i="18" s="1"/>
  <c r="R106" i="18" s="1"/>
  <c r="K105" i="18"/>
  <c r="N105" i="18" s="1"/>
  <c r="M105" i="18" s="1"/>
  <c r="P105" i="18" s="1"/>
  <c r="I105" i="18"/>
  <c r="F105" i="18"/>
  <c r="J105" i="18" s="1"/>
  <c r="K104" i="18"/>
  <c r="N104" i="18" s="1"/>
  <c r="J104" i="18"/>
  <c r="I104" i="18"/>
  <c r="F104" i="18"/>
  <c r="K103" i="18"/>
  <c r="N103" i="18" s="1"/>
  <c r="J103" i="18"/>
  <c r="I103" i="18"/>
  <c r="F103" i="18"/>
  <c r="N102" i="18"/>
  <c r="Q102" i="18" s="1"/>
  <c r="R102" i="18" s="1"/>
  <c r="M102" i="18"/>
  <c r="P102" i="18" s="1"/>
  <c r="K102" i="18"/>
  <c r="J102" i="18"/>
  <c r="I102" i="18"/>
  <c r="F102" i="18"/>
  <c r="K101" i="18"/>
  <c r="N101" i="18" s="1"/>
  <c r="M101" i="18" s="1"/>
  <c r="P101" i="18" s="1"/>
  <c r="I101" i="18"/>
  <c r="F101" i="18"/>
  <c r="J101" i="18" s="1"/>
  <c r="K100" i="18"/>
  <c r="N100" i="18" s="1"/>
  <c r="J100" i="18"/>
  <c r="I100" i="18"/>
  <c r="F100" i="18"/>
  <c r="K99" i="18"/>
  <c r="N99" i="18" s="1"/>
  <c r="J99" i="18"/>
  <c r="I99" i="18"/>
  <c r="F99" i="18"/>
  <c r="N98" i="18"/>
  <c r="Q98" i="18" s="1"/>
  <c r="R98" i="18" s="1"/>
  <c r="M98" i="18"/>
  <c r="P98" i="18" s="1"/>
  <c r="K98" i="18"/>
  <c r="J98" i="18"/>
  <c r="I98" i="18"/>
  <c r="F98" i="18"/>
  <c r="K97" i="18"/>
  <c r="N97" i="18" s="1"/>
  <c r="M97" i="18" s="1"/>
  <c r="P97" i="18" s="1"/>
  <c r="I97" i="18"/>
  <c r="I95" i="18" s="1"/>
  <c r="F97" i="18"/>
  <c r="J97" i="18" s="1"/>
  <c r="K96" i="18"/>
  <c r="N96" i="18" s="1"/>
  <c r="J96" i="18"/>
  <c r="J95" i="18" s="1"/>
  <c r="I96" i="18"/>
  <c r="F96" i="18"/>
  <c r="K95" i="18"/>
  <c r="N95" i="18" s="1"/>
  <c r="K94" i="18"/>
  <c r="N94" i="18" s="1"/>
  <c r="M94" i="18" s="1"/>
  <c r="P94" i="18" s="1"/>
  <c r="M93" i="18"/>
  <c r="P93" i="18" s="1"/>
  <c r="K93" i="18"/>
  <c r="N93" i="18" s="1"/>
  <c r="Q93" i="18" s="1"/>
  <c r="I93" i="18"/>
  <c r="F93" i="18"/>
  <c r="J93" i="18" s="1"/>
  <c r="N92" i="18"/>
  <c r="K92" i="18"/>
  <c r="J92" i="18"/>
  <c r="I92" i="18"/>
  <c r="F92" i="18"/>
  <c r="K91" i="18"/>
  <c r="N91" i="18" s="1"/>
  <c r="J91" i="18"/>
  <c r="I91" i="18"/>
  <c r="F91" i="18"/>
  <c r="N90" i="18"/>
  <c r="M90" i="18"/>
  <c r="P90" i="18" s="1"/>
  <c r="L90" i="18"/>
  <c r="O90" i="18" s="1"/>
  <c r="K90" i="18"/>
  <c r="I90" i="18"/>
  <c r="F90" i="18"/>
  <c r="J90" i="18" s="1"/>
  <c r="M89" i="18"/>
  <c r="P89" i="18" s="1"/>
  <c r="K89" i="18"/>
  <c r="N89" i="18" s="1"/>
  <c r="Q89" i="18" s="1"/>
  <c r="I89" i="18"/>
  <c r="F89" i="18"/>
  <c r="J89" i="18" s="1"/>
  <c r="N88" i="18"/>
  <c r="K88" i="18"/>
  <c r="J88" i="18"/>
  <c r="I88" i="18"/>
  <c r="F88" i="18"/>
  <c r="K87" i="18"/>
  <c r="N87" i="18" s="1"/>
  <c r="N86" i="18"/>
  <c r="L86" i="18" s="1"/>
  <c r="O86" i="18" s="1"/>
  <c r="M86" i="18"/>
  <c r="P86" i="18" s="1"/>
  <c r="K86" i="18"/>
  <c r="J86" i="18"/>
  <c r="I86" i="18"/>
  <c r="F86" i="18"/>
  <c r="N85" i="18"/>
  <c r="M85" i="18" s="1"/>
  <c r="P85" i="18" s="1"/>
  <c r="K85" i="18"/>
  <c r="J85" i="18"/>
  <c r="I85" i="18"/>
  <c r="F85" i="18"/>
  <c r="K84" i="18"/>
  <c r="N84" i="18" s="1"/>
  <c r="M84" i="18" s="1"/>
  <c r="P84" i="18" s="1"/>
  <c r="I84" i="18"/>
  <c r="F84" i="18"/>
  <c r="J84" i="18" s="1"/>
  <c r="K83" i="18"/>
  <c r="N83" i="18" s="1"/>
  <c r="I83" i="18"/>
  <c r="F83" i="18"/>
  <c r="J83" i="18" s="1"/>
  <c r="N82" i="18"/>
  <c r="L82" i="18" s="1"/>
  <c r="O82" i="18" s="1"/>
  <c r="M82" i="18"/>
  <c r="P82" i="18" s="1"/>
  <c r="K82" i="18"/>
  <c r="J82" i="18"/>
  <c r="I82" i="18"/>
  <c r="F82" i="18"/>
  <c r="N81" i="18"/>
  <c r="M81" i="18" s="1"/>
  <c r="P81" i="18" s="1"/>
  <c r="K81" i="18"/>
  <c r="J81" i="18"/>
  <c r="I81" i="18"/>
  <c r="F81" i="18"/>
  <c r="K80" i="18"/>
  <c r="N80" i="18" s="1"/>
  <c r="M80" i="18" s="1"/>
  <c r="P80" i="18" s="1"/>
  <c r="I80" i="18"/>
  <c r="F80" i="18"/>
  <c r="J80" i="18" s="1"/>
  <c r="K79" i="18"/>
  <c r="N79" i="18" s="1"/>
  <c r="I79" i="18"/>
  <c r="F79" i="18"/>
  <c r="J79" i="18" s="1"/>
  <c r="N78" i="18"/>
  <c r="L78" i="18" s="1"/>
  <c r="O78" i="18" s="1"/>
  <c r="M78" i="18"/>
  <c r="P78" i="18" s="1"/>
  <c r="K78" i="18"/>
  <c r="J78" i="18"/>
  <c r="I78" i="18"/>
  <c r="F78" i="18"/>
  <c r="N77" i="18"/>
  <c r="M77" i="18" s="1"/>
  <c r="P77" i="18" s="1"/>
  <c r="K77" i="18"/>
  <c r="J77" i="18"/>
  <c r="I77" i="18"/>
  <c r="F77" i="18"/>
  <c r="K76" i="18"/>
  <c r="N76" i="18" s="1"/>
  <c r="M76" i="18" s="1"/>
  <c r="P76" i="18" s="1"/>
  <c r="M75" i="18"/>
  <c r="K75" i="18"/>
  <c r="N75" i="18" s="1"/>
  <c r="L75" i="18" s="1"/>
  <c r="I75" i="18"/>
  <c r="N74" i="18"/>
  <c r="L74" i="18" s="1"/>
  <c r="O74" i="18" s="1"/>
  <c r="M74" i="18"/>
  <c r="P74" i="18" s="1"/>
  <c r="K74" i="18"/>
  <c r="J74" i="18"/>
  <c r="I74" i="18"/>
  <c r="F74" i="18"/>
  <c r="N73" i="18"/>
  <c r="M73" i="18" s="1"/>
  <c r="P73" i="18" s="1"/>
  <c r="K73" i="18"/>
  <c r="J73" i="18"/>
  <c r="I73" i="18"/>
  <c r="F73" i="18"/>
  <c r="K72" i="18"/>
  <c r="N72" i="18" s="1"/>
  <c r="M72" i="18" s="1"/>
  <c r="P72" i="18" s="1"/>
  <c r="I72" i="18"/>
  <c r="F72" i="18"/>
  <c r="J72" i="18" s="1"/>
  <c r="K71" i="18"/>
  <c r="N71" i="18" s="1"/>
  <c r="I71" i="18"/>
  <c r="F71" i="18"/>
  <c r="J71" i="18" s="1"/>
  <c r="N70" i="18"/>
  <c r="L70" i="18" s="1"/>
  <c r="M70" i="18"/>
  <c r="K70" i="18"/>
  <c r="I70" i="18"/>
  <c r="Q69" i="18"/>
  <c r="M69" i="18"/>
  <c r="P69" i="18" s="1"/>
  <c r="L69" i="18"/>
  <c r="O69" i="18" s="1"/>
  <c r="K69" i="18"/>
  <c r="N69" i="18" s="1"/>
  <c r="I69" i="18"/>
  <c r="F69" i="18"/>
  <c r="J69" i="18" s="1"/>
  <c r="N68" i="18"/>
  <c r="L68" i="18"/>
  <c r="O68" i="18" s="1"/>
  <c r="K68" i="18"/>
  <c r="I68" i="18"/>
  <c r="F68" i="18"/>
  <c r="J68" i="18" s="1"/>
  <c r="N67" i="18"/>
  <c r="L67" i="18" s="1"/>
  <c r="O67" i="18" s="1"/>
  <c r="K67" i="18"/>
  <c r="J67" i="18"/>
  <c r="I67" i="18"/>
  <c r="F67" i="18"/>
  <c r="P66" i="18"/>
  <c r="N66" i="18"/>
  <c r="M66" i="18"/>
  <c r="L66" i="18"/>
  <c r="K66" i="18"/>
  <c r="I66" i="18"/>
  <c r="F66" i="18"/>
  <c r="J66" i="18" s="1"/>
  <c r="Q65" i="18"/>
  <c r="M65" i="18"/>
  <c r="P65" i="18" s="1"/>
  <c r="L65" i="18"/>
  <c r="O65" i="18" s="1"/>
  <c r="K65" i="18"/>
  <c r="N65" i="18" s="1"/>
  <c r="I65" i="18"/>
  <c r="F65" i="18"/>
  <c r="J65" i="18" s="1"/>
  <c r="N64" i="18"/>
  <c r="L64" i="18"/>
  <c r="O64" i="18" s="1"/>
  <c r="K64" i="18"/>
  <c r="I64" i="18"/>
  <c r="F64" i="18"/>
  <c r="J64" i="18" s="1"/>
  <c r="N63" i="18"/>
  <c r="L63" i="18" s="1"/>
  <c r="O63" i="18" s="1"/>
  <c r="K63" i="18"/>
  <c r="J63" i="18"/>
  <c r="I63" i="18"/>
  <c r="F63" i="18"/>
  <c r="P62" i="18"/>
  <c r="N62" i="18"/>
  <c r="M62" i="18"/>
  <c r="L62" i="18"/>
  <c r="K62" i="18"/>
  <c r="I62" i="18"/>
  <c r="F62" i="18"/>
  <c r="J62" i="18" s="1"/>
  <c r="Q61" i="18"/>
  <c r="M61" i="18"/>
  <c r="P61" i="18" s="1"/>
  <c r="L61" i="18"/>
  <c r="O61" i="18" s="1"/>
  <c r="K61" i="18"/>
  <c r="N61" i="18" s="1"/>
  <c r="I61" i="18"/>
  <c r="F61" i="18"/>
  <c r="J61" i="18" s="1"/>
  <c r="N60" i="18"/>
  <c r="L60" i="18"/>
  <c r="O60" i="18" s="1"/>
  <c r="K60" i="18"/>
  <c r="I60" i="18"/>
  <c r="F60" i="18"/>
  <c r="J60" i="18" s="1"/>
  <c r="K59" i="18"/>
  <c r="N59" i="18" s="1"/>
  <c r="M59" i="18" s="1"/>
  <c r="P59" i="18" s="1"/>
  <c r="I59" i="18"/>
  <c r="F59" i="18"/>
  <c r="J59" i="18" s="1"/>
  <c r="K58" i="18"/>
  <c r="N58" i="18" s="1"/>
  <c r="P57" i="18"/>
  <c r="N57" i="18"/>
  <c r="M57" i="18"/>
  <c r="L57" i="18"/>
  <c r="K57" i="18"/>
  <c r="I57" i="18"/>
  <c r="F57" i="18"/>
  <c r="J57" i="18" s="1"/>
  <c r="Q56" i="18"/>
  <c r="M56" i="18"/>
  <c r="P56" i="18" s="1"/>
  <c r="L56" i="18"/>
  <c r="O56" i="18" s="1"/>
  <c r="K56" i="18"/>
  <c r="N56" i="18" s="1"/>
  <c r="I56" i="18"/>
  <c r="F56" i="18"/>
  <c r="J56" i="18" s="1"/>
  <c r="N55" i="18"/>
  <c r="L55" i="18"/>
  <c r="O55" i="18" s="1"/>
  <c r="K55" i="18"/>
  <c r="I55" i="18"/>
  <c r="F55" i="18"/>
  <c r="J55" i="18" s="1"/>
  <c r="N54" i="18"/>
  <c r="L54" i="18" s="1"/>
  <c r="O54" i="18" s="1"/>
  <c r="K54" i="18"/>
  <c r="J54" i="18"/>
  <c r="I54" i="18"/>
  <c r="F54" i="18"/>
  <c r="N53" i="18"/>
  <c r="M53" i="18" s="1"/>
  <c r="P53" i="18" s="1"/>
  <c r="L53" i="18"/>
  <c r="K53" i="18"/>
  <c r="I53" i="18"/>
  <c r="F53" i="18"/>
  <c r="J53" i="18" s="1"/>
  <c r="Q52" i="18"/>
  <c r="M52" i="18"/>
  <c r="P52" i="18" s="1"/>
  <c r="L52" i="18"/>
  <c r="O52" i="18" s="1"/>
  <c r="K52" i="18"/>
  <c r="N52" i="18" s="1"/>
  <c r="I52" i="18"/>
  <c r="F52" i="18"/>
  <c r="J52" i="18" s="1"/>
  <c r="N51" i="18"/>
  <c r="L51" i="18"/>
  <c r="O51" i="18" s="1"/>
  <c r="K51" i="18"/>
  <c r="I51" i="18"/>
  <c r="F51" i="18"/>
  <c r="J51" i="18" s="1"/>
  <c r="N50" i="18"/>
  <c r="L50" i="18" s="1"/>
  <c r="K50" i="18"/>
  <c r="I50" i="18"/>
  <c r="M49" i="18"/>
  <c r="P49" i="18" s="1"/>
  <c r="K49" i="18"/>
  <c r="N49" i="18" s="1"/>
  <c r="Q49" i="18" s="1"/>
  <c r="I49" i="18"/>
  <c r="F49" i="18"/>
  <c r="J49" i="18" s="1"/>
  <c r="N48" i="18"/>
  <c r="K48" i="18"/>
  <c r="J48" i="18"/>
  <c r="I48" i="18"/>
  <c r="F48" i="18"/>
  <c r="K47" i="18"/>
  <c r="N47" i="18" s="1"/>
  <c r="J47" i="18"/>
  <c r="I47" i="18"/>
  <c r="F47" i="18"/>
  <c r="N46" i="18"/>
  <c r="M46" i="18"/>
  <c r="P46" i="18" s="1"/>
  <c r="L46" i="18"/>
  <c r="K46" i="18"/>
  <c r="I46" i="18"/>
  <c r="F46" i="18"/>
  <c r="J46" i="18" s="1"/>
  <c r="M45" i="18"/>
  <c r="P45" i="18" s="1"/>
  <c r="K45" i="18"/>
  <c r="N45" i="18" s="1"/>
  <c r="Q45" i="18" s="1"/>
  <c r="I45" i="18"/>
  <c r="F45" i="18"/>
  <c r="J45" i="18" s="1"/>
  <c r="N44" i="18"/>
  <c r="K44" i="18"/>
  <c r="J44" i="18"/>
  <c r="I44" i="18"/>
  <c r="F44" i="18"/>
  <c r="K43" i="18"/>
  <c r="N43" i="18" s="1"/>
  <c r="J43" i="18"/>
  <c r="I43" i="18"/>
  <c r="F43" i="18"/>
  <c r="N42" i="18"/>
  <c r="M42" i="18"/>
  <c r="P42" i="18" s="1"/>
  <c r="L42" i="18"/>
  <c r="K42" i="18"/>
  <c r="I42" i="18"/>
  <c r="F42" i="18"/>
  <c r="J42" i="18" s="1"/>
  <c r="M41" i="18"/>
  <c r="P41" i="18" s="1"/>
  <c r="K41" i="18"/>
  <c r="N41" i="18" s="1"/>
  <c r="Q41" i="18" s="1"/>
  <c r="I41" i="18"/>
  <c r="F41" i="18"/>
  <c r="J41" i="18" s="1"/>
  <c r="N40" i="18"/>
  <c r="K40" i="18"/>
  <c r="J40" i="18"/>
  <c r="I40" i="18"/>
  <c r="F40" i="18"/>
  <c r="K39" i="18"/>
  <c r="N39" i="18" s="1"/>
  <c r="J39" i="18"/>
  <c r="I39" i="18"/>
  <c r="F39" i="18"/>
  <c r="N38" i="18"/>
  <c r="M38" i="18"/>
  <c r="P38" i="18" s="1"/>
  <c r="L38" i="18"/>
  <c r="K38" i="18"/>
  <c r="I38" i="18"/>
  <c r="F38" i="18"/>
  <c r="Q38" i="18" s="1"/>
  <c r="M37" i="18"/>
  <c r="K37" i="18"/>
  <c r="N37" i="18" s="1"/>
  <c r="L37" i="18" s="1"/>
  <c r="I37" i="18"/>
  <c r="N36" i="18"/>
  <c r="L36" i="18" s="1"/>
  <c r="O36" i="18" s="1"/>
  <c r="M36" i="18"/>
  <c r="P36" i="18" s="1"/>
  <c r="K36" i="18"/>
  <c r="J36" i="18"/>
  <c r="I36" i="18"/>
  <c r="F36" i="18"/>
  <c r="N35" i="18"/>
  <c r="M35" i="18" s="1"/>
  <c r="P35" i="18" s="1"/>
  <c r="K35" i="18"/>
  <c r="J35" i="18"/>
  <c r="I35" i="18"/>
  <c r="F35" i="18"/>
  <c r="K34" i="18"/>
  <c r="N34" i="18" s="1"/>
  <c r="M34" i="18" s="1"/>
  <c r="P34" i="18" s="1"/>
  <c r="I34" i="18"/>
  <c r="F34" i="18"/>
  <c r="J34" i="18" s="1"/>
  <c r="K33" i="18"/>
  <c r="N33" i="18" s="1"/>
  <c r="I33" i="18"/>
  <c r="F33" i="18"/>
  <c r="J33" i="18" s="1"/>
  <c r="N32" i="18"/>
  <c r="L32" i="18" s="1"/>
  <c r="O32" i="18" s="1"/>
  <c r="M32" i="18"/>
  <c r="K32" i="18"/>
  <c r="I32" i="18"/>
  <c r="F32" i="18"/>
  <c r="J32" i="18" s="1"/>
  <c r="K31" i="18"/>
  <c r="N31" i="18" s="1"/>
  <c r="I31" i="18"/>
  <c r="F31" i="18"/>
  <c r="J31" i="18" s="1"/>
  <c r="N30" i="18"/>
  <c r="Q30" i="18" s="1"/>
  <c r="K30" i="18"/>
  <c r="J30" i="18"/>
  <c r="R30" i="18" s="1"/>
  <c r="I30" i="18"/>
  <c r="F30" i="18"/>
  <c r="Q29" i="18"/>
  <c r="N29" i="18"/>
  <c r="L29" i="18" s="1"/>
  <c r="O29" i="18" s="1"/>
  <c r="M29" i="18"/>
  <c r="P29" i="18" s="1"/>
  <c r="K29" i="18"/>
  <c r="J29" i="18"/>
  <c r="R29" i="18" s="1"/>
  <c r="I29" i="18"/>
  <c r="F29" i="18"/>
  <c r="N28" i="18"/>
  <c r="M28" i="18"/>
  <c r="L28" i="18"/>
  <c r="O28" i="18" s="1"/>
  <c r="K28" i="18"/>
  <c r="I28" i="18"/>
  <c r="F28" i="18"/>
  <c r="J28" i="18" s="1"/>
  <c r="K27" i="18"/>
  <c r="N27" i="18" s="1"/>
  <c r="I27" i="18"/>
  <c r="F27" i="18"/>
  <c r="J27" i="18" s="1"/>
  <c r="N26" i="18"/>
  <c r="Q26" i="18" s="1"/>
  <c r="K26" i="18"/>
  <c r="J26" i="18"/>
  <c r="R26" i="18" s="1"/>
  <c r="I26" i="18"/>
  <c r="F26" i="18"/>
  <c r="Q25" i="18"/>
  <c r="N25" i="18"/>
  <c r="L25" i="18" s="1"/>
  <c r="O25" i="18" s="1"/>
  <c r="M25" i="18"/>
  <c r="P25" i="18" s="1"/>
  <c r="K25" i="18"/>
  <c r="J25" i="18"/>
  <c r="R25" i="18" s="1"/>
  <c r="I25" i="18"/>
  <c r="F25" i="18"/>
  <c r="N24" i="18"/>
  <c r="M24" i="18"/>
  <c r="L24" i="18"/>
  <c r="O24" i="18" s="1"/>
  <c r="K24" i="18"/>
  <c r="I24" i="18"/>
  <c r="F24" i="18"/>
  <c r="P24" i="18" s="1"/>
  <c r="K23" i="18"/>
  <c r="N23" i="18" s="1"/>
  <c r="I23" i="18"/>
  <c r="F23" i="18"/>
  <c r="J23" i="18" s="1"/>
  <c r="N22" i="18"/>
  <c r="Q22" i="18" s="1"/>
  <c r="K22" i="18"/>
  <c r="J22" i="18"/>
  <c r="I22" i="18"/>
  <c r="F22" i="18"/>
  <c r="Q21" i="18"/>
  <c r="N21" i="18"/>
  <c r="L21" i="18" s="1"/>
  <c r="O21" i="18" s="1"/>
  <c r="M21" i="18"/>
  <c r="P21" i="18" s="1"/>
  <c r="K21" i="18"/>
  <c r="J21" i="18"/>
  <c r="I21" i="18"/>
  <c r="I20" i="18" s="1"/>
  <c r="F21" i="18"/>
  <c r="N20" i="18"/>
  <c r="M20" i="18"/>
  <c r="L20" i="18"/>
  <c r="K20" i="18"/>
  <c r="N19" i="18"/>
  <c r="Q19" i="18" s="1"/>
  <c r="K19" i="18"/>
  <c r="J19" i="18"/>
  <c r="I19" i="18"/>
  <c r="F19" i="18"/>
  <c r="Q18" i="18"/>
  <c r="N18" i="18"/>
  <c r="L18" i="18" s="1"/>
  <c r="O18" i="18" s="1"/>
  <c r="M18" i="18"/>
  <c r="P18" i="18" s="1"/>
  <c r="K18" i="18"/>
  <c r="J18" i="18"/>
  <c r="R18" i="18" s="1"/>
  <c r="I18" i="18"/>
  <c r="F18" i="18"/>
  <c r="N17" i="18"/>
  <c r="M17" i="18"/>
  <c r="L17" i="18"/>
  <c r="O17" i="18" s="1"/>
  <c r="K17" i="18"/>
  <c r="I17" i="18"/>
  <c r="F17" i="18"/>
  <c r="J17" i="18" s="1"/>
  <c r="K16" i="18"/>
  <c r="N16" i="18" s="1"/>
  <c r="I16" i="18"/>
  <c r="F16" i="18"/>
  <c r="J16" i="18" s="1"/>
  <c r="N15" i="18"/>
  <c r="Q15" i="18" s="1"/>
  <c r="K15" i="18"/>
  <c r="J15" i="18"/>
  <c r="I15" i="18"/>
  <c r="F15" i="18"/>
  <c r="Q14" i="18"/>
  <c r="N14" i="18"/>
  <c r="L14" i="18" s="1"/>
  <c r="O14" i="18" s="1"/>
  <c r="M14" i="18"/>
  <c r="P14" i="18" s="1"/>
  <c r="K14" i="18"/>
  <c r="J14" i="18"/>
  <c r="R14" i="18" s="1"/>
  <c r="I14" i="18"/>
  <c r="F14" i="18"/>
  <c r="N13" i="18"/>
  <c r="M13" i="18"/>
  <c r="L13" i="18"/>
  <c r="O13" i="18" s="1"/>
  <c r="K13" i="18"/>
  <c r="I13" i="18"/>
  <c r="F13" i="18"/>
  <c r="J13" i="18" s="1"/>
  <c r="K12" i="18"/>
  <c r="N12" i="18" s="1"/>
  <c r="I12" i="18"/>
  <c r="I11" i="18" s="1"/>
  <c r="F12" i="18"/>
  <c r="J12" i="18" s="1"/>
  <c r="C305" i="17"/>
  <c r="B305" i="17"/>
  <c r="A305" i="17"/>
  <c r="C304" i="17"/>
  <c r="B304" i="17"/>
  <c r="A304" i="17"/>
  <c r="C303" i="17"/>
  <c r="B303" i="17"/>
  <c r="A303" i="17"/>
  <c r="C302" i="17"/>
  <c r="B302" i="17"/>
  <c r="A302" i="17"/>
  <c r="C301" i="17"/>
  <c r="B301" i="17"/>
  <c r="A301" i="17"/>
  <c r="C300" i="17"/>
  <c r="B300" i="17"/>
  <c r="A300" i="17"/>
  <c r="C299" i="17"/>
  <c r="B299" i="17"/>
  <c r="A299" i="17"/>
  <c r="C298" i="17"/>
  <c r="B298" i="17"/>
  <c r="A298" i="17"/>
  <c r="C297" i="17"/>
  <c r="B297" i="17"/>
  <c r="A297" i="17"/>
  <c r="C296" i="17"/>
  <c r="B296" i="17"/>
  <c r="A296" i="17"/>
  <c r="C295" i="17"/>
  <c r="B295" i="17"/>
  <c r="A295" i="17"/>
  <c r="C294" i="17"/>
  <c r="B294" i="17"/>
  <c r="A294" i="17"/>
  <c r="C293" i="17"/>
  <c r="B293" i="17"/>
  <c r="A293" i="17"/>
  <c r="C292" i="17"/>
  <c r="B292" i="17"/>
  <c r="A292" i="17"/>
  <c r="C291" i="17"/>
  <c r="B291" i="17"/>
  <c r="A291" i="17"/>
  <c r="C290" i="17"/>
  <c r="B290" i="17"/>
  <c r="A290" i="17"/>
  <c r="D289" i="17"/>
  <c r="D290" i="17" s="1"/>
  <c r="D291" i="17" s="1"/>
  <c r="C289" i="17"/>
  <c r="B289" i="17"/>
  <c r="A289" i="17"/>
  <c r="C288" i="17"/>
  <c r="B288" i="17"/>
  <c r="A288" i="17"/>
  <c r="C287" i="17"/>
  <c r="B287" i="17"/>
  <c r="A287" i="17"/>
  <c r="C286" i="17"/>
  <c r="B286" i="17"/>
  <c r="A286" i="17"/>
  <c r="C285" i="17"/>
  <c r="B285" i="17"/>
  <c r="A285" i="17"/>
  <c r="C284" i="17"/>
  <c r="B284" i="17"/>
  <c r="A284" i="17"/>
  <c r="D283" i="17"/>
  <c r="C283" i="17"/>
  <c r="B283" i="17"/>
  <c r="A283" i="17"/>
  <c r="C282" i="17"/>
  <c r="B282" i="17"/>
  <c r="A282" i="17"/>
  <c r="C281" i="17"/>
  <c r="B281" i="17"/>
  <c r="A281" i="17"/>
  <c r="C280" i="17"/>
  <c r="B280" i="17"/>
  <c r="A280" i="17"/>
  <c r="C279" i="17"/>
  <c r="B279" i="17"/>
  <c r="A279" i="17"/>
  <c r="C278" i="17"/>
  <c r="B278" i="17"/>
  <c r="A278" i="17"/>
  <c r="D277" i="17"/>
  <c r="D278" i="17" s="1"/>
  <c r="C277" i="17"/>
  <c r="B277" i="17"/>
  <c r="A277" i="17"/>
  <c r="C276" i="17"/>
  <c r="B276" i="17"/>
  <c r="A276" i="17"/>
  <c r="C275" i="17"/>
  <c r="B275" i="17"/>
  <c r="A275" i="17"/>
  <c r="C274" i="17"/>
  <c r="B274" i="17"/>
  <c r="A274" i="17"/>
  <c r="C273" i="17"/>
  <c r="B273" i="17"/>
  <c r="A273" i="17"/>
  <c r="C272" i="17"/>
  <c r="B272" i="17"/>
  <c r="A272" i="17"/>
  <c r="C271" i="17"/>
  <c r="B271" i="17"/>
  <c r="A271" i="17"/>
  <c r="C270" i="17"/>
  <c r="B270" i="17"/>
  <c r="A270" i="17"/>
  <c r="C269" i="17"/>
  <c r="B269" i="17"/>
  <c r="A269" i="17"/>
  <c r="C268" i="17"/>
  <c r="B268" i="17"/>
  <c r="A268" i="17"/>
  <c r="C267" i="17"/>
  <c r="B267" i="17"/>
  <c r="A267" i="17"/>
  <c r="C266" i="17"/>
  <c r="B266" i="17"/>
  <c r="A266" i="17"/>
  <c r="C265" i="17"/>
  <c r="B265" i="17"/>
  <c r="A265" i="17"/>
  <c r="C264" i="17"/>
  <c r="B264" i="17"/>
  <c r="A264" i="17"/>
  <c r="C263" i="17"/>
  <c r="B263" i="17"/>
  <c r="A263" i="17"/>
  <c r="C262" i="17"/>
  <c r="B262" i="17"/>
  <c r="A262" i="17"/>
  <c r="B261" i="17"/>
  <c r="A261" i="17"/>
  <c r="B260" i="17"/>
  <c r="A260" i="17"/>
  <c r="E245" i="17"/>
  <c r="F243" i="17"/>
  <c r="H238" i="17"/>
  <c r="G238" i="17"/>
  <c r="F238" i="17"/>
  <c r="F239" i="17" s="1"/>
  <c r="F224" i="17"/>
  <c r="G212" i="17"/>
  <c r="F212" i="17"/>
  <c r="G176" i="17"/>
  <c r="G175" i="17"/>
  <c r="F142" i="17"/>
  <c r="G70" i="17"/>
  <c r="I70" i="17" s="1"/>
  <c r="F70" i="17"/>
  <c r="F58" i="17"/>
  <c r="E58" i="17" s="1"/>
  <c r="L312" i="16"/>
  <c r="O312" i="16" s="1"/>
  <c r="I312" i="16"/>
  <c r="F312" i="16"/>
  <c r="J312" i="16" s="1"/>
  <c r="O311" i="16"/>
  <c r="N311" i="16"/>
  <c r="L311" i="16"/>
  <c r="M311" i="16" s="1"/>
  <c r="P311" i="16" s="1"/>
  <c r="J311" i="16"/>
  <c r="I311" i="16"/>
  <c r="F311" i="16"/>
  <c r="N310" i="16"/>
  <c r="L310" i="16"/>
  <c r="J310" i="16"/>
  <c r="I310" i="16"/>
  <c r="F310" i="16"/>
  <c r="L309" i="16"/>
  <c r="O309" i="16" s="1"/>
  <c r="I309" i="16"/>
  <c r="F309" i="16"/>
  <c r="L308" i="16"/>
  <c r="M308" i="16" s="1"/>
  <c r="P308" i="16" s="1"/>
  <c r="I308" i="16"/>
  <c r="F308" i="16"/>
  <c r="J308" i="16" s="1"/>
  <c r="O307" i="16"/>
  <c r="N307" i="16"/>
  <c r="M307" i="16"/>
  <c r="P307" i="16" s="1"/>
  <c r="Q307" i="16" s="1"/>
  <c r="L307" i="16"/>
  <c r="L306" i="16"/>
  <c r="F306" i="16"/>
  <c r="N306" i="16" s="1"/>
  <c r="N305" i="16"/>
  <c r="L305" i="16"/>
  <c r="M305" i="16" s="1"/>
  <c r="P305" i="16" s="1"/>
  <c r="F305" i="16"/>
  <c r="L304" i="16"/>
  <c r="F304" i="16"/>
  <c r="N304" i="16" s="1"/>
  <c r="O303" i="16"/>
  <c r="N303" i="16"/>
  <c r="L303" i="16"/>
  <c r="M303" i="16" s="1"/>
  <c r="P303" i="16" s="1"/>
  <c r="I303" i="16"/>
  <c r="F303" i="16"/>
  <c r="L302" i="16"/>
  <c r="O302" i="16" s="1"/>
  <c r="F302" i="16"/>
  <c r="N302" i="16" s="1"/>
  <c r="D302" i="16"/>
  <c r="N301" i="16"/>
  <c r="M301" i="16"/>
  <c r="P301" i="16" s="1"/>
  <c r="L301" i="16"/>
  <c r="O301" i="16" s="1"/>
  <c r="J301" i="16"/>
  <c r="I301" i="16"/>
  <c r="F301" i="16"/>
  <c r="D301" i="16"/>
  <c r="D303" i="16" s="1"/>
  <c r="D304" i="16" s="1"/>
  <c r="N300" i="16"/>
  <c r="L300" i="16"/>
  <c r="O299" i="16"/>
  <c r="N299" i="16"/>
  <c r="L299" i="16"/>
  <c r="M299" i="16" s="1"/>
  <c r="P299" i="16" s="1"/>
  <c r="J299" i="16"/>
  <c r="Q299" i="16" s="1"/>
  <c r="I299" i="16"/>
  <c r="F299" i="16"/>
  <c r="D299" i="16"/>
  <c r="L298" i="16"/>
  <c r="F298" i="16"/>
  <c r="N298" i="16" s="1"/>
  <c r="O297" i="16"/>
  <c r="N297" i="16"/>
  <c r="L297" i="16"/>
  <c r="M297" i="16" s="1"/>
  <c r="P297" i="16" s="1"/>
  <c r="F297" i="16"/>
  <c r="L296" i="16"/>
  <c r="F296" i="16"/>
  <c r="N296" i="16" s="1"/>
  <c r="N295" i="16"/>
  <c r="L295" i="16"/>
  <c r="F295" i="16"/>
  <c r="L294" i="16"/>
  <c r="F294" i="16"/>
  <c r="N294" i="16" s="1"/>
  <c r="D294" i="16"/>
  <c r="N293" i="16"/>
  <c r="L293" i="16"/>
  <c r="L292" i="16"/>
  <c r="F292" i="16"/>
  <c r="N292" i="16" s="1"/>
  <c r="D292" i="16"/>
  <c r="O291" i="16"/>
  <c r="N291" i="16"/>
  <c r="L291" i="16"/>
  <c r="M291" i="16" s="1"/>
  <c r="P291" i="16" s="1"/>
  <c r="Q291" i="16" s="1"/>
  <c r="P290" i="16"/>
  <c r="M290" i="16"/>
  <c r="L290" i="16"/>
  <c r="F290" i="16"/>
  <c r="N290" i="16" s="1"/>
  <c r="D290" i="16"/>
  <c r="O289" i="16"/>
  <c r="N289" i="16"/>
  <c r="L289" i="16"/>
  <c r="M289" i="16" s="1"/>
  <c r="P289" i="16" s="1"/>
  <c r="J289" i="16"/>
  <c r="Q289" i="16" s="1"/>
  <c r="I289" i="16"/>
  <c r="F289" i="16"/>
  <c r="D289" i="16"/>
  <c r="L288" i="16"/>
  <c r="F288" i="16"/>
  <c r="N288" i="16" s="1"/>
  <c r="D288" i="16"/>
  <c r="N287" i="16"/>
  <c r="L287" i="16"/>
  <c r="L286" i="16"/>
  <c r="F286" i="16"/>
  <c r="N286" i="16" s="1"/>
  <c r="D286" i="16"/>
  <c r="O285" i="16"/>
  <c r="N285" i="16"/>
  <c r="L285" i="16"/>
  <c r="M285" i="16" s="1"/>
  <c r="P285" i="16" s="1"/>
  <c r="F285" i="16"/>
  <c r="L284" i="16"/>
  <c r="F284" i="16"/>
  <c r="N284" i="16" s="1"/>
  <c r="N283" i="16"/>
  <c r="L283" i="16"/>
  <c r="F283" i="16"/>
  <c r="L282" i="16"/>
  <c r="F282" i="16"/>
  <c r="N282" i="16" s="1"/>
  <c r="O281" i="16"/>
  <c r="N281" i="16"/>
  <c r="L281" i="16"/>
  <c r="M281" i="16" s="1"/>
  <c r="P281" i="16" s="1"/>
  <c r="J281" i="16"/>
  <c r="I281" i="16"/>
  <c r="F281" i="16"/>
  <c r="D281" i="16"/>
  <c r="L280" i="16"/>
  <c r="O280" i="16" s="1"/>
  <c r="F280" i="16"/>
  <c r="N280" i="16" s="1"/>
  <c r="D280" i="16"/>
  <c r="O279" i="16"/>
  <c r="N279" i="16"/>
  <c r="L279" i="16"/>
  <c r="M279" i="16" s="1"/>
  <c r="P279" i="16" s="1"/>
  <c r="Q279" i="16" s="1"/>
  <c r="L278" i="16"/>
  <c r="M278" i="16" s="1"/>
  <c r="I278" i="16"/>
  <c r="F278" i="16"/>
  <c r="O277" i="16"/>
  <c r="N277" i="16"/>
  <c r="M277" i="16"/>
  <c r="P277" i="16" s="1"/>
  <c r="Q277" i="16" s="1"/>
  <c r="L277" i="16"/>
  <c r="L276" i="16"/>
  <c r="F276" i="16"/>
  <c r="N276" i="16" s="1"/>
  <c r="D276" i="16"/>
  <c r="I276" i="16" s="1"/>
  <c r="L275" i="16"/>
  <c r="M275" i="16" s="1"/>
  <c r="I275" i="16"/>
  <c r="F275" i="16"/>
  <c r="N274" i="16"/>
  <c r="L274" i="16"/>
  <c r="N273" i="16"/>
  <c r="L273" i="16"/>
  <c r="O273" i="16" s="1"/>
  <c r="O272" i="16"/>
  <c r="N272" i="16"/>
  <c r="L272" i="16"/>
  <c r="M272" i="16" s="1"/>
  <c r="P272" i="16" s="1"/>
  <c r="J272" i="16"/>
  <c r="I272" i="16"/>
  <c r="F272" i="16"/>
  <c r="L271" i="16"/>
  <c r="J271" i="16"/>
  <c r="I271" i="16"/>
  <c r="F271" i="16"/>
  <c r="N271" i="16" s="1"/>
  <c r="M270" i="16"/>
  <c r="P270" i="16" s="1"/>
  <c r="L270" i="16"/>
  <c r="I270" i="16"/>
  <c r="F270" i="16"/>
  <c r="M269" i="16"/>
  <c r="L269" i="16"/>
  <c r="O269" i="16" s="1"/>
  <c r="I269" i="16"/>
  <c r="F269" i="16"/>
  <c r="N269" i="16" s="1"/>
  <c r="D269" i="16"/>
  <c r="N268" i="16"/>
  <c r="L268" i="16"/>
  <c r="M267" i="16"/>
  <c r="L267" i="16"/>
  <c r="K267" i="16"/>
  <c r="O266" i="16"/>
  <c r="N266" i="16"/>
  <c r="L266" i="16"/>
  <c r="K266" i="16"/>
  <c r="M266" i="16" s="1"/>
  <c r="P266" i="16" s="1"/>
  <c r="J266" i="16"/>
  <c r="I266" i="16"/>
  <c r="F266" i="16"/>
  <c r="L265" i="16"/>
  <c r="O265" i="16" s="1"/>
  <c r="K265" i="16"/>
  <c r="I265" i="16"/>
  <c r="I263" i="16" s="1"/>
  <c r="F265" i="16"/>
  <c r="L264" i="16"/>
  <c r="O264" i="16" s="1"/>
  <c r="K264" i="16"/>
  <c r="J264" i="16"/>
  <c r="I264" i="16"/>
  <c r="F264" i="16"/>
  <c r="L263" i="16"/>
  <c r="K263" i="16"/>
  <c r="M262" i="16"/>
  <c r="P262" i="16" s="1"/>
  <c r="Q262" i="16" s="1"/>
  <c r="L262" i="16"/>
  <c r="K262" i="16"/>
  <c r="N262" i="16" s="1"/>
  <c r="I262" i="16"/>
  <c r="F262" i="16"/>
  <c r="J262" i="16" s="1"/>
  <c r="L261" i="16"/>
  <c r="K261" i="16"/>
  <c r="M261" i="16" s="1"/>
  <c r="I261" i="16"/>
  <c r="F261" i="16"/>
  <c r="L260" i="16"/>
  <c r="O260" i="16" s="1"/>
  <c r="K260" i="16"/>
  <c r="J260" i="16"/>
  <c r="I260" i="16"/>
  <c r="F260" i="16"/>
  <c r="L259" i="16"/>
  <c r="K259" i="16"/>
  <c r="L258" i="16"/>
  <c r="O258" i="16" s="1"/>
  <c r="K258" i="16"/>
  <c r="I258" i="16"/>
  <c r="F258" i="16"/>
  <c r="J258" i="16" s="1"/>
  <c r="L257" i="16"/>
  <c r="O257" i="16" s="1"/>
  <c r="K257" i="16"/>
  <c r="M257" i="16" s="1"/>
  <c r="P257" i="16" s="1"/>
  <c r="J257" i="16"/>
  <c r="I257" i="16"/>
  <c r="F257" i="16"/>
  <c r="L256" i="16"/>
  <c r="K256" i="16"/>
  <c r="N256" i="16" s="1"/>
  <c r="I256" i="16"/>
  <c r="F256" i="16"/>
  <c r="J256" i="16" s="1"/>
  <c r="O255" i="16"/>
  <c r="L255" i="16"/>
  <c r="K255" i="16"/>
  <c r="J255" i="16"/>
  <c r="I255" i="16"/>
  <c r="F255" i="16"/>
  <c r="L254" i="16"/>
  <c r="O254" i="16" s="1"/>
  <c r="K254" i="16"/>
  <c r="I254" i="16"/>
  <c r="F254" i="16"/>
  <c r="J254" i="16" s="1"/>
  <c r="L253" i="16"/>
  <c r="O253" i="16" s="1"/>
  <c r="K253" i="16"/>
  <c r="J253" i="16"/>
  <c r="I253" i="16"/>
  <c r="F253" i="16"/>
  <c r="L252" i="16"/>
  <c r="K252" i="16"/>
  <c r="N252" i="16" s="1"/>
  <c r="I252" i="16"/>
  <c r="F252" i="16"/>
  <c r="J252" i="16" s="1"/>
  <c r="L251" i="16"/>
  <c r="O251" i="16" s="1"/>
  <c r="K251" i="16"/>
  <c r="J251" i="16"/>
  <c r="I251" i="16"/>
  <c r="F251" i="16"/>
  <c r="L250" i="16"/>
  <c r="O250" i="16" s="1"/>
  <c r="K250" i="16"/>
  <c r="I250" i="16"/>
  <c r="F250" i="16"/>
  <c r="J250" i="16" s="1"/>
  <c r="O249" i="16"/>
  <c r="L249" i="16"/>
  <c r="K249" i="16"/>
  <c r="M249" i="16" s="1"/>
  <c r="P249" i="16" s="1"/>
  <c r="J249" i="16"/>
  <c r="Q249" i="16" s="1"/>
  <c r="I249" i="16"/>
  <c r="F249" i="16"/>
  <c r="L248" i="16"/>
  <c r="K248" i="16"/>
  <c r="N248" i="16" s="1"/>
  <c r="I248" i="16"/>
  <c r="F248" i="16"/>
  <c r="J248" i="16" s="1"/>
  <c r="N247" i="16"/>
  <c r="L247" i="16"/>
  <c r="O247" i="16" s="1"/>
  <c r="K247" i="16"/>
  <c r="J247" i="16"/>
  <c r="I247" i="16"/>
  <c r="F247" i="16"/>
  <c r="L246" i="16"/>
  <c r="K246" i="16"/>
  <c r="L245" i="16"/>
  <c r="O245" i="16" s="1"/>
  <c r="K245" i="16"/>
  <c r="I245" i="16"/>
  <c r="F245" i="16"/>
  <c r="N244" i="16"/>
  <c r="M244" i="16"/>
  <c r="P244" i="16" s="1"/>
  <c r="Q244" i="16" s="1"/>
  <c r="L244" i="16"/>
  <c r="O244" i="16" s="1"/>
  <c r="K244" i="16"/>
  <c r="J244" i="16"/>
  <c r="I244" i="16"/>
  <c r="F244" i="16"/>
  <c r="L243" i="16"/>
  <c r="O243" i="16" s="1"/>
  <c r="K243" i="16"/>
  <c r="I243" i="16"/>
  <c r="F243" i="16"/>
  <c r="J243" i="16" s="1"/>
  <c r="N242" i="16"/>
  <c r="M242" i="16"/>
  <c r="P242" i="16" s="1"/>
  <c r="Q242" i="16" s="1"/>
  <c r="L242" i="16"/>
  <c r="O242" i="16" s="1"/>
  <c r="K242" i="16"/>
  <c r="J242" i="16"/>
  <c r="I242" i="16"/>
  <c r="F242" i="16"/>
  <c r="L241" i="16"/>
  <c r="O241" i="16" s="1"/>
  <c r="K241" i="16"/>
  <c r="I241" i="16"/>
  <c r="F241" i="16"/>
  <c r="J241" i="16" s="1"/>
  <c r="L240" i="16"/>
  <c r="O240" i="16" s="1"/>
  <c r="K240" i="16"/>
  <c r="F240" i="16"/>
  <c r="N239" i="16"/>
  <c r="M239" i="16"/>
  <c r="P239" i="16" s="1"/>
  <c r="Q239" i="16" s="1"/>
  <c r="L239" i="16"/>
  <c r="O239" i="16" s="1"/>
  <c r="K239" i="16"/>
  <c r="J239" i="16"/>
  <c r="I239" i="16"/>
  <c r="F239" i="16"/>
  <c r="L238" i="16"/>
  <c r="O238" i="16" s="1"/>
  <c r="K238" i="16"/>
  <c r="I238" i="16"/>
  <c r="F238" i="16"/>
  <c r="J238" i="16" s="1"/>
  <c r="L237" i="16"/>
  <c r="K237" i="16"/>
  <c r="M236" i="16"/>
  <c r="L236" i="16"/>
  <c r="K236" i="16"/>
  <c r="I236" i="16"/>
  <c r="F236" i="16"/>
  <c r="J236" i="16" s="1"/>
  <c r="L235" i="16"/>
  <c r="O235" i="16" s="1"/>
  <c r="K235" i="16"/>
  <c r="J235" i="16"/>
  <c r="I235" i="16"/>
  <c r="F235" i="16"/>
  <c r="L234" i="16"/>
  <c r="M234" i="16" s="1"/>
  <c r="P234" i="16" s="1"/>
  <c r="Q234" i="16" s="1"/>
  <c r="K234" i="16"/>
  <c r="N234" i="16" s="1"/>
  <c r="I234" i="16"/>
  <c r="F234" i="16"/>
  <c r="J234" i="16" s="1"/>
  <c r="O233" i="16"/>
  <c r="L233" i="16"/>
  <c r="K233" i="16"/>
  <c r="J233" i="16"/>
  <c r="I233" i="16"/>
  <c r="F233" i="16"/>
  <c r="L232" i="16"/>
  <c r="M232" i="16" s="1"/>
  <c r="K232" i="16"/>
  <c r="I232" i="16"/>
  <c r="F232" i="16"/>
  <c r="J232" i="16" s="1"/>
  <c r="L231" i="16"/>
  <c r="K231" i="16"/>
  <c r="I231" i="16"/>
  <c r="F231" i="16"/>
  <c r="N230" i="16"/>
  <c r="L230" i="16"/>
  <c r="M230" i="16" s="1"/>
  <c r="P230" i="16" s="1"/>
  <c r="K230" i="16"/>
  <c r="J230" i="16"/>
  <c r="Q230" i="16" s="1"/>
  <c r="I230" i="16"/>
  <c r="F230" i="16"/>
  <c r="L229" i="16"/>
  <c r="O229" i="16" s="1"/>
  <c r="K229" i="16"/>
  <c r="I229" i="16"/>
  <c r="F229" i="16"/>
  <c r="L228" i="16"/>
  <c r="M228" i="16" s="1"/>
  <c r="P228" i="16" s="1"/>
  <c r="K228" i="16"/>
  <c r="N228" i="16" s="1"/>
  <c r="J228" i="16"/>
  <c r="I228" i="16"/>
  <c r="F228" i="16"/>
  <c r="L227" i="16"/>
  <c r="K227" i="16"/>
  <c r="I227" i="16"/>
  <c r="F227" i="16"/>
  <c r="N226" i="16"/>
  <c r="L226" i="16"/>
  <c r="M226" i="16" s="1"/>
  <c r="P226" i="16" s="1"/>
  <c r="K226" i="16"/>
  <c r="J226" i="16"/>
  <c r="I226" i="16"/>
  <c r="F226" i="16"/>
  <c r="L225" i="16"/>
  <c r="O225" i="16" s="1"/>
  <c r="K225" i="16"/>
  <c r="I225" i="16"/>
  <c r="F225" i="16"/>
  <c r="L224" i="16"/>
  <c r="M224" i="16" s="1"/>
  <c r="P224" i="16" s="1"/>
  <c r="K224" i="16"/>
  <c r="N224" i="16" s="1"/>
  <c r="J224" i="16"/>
  <c r="I224" i="16"/>
  <c r="F224" i="16"/>
  <c r="L223" i="16"/>
  <c r="K223" i="16"/>
  <c r="I223" i="16"/>
  <c r="F223" i="16"/>
  <c r="N222" i="16"/>
  <c r="L222" i="16"/>
  <c r="M222" i="16" s="1"/>
  <c r="P222" i="16" s="1"/>
  <c r="K222" i="16"/>
  <c r="J222" i="16"/>
  <c r="Q222" i="16" s="1"/>
  <c r="I222" i="16"/>
  <c r="F222" i="16"/>
  <c r="L221" i="16"/>
  <c r="O221" i="16" s="1"/>
  <c r="K221" i="16"/>
  <c r="I221" i="16"/>
  <c r="F221" i="16"/>
  <c r="L220" i="16"/>
  <c r="K220" i="16"/>
  <c r="N220" i="16" s="1"/>
  <c r="J220" i="16"/>
  <c r="I220" i="16"/>
  <c r="F220" i="16"/>
  <c r="L219" i="16"/>
  <c r="K219" i="16"/>
  <c r="I219" i="16"/>
  <c r="F219" i="16"/>
  <c r="L218" i="16"/>
  <c r="K218" i="16"/>
  <c r="I218" i="16"/>
  <c r="N217" i="16"/>
  <c r="L217" i="16"/>
  <c r="M217" i="16" s="1"/>
  <c r="P217" i="16" s="1"/>
  <c r="K217" i="16"/>
  <c r="J217" i="16"/>
  <c r="I217" i="16"/>
  <c r="F217" i="16"/>
  <c r="L216" i="16"/>
  <c r="O216" i="16" s="1"/>
  <c r="K216" i="16"/>
  <c r="I216" i="16"/>
  <c r="F216" i="16"/>
  <c r="L215" i="16"/>
  <c r="K215" i="16"/>
  <c r="N215" i="16" s="1"/>
  <c r="J215" i="16"/>
  <c r="I215" i="16"/>
  <c r="F215" i="16"/>
  <c r="L214" i="16"/>
  <c r="K214" i="16"/>
  <c r="M214" i="16" s="1"/>
  <c r="I214" i="16"/>
  <c r="F214" i="16"/>
  <c r="N213" i="16"/>
  <c r="L213" i="16"/>
  <c r="M213" i="16" s="1"/>
  <c r="P213" i="16" s="1"/>
  <c r="K213" i="16"/>
  <c r="J213" i="16"/>
  <c r="I213" i="16"/>
  <c r="F213" i="16"/>
  <c r="L212" i="16"/>
  <c r="O212" i="16" s="1"/>
  <c r="K212" i="16"/>
  <c r="I212" i="16"/>
  <c r="F212" i="16"/>
  <c r="L211" i="16"/>
  <c r="K211" i="16"/>
  <c r="N211" i="16" s="1"/>
  <c r="J211" i="16"/>
  <c r="I211" i="16"/>
  <c r="F211" i="16"/>
  <c r="L210" i="16"/>
  <c r="K210" i="16"/>
  <c r="I210" i="16"/>
  <c r="F210" i="16"/>
  <c r="N209" i="16"/>
  <c r="L209" i="16"/>
  <c r="M209" i="16" s="1"/>
  <c r="P209" i="16" s="1"/>
  <c r="K209" i="16"/>
  <c r="J209" i="16"/>
  <c r="I209" i="16"/>
  <c r="F209" i="16"/>
  <c r="L208" i="16"/>
  <c r="O208" i="16" s="1"/>
  <c r="K208" i="16"/>
  <c r="I208" i="16"/>
  <c r="F208" i="16"/>
  <c r="L207" i="16"/>
  <c r="K207" i="16"/>
  <c r="N207" i="16" s="1"/>
  <c r="J207" i="16"/>
  <c r="I207" i="16"/>
  <c r="F207" i="16"/>
  <c r="L206" i="16"/>
  <c r="K206" i="16"/>
  <c r="J206" i="16"/>
  <c r="I206" i="16"/>
  <c r="F206" i="16"/>
  <c r="N206" i="16" s="1"/>
  <c r="N205" i="16"/>
  <c r="L205" i="16"/>
  <c r="K205" i="16"/>
  <c r="J205" i="16"/>
  <c r="I205" i="16"/>
  <c r="F205" i="16"/>
  <c r="L204" i="16"/>
  <c r="K204" i="16"/>
  <c r="I204" i="16"/>
  <c r="F204" i="16"/>
  <c r="L203" i="16"/>
  <c r="K203" i="16"/>
  <c r="N203" i="16" s="1"/>
  <c r="I203" i="16"/>
  <c r="F203" i="16"/>
  <c r="J203" i="16" s="1"/>
  <c r="L202" i="16"/>
  <c r="K202" i="16"/>
  <c r="J202" i="16"/>
  <c r="I202" i="16"/>
  <c r="F202" i="16"/>
  <c r="N201" i="16"/>
  <c r="L201" i="16"/>
  <c r="K201" i="16"/>
  <c r="I201" i="16"/>
  <c r="F201" i="16"/>
  <c r="J201" i="16" s="1"/>
  <c r="L200" i="16"/>
  <c r="O200" i="16" s="1"/>
  <c r="K200" i="16"/>
  <c r="N200" i="16" s="1"/>
  <c r="O199" i="16"/>
  <c r="L199" i="16"/>
  <c r="K199" i="16"/>
  <c r="I199" i="16"/>
  <c r="F199" i="16"/>
  <c r="J199" i="16" s="1"/>
  <c r="L198" i="16"/>
  <c r="O198" i="16" s="1"/>
  <c r="K198" i="16"/>
  <c r="N198" i="16" s="1"/>
  <c r="I198" i="16"/>
  <c r="F198" i="16"/>
  <c r="J198" i="16" s="1"/>
  <c r="O197" i="16"/>
  <c r="L197" i="16"/>
  <c r="K197" i="16"/>
  <c r="I197" i="16"/>
  <c r="F197" i="16"/>
  <c r="J197" i="16" s="1"/>
  <c r="O196" i="16"/>
  <c r="L196" i="16"/>
  <c r="K196" i="16"/>
  <c r="I196" i="16"/>
  <c r="F196" i="16"/>
  <c r="J196" i="16" s="1"/>
  <c r="L195" i="16"/>
  <c r="O195" i="16" s="1"/>
  <c r="K195" i="16"/>
  <c r="N195" i="16" s="1"/>
  <c r="I195" i="16"/>
  <c r="F195" i="16"/>
  <c r="J195" i="16" s="1"/>
  <c r="O194" i="16"/>
  <c r="L194" i="16"/>
  <c r="K194" i="16"/>
  <c r="N194" i="16" s="1"/>
  <c r="I194" i="16"/>
  <c r="F194" i="16"/>
  <c r="J194" i="16" s="1"/>
  <c r="M193" i="16"/>
  <c r="P193" i="16" s="1"/>
  <c r="Q193" i="16" s="1"/>
  <c r="L193" i="16"/>
  <c r="O193" i="16" s="1"/>
  <c r="K193" i="16"/>
  <c r="N193" i="16" s="1"/>
  <c r="I193" i="16"/>
  <c r="F193" i="16"/>
  <c r="J193" i="16" s="1"/>
  <c r="O192" i="16"/>
  <c r="L192" i="16"/>
  <c r="K192" i="16"/>
  <c r="I192" i="16"/>
  <c r="F192" i="16"/>
  <c r="J192" i="16" s="1"/>
  <c r="L191" i="16"/>
  <c r="O191" i="16" s="1"/>
  <c r="K191" i="16"/>
  <c r="N191" i="16" s="1"/>
  <c r="I191" i="16"/>
  <c r="F191" i="16"/>
  <c r="J191" i="16" s="1"/>
  <c r="O190" i="16"/>
  <c r="L190" i="16"/>
  <c r="K190" i="16"/>
  <c r="I190" i="16"/>
  <c r="F190" i="16"/>
  <c r="J190" i="16" s="1"/>
  <c r="M189" i="16"/>
  <c r="P189" i="16" s="1"/>
  <c r="Q189" i="16" s="1"/>
  <c r="L189" i="16"/>
  <c r="O189" i="16" s="1"/>
  <c r="K189" i="16"/>
  <c r="N189" i="16" s="1"/>
  <c r="I189" i="16"/>
  <c r="F189" i="16"/>
  <c r="J189" i="16" s="1"/>
  <c r="O188" i="16"/>
  <c r="L188" i="16"/>
  <c r="K188" i="16"/>
  <c r="I188" i="16"/>
  <c r="F188" i="16"/>
  <c r="J188" i="16" s="1"/>
  <c r="L187" i="16"/>
  <c r="O187" i="16" s="1"/>
  <c r="K187" i="16"/>
  <c r="N187" i="16" s="1"/>
  <c r="I187" i="16"/>
  <c r="F187" i="16"/>
  <c r="J187" i="16" s="1"/>
  <c r="O186" i="16"/>
  <c r="L186" i="16"/>
  <c r="K186" i="16"/>
  <c r="I186" i="16"/>
  <c r="F186" i="16"/>
  <c r="J186" i="16" s="1"/>
  <c r="M185" i="16"/>
  <c r="P185" i="16" s="1"/>
  <c r="Q185" i="16" s="1"/>
  <c r="L185" i="16"/>
  <c r="O185" i="16" s="1"/>
  <c r="K185" i="16"/>
  <c r="N185" i="16" s="1"/>
  <c r="I185" i="16"/>
  <c r="F185" i="16"/>
  <c r="J185" i="16" s="1"/>
  <c r="O184" i="16"/>
  <c r="L184" i="16"/>
  <c r="K184" i="16"/>
  <c r="I184" i="16"/>
  <c r="F184" i="16"/>
  <c r="J184" i="16" s="1"/>
  <c r="L183" i="16"/>
  <c r="O183" i="16" s="1"/>
  <c r="K183" i="16"/>
  <c r="N183" i="16" s="1"/>
  <c r="I183" i="16"/>
  <c r="F183" i="16"/>
  <c r="J183" i="16" s="1"/>
  <c r="O182" i="16"/>
  <c r="L182" i="16"/>
  <c r="K182" i="16"/>
  <c r="I182" i="16"/>
  <c r="F182" i="16"/>
  <c r="J182" i="16" s="1"/>
  <c r="M181" i="16"/>
  <c r="P181" i="16" s="1"/>
  <c r="Q181" i="16" s="1"/>
  <c r="L181" i="16"/>
  <c r="O181" i="16" s="1"/>
  <c r="K181" i="16"/>
  <c r="N181" i="16" s="1"/>
  <c r="I181" i="16"/>
  <c r="F181" i="16"/>
  <c r="J181" i="16" s="1"/>
  <c r="O180" i="16"/>
  <c r="L180" i="16"/>
  <c r="K180" i="16"/>
  <c r="I180" i="16"/>
  <c r="F180" i="16"/>
  <c r="J180" i="16" s="1"/>
  <c r="L179" i="16"/>
  <c r="O179" i="16" s="1"/>
  <c r="K179" i="16"/>
  <c r="N179" i="16" s="1"/>
  <c r="I179" i="16"/>
  <c r="F179" i="16"/>
  <c r="J179" i="16" s="1"/>
  <c r="O178" i="16"/>
  <c r="L178" i="16"/>
  <c r="K178" i="16"/>
  <c r="I178" i="16"/>
  <c r="F178" i="16"/>
  <c r="J178" i="16" s="1"/>
  <c r="M177" i="16"/>
  <c r="P177" i="16" s="1"/>
  <c r="Q177" i="16" s="1"/>
  <c r="L177" i="16"/>
  <c r="O177" i="16" s="1"/>
  <c r="K177" i="16"/>
  <c r="N177" i="16" s="1"/>
  <c r="I177" i="16"/>
  <c r="F177" i="16"/>
  <c r="J177" i="16" s="1"/>
  <c r="O176" i="16"/>
  <c r="L176" i="16"/>
  <c r="K176" i="16"/>
  <c r="I176" i="16"/>
  <c r="F176" i="16"/>
  <c r="J176" i="16" s="1"/>
  <c r="L175" i="16"/>
  <c r="O175" i="16" s="1"/>
  <c r="K175" i="16"/>
  <c r="N175" i="16" s="1"/>
  <c r="I175" i="16"/>
  <c r="F175" i="16"/>
  <c r="J175" i="16" s="1"/>
  <c r="O174" i="16"/>
  <c r="L174" i="16"/>
  <c r="K174" i="16"/>
  <c r="I174" i="16"/>
  <c r="F174" i="16"/>
  <c r="J174" i="16" s="1"/>
  <c r="M173" i="16"/>
  <c r="P173" i="16" s="1"/>
  <c r="Q173" i="16" s="1"/>
  <c r="L173" i="16"/>
  <c r="O173" i="16" s="1"/>
  <c r="K173" i="16"/>
  <c r="N173" i="16" s="1"/>
  <c r="I173" i="16"/>
  <c r="F173" i="16"/>
  <c r="J173" i="16" s="1"/>
  <c r="O172" i="16"/>
  <c r="L172" i="16"/>
  <c r="K172" i="16"/>
  <c r="J172" i="16"/>
  <c r="I172" i="16"/>
  <c r="F172" i="16"/>
  <c r="L171" i="16"/>
  <c r="O171" i="16" s="1"/>
  <c r="K171" i="16"/>
  <c r="N171" i="16" s="1"/>
  <c r="I171" i="16"/>
  <c r="F171" i="16"/>
  <c r="J171" i="16" s="1"/>
  <c r="O170" i="16"/>
  <c r="L170" i="16"/>
  <c r="K170" i="16"/>
  <c r="I170" i="16"/>
  <c r="F170" i="16"/>
  <c r="J170" i="16" s="1"/>
  <c r="L169" i="16"/>
  <c r="O169" i="16" s="1"/>
  <c r="K169" i="16"/>
  <c r="I169" i="16"/>
  <c r="F169" i="16"/>
  <c r="J169" i="16" s="1"/>
  <c r="O168" i="16"/>
  <c r="L168" i="16"/>
  <c r="K168" i="16"/>
  <c r="I168" i="16"/>
  <c r="F168" i="16"/>
  <c r="J168" i="16" s="1"/>
  <c r="O167" i="16"/>
  <c r="L167" i="16"/>
  <c r="K167" i="16"/>
  <c r="I167" i="16"/>
  <c r="F167" i="16"/>
  <c r="J167" i="16" s="1"/>
  <c r="L166" i="16"/>
  <c r="O166" i="16" s="1"/>
  <c r="K166" i="16"/>
  <c r="J166" i="16"/>
  <c r="I166" i="16"/>
  <c r="I165" i="16" s="1"/>
  <c r="F166" i="16"/>
  <c r="L165" i="16"/>
  <c r="K165" i="16"/>
  <c r="L164" i="16"/>
  <c r="O164" i="16" s="1"/>
  <c r="K164" i="16"/>
  <c r="N164" i="16" s="1"/>
  <c r="I164" i="16"/>
  <c r="F164" i="16"/>
  <c r="J164" i="16" s="1"/>
  <c r="O163" i="16"/>
  <c r="L163" i="16"/>
  <c r="K163" i="16"/>
  <c r="I163" i="16"/>
  <c r="F163" i="16"/>
  <c r="J163" i="16" s="1"/>
  <c r="L162" i="16"/>
  <c r="O162" i="16" s="1"/>
  <c r="K162" i="16"/>
  <c r="I162" i="16"/>
  <c r="F162" i="16"/>
  <c r="J162" i="16" s="1"/>
  <c r="O161" i="16"/>
  <c r="L161" i="16"/>
  <c r="K161" i="16"/>
  <c r="I161" i="16"/>
  <c r="F161" i="16"/>
  <c r="J161" i="16" s="1"/>
  <c r="O160" i="16"/>
  <c r="L160" i="16"/>
  <c r="K160" i="16"/>
  <c r="J160" i="16"/>
  <c r="I160" i="16"/>
  <c r="F160" i="16"/>
  <c r="L159" i="16"/>
  <c r="O159" i="16" s="1"/>
  <c r="K159" i="16"/>
  <c r="I159" i="16"/>
  <c r="F159" i="16"/>
  <c r="J159" i="16" s="1"/>
  <c r="O158" i="16"/>
  <c r="L158" i="16"/>
  <c r="K158" i="16"/>
  <c r="I158" i="16"/>
  <c r="F158" i="16"/>
  <c r="J158" i="16" s="1"/>
  <c r="L157" i="16"/>
  <c r="O157" i="16" s="1"/>
  <c r="K157" i="16"/>
  <c r="I157" i="16"/>
  <c r="F157" i="16"/>
  <c r="J157" i="16" s="1"/>
  <c r="O156" i="16"/>
  <c r="M156" i="16"/>
  <c r="P156" i="16" s="1"/>
  <c r="Q156" i="16" s="1"/>
  <c r="L156" i="16"/>
  <c r="K156" i="16"/>
  <c r="N156" i="16" s="1"/>
  <c r="J156" i="16"/>
  <c r="I156" i="16"/>
  <c r="F156" i="16"/>
  <c r="L155" i="16"/>
  <c r="O155" i="16" s="1"/>
  <c r="K155" i="16"/>
  <c r="I155" i="16"/>
  <c r="F155" i="16"/>
  <c r="J155" i="16" s="1"/>
  <c r="O154" i="16"/>
  <c r="L154" i="16"/>
  <c r="K154" i="16"/>
  <c r="J154" i="16"/>
  <c r="I154" i="16"/>
  <c r="F154" i="16"/>
  <c r="L153" i="16"/>
  <c r="O153" i="16" s="1"/>
  <c r="K153" i="16"/>
  <c r="I153" i="16"/>
  <c r="F153" i="16"/>
  <c r="J153" i="16" s="1"/>
  <c r="L152" i="16"/>
  <c r="O152" i="16" s="1"/>
  <c r="K152" i="16"/>
  <c r="J152" i="16"/>
  <c r="I152" i="16"/>
  <c r="F152" i="16"/>
  <c r="O151" i="16"/>
  <c r="L151" i="16"/>
  <c r="K151" i="16"/>
  <c r="I151" i="16"/>
  <c r="F151" i="16"/>
  <c r="J151" i="16" s="1"/>
  <c r="L150" i="16"/>
  <c r="O150" i="16" s="1"/>
  <c r="K150" i="16"/>
  <c r="J150" i="16"/>
  <c r="I150" i="16"/>
  <c r="F150" i="16"/>
  <c r="O149" i="16"/>
  <c r="L149" i="16"/>
  <c r="K149" i="16"/>
  <c r="I149" i="16"/>
  <c r="F149" i="16"/>
  <c r="J149" i="16" s="1"/>
  <c r="L148" i="16"/>
  <c r="O148" i="16" s="1"/>
  <c r="K148" i="16"/>
  <c r="J148" i="16"/>
  <c r="I148" i="16"/>
  <c r="F148" i="16"/>
  <c r="O147" i="16"/>
  <c r="L147" i="16"/>
  <c r="K147" i="16"/>
  <c r="I147" i="16"/>
  <c r="F147" i="16"/>
  <c r="J147" i="16" s="1"/>
  <c r="L146" i="16"/>
  <c r="O146" i="16" s="1"/>
  <c r="K146" i="16"/>
  <c r="J146" i="16"/>
  <c r="I146" i="16"/>
  <c r="F146" i="16"/>
  <c r="O145" i="16"/>
  <c r="L145" i="16"/>
  <c r="K145" i="16"/>
  <c r="I145" i="16"/>
  <c r="F145" i="16"/>
  <c r="J145" i="16" s="1"/>
  <c r="M144" i="16"/>
  <c r="P144" i="16" s="1"/>
  <c r="Q144" i="16" s="1"/>
  <c r="L144" i="16"/>
  <c r="O144" i="16" s="1"/>
  <c r="K144" i="16"/>
  <c r="N144" i="16" s="1"/>
  <c r="J144" i="16"/>
  <c r="I144" i="16"/>
  <c r="F144" i="16"/>
  <c r="O143" i="16"/>
  <c r="L143" i="16"/>
  <c r="K143" i="16"/>
  <c r="I143" i="16"/>
  <c r="F143" i="16"/>
  <c r="J143" i="16" s="1"/>
  <c r="M142" i="16"/>
  <c r="P142" i="16" s="1"/>
  <c r="Q142" i="16" s="1"/>
  <c r="L142" i="16"/>
  <c r="O142" i="16" s="1"/>
  <c r="K142" i="16"/>
  <c r="N142" i="16" s="1"/>
  <c r="J142" i="16"/>
  <c r="I142" i="16"/>
  <c r="F142" i="16"/>
  <c r="O141" i="16"/>
  <c r="L141" i="16"/>
  <c r="K141" i="16"/>
  <c r="I141" i="16"/>
  <c r="F141" i="16"/>
  <c r="J141" i="16" s="1"/>
  <c r="L140" i="16"/>
  <c r="O140" i="16" s="1"/>
  <c r="K140" i="16"/>
  <c r="N140" i="16" s="1"/>
  <c r="J140" i="16"/>
  <c r="I140" i="16"/>
  <c r="F140" i="16"/>
  <c r="O139" i="16"/>
  <c r="L139" i="16"/>
  <c r="K139" i="16"/>
  <c r="I139" i="16"/>
  <c r="F139" i="16"/>
  <c r="J139" i="16" s="1"/>
  <c r="L138" i="16"/>
  <c r="O138" i="16" s="1"/>
  <c r="K138" i="16"/>
  <c r="N138" i="16" s="1"/>
  <c r="J138" i="16"/>
  <c r="I138" i="16"/>
  <c r="F138" i="16"/>
  <c r="O137" i="16"/>
  <c r="L137" i="16"/>
  <c r="K137" i="16"/>
  <c r="I137" i="16"/>
  <c r="F137" i="16"/>
  <c r="J137" i="16" s="1"/>
  <c r="O136" i="16"/>
  <c r="M136" i="16"/>
  <c r="P136" i="16" s="1"/>
  <c r="Q136" i="16" s="1"/>
  <c r="L136" i="16"/>
  <c r="K136" i="16"/>
  <c r="N136" i="16" s="1"/>
  <c r="J136" i="16"/>
  <c r="I136" i="16"/>
  <c r="F136" i="16"/>
  <c r="L135" i="16"/>
  <c r="O135" i="16" s="1"/>
  <c r="K135" i="16"/>
  <c r="I135" i="16"/>
  <c r="F135" i="16"/>
  <c r="J135" i="16" s="1"/>
  <c r="O134" i="16"/>
  <c r="L134" i="16"/>
  <c r="K134" i="16"/>
  <c r="N134" i="16" s="1"/>
  <c r="J134" i="16"/>
  <c r="I134" i="16"/>
  <c r="F134" i="16"/>
  <c r="O133" i="16"/>
  <c r="L133" i="16"/>
  <c r="K133" i="16"/>
  <c r="N133" i="16" s="1"/>
  <c r="I133" i="16"/>
  <c r="F133" i="16"/>
  <c r="J133" i="16" s="1"/>
  <c r="L132" i="16"/>
  <c r="O132" i="16" s="1"/>
  <c r="K132" i="16"/>
  <c r="J132" i="16"/>
  <c r="I132" i="16"/>
  <c r="F132" i="16"/>
  <c r="O131" i="16"/>
  <c r="L131" i="16"/>
  <c r="K131" i="16"/>
  <c r="I131" i="16"/>
  <c r="F131" i="16"/>
  <c r="J131" i="16" s="1"/>
  <c r="L130" i="16"/>
  <c r="O130" i="16" s="1"/>
  <c r="K130" i="16"/>
  <c r="J130" i="16"/>
  <c r="I130" i="16"/>
  <c r="F130" i="16"/>
  <c r="O129" i="16"/>
  <c r="L129" i="16"/>
  <c r="K129" i="16"/>
  <c r="N129" i="16" s="1"/>
  <c r="I129" i="16"/>
  <c r="F129" i="16"/>
  <c r="J129" i="16" s="1"/>
  <c r="L128" i="16"/>
  <c r="O128" i="16" s="1"/>
  <c r="K128" i="16"/>
  <c r="J128" i="16"/>
  <c r="I128" i="16"/>
  <c r="F128" i="16"/>
  <c r="O127" i="16"/>
  <c r="L127" i="16"/>
  <c r="K127" i="16"/>
  <c r="I127" i="16"/>
  <c r="F127" i="16"/>
  <c r="J127" i="16" s="1"/>
  <c r="M126" i="16"/>
  <c r="P126" i="16" s="1"/>
  <c r="Q126" i="16" s="1"/>
  <c r="L126" i="16"/>
  <c r="O126" i="16" s="1"/>
  <c r="K126" i="16"/>
  <c r="N126" i="16" s="1"/>
  <c r="J126" i="16"/>
  <c r="I126" i="16"/>
  <c r="F126" i="16"/>
  <c r="L125" i="16"/>
  <c r="O125" i="16" s="1"/>
  <c r="K125" i="16"/>
  <c r="I125" i="16"/>
  <c r="F125" i="16"/>
  <c r="J125" i="16" s="1"/>
  <c r="L124" i="16"/>
  <c r="O124" i="16" s="1"/>
  <c r="K124" i="16"/>
  <c r="J124" i="16"/>
  <c r="I124" i="16"/>
  <c r="F124" i="16"/>
  <c r="O123" i="16"/>
  <c r="L123" i="16"/>
  <c r="K123" i="16"/>
  <c r="I123" i="16"/>
  <c r="F123" i="16"/>
  <c r="J123" i="16" s="1"/>
  <c r="L122" i="16"/>
  <c r="O122" i="16" s="1"/>
  <c r="K122" i="16"/>
  <c r="N122" i="16" s="1"/>
  <c r="I122" i="16"/>
  <c r="F122" i="16"/>
  <c r="J122" i="16" s="1"/>
  <c r="L121" i="16"/>
  <c r="O121" i="16" s="1"/>
  <c r="K121" i="16"/>
  <c r="N121" i="16" s="1"/>
  <c r="I121" i="16"/>
  <c r="F121" i="16"/>
  <c r="J121" i="16" s="1"/>
  <c r="O120" i="16"/>
  <c r="L120" i="16"/>
  <c r="K120" i="16"/>
  <c r="N120" i="16" s="1"/>
  <c r="I120" i="16"/>
  <c r="F120" i="16"/>
  <c r="J120" i="16" s="1"/>
  <c r="L119" i="16"/>
  <c r="O119" i="16" s="1"/>
  <c r="K119" i="16"/>
  <c r="J119" i="16"/>
  <c r="I119" i="16"/>
  <c r="F119" i="16"/>
  <c r="L118" i="16"/>
  <c r="O118" i="16" s="1"/>
  <c r="K118" i="16"/>
  <c r="I118" i="16"/>
  <c r="F118" i="16"/>
  <c r="J118" i="16" s="1"/>
  <c r="O117" i="16"/>
  <c r="L117" i="16"/>
  <c r="K117" i="16"/>
  <c r="N117" i="16" s="1"/>
  <c r="I117" i="16"/>
  <c r="F117" i="16"/>
  <c r="J117" i="16" s="1"/>
  <c r="M116" i="16"/>
  <c r="P116" i="16" s="1"/>
  <c r="L116" i="16"/>
  <c r="O116" i="16" s="1"/>
  <c r="K116" i="16"/>
  <c r="N116" i="16" s="1"/>
  <c r="I116" i="16"/>
  <c r="F116" i="16"/>
  <c r="J116" i="16" s="1"/>
  <c r="O115" i="16"/>
  <c r="L115" i="16"/>
  <c r="K115" i="16"/>
  <c r="N115" i="16" s="1"/>
  <c r="I115" i="16"/>
  <c r="F115" i="16"/>
  <c r="J115" i="16" s="1"/>
  <c r="L114" i="16"/>
  <c r="O114" i="16" s="1"/>
  <c r="K114" i="16"/>
  <c r="I114" i="16"/>
  <c r="F114" i="16"/>
  <c r="J114" i="16" s="1"/>
  <c r="L113" i="16"/>
  <c r="O113" i="16" s="1"/>
  <c r="K113" i="16"/>
  <c r="N113" i="16" s="1"/>
  <c r="I113" i="16"/>
  <c r="F113" i="16"/>
  <c r="J113" i="16" s="1"/>
  <c r="O112" i="16"/>
  <c r="L112" i="16"/>
  <c r="K112" i="16"/>
  <c r="N112" i="16" s="1"/>
  <c r="I112" i="16"/>
  <c r="F112" i="16"/>
  <c r="J112" i="16" s="1"/>
  <c r="L111" i="16"/>
  <c r="O111" i="16" s="1"/>
  <c r="K111" i="16"/>
  <c r="N111" i="16" s="1"/>
  <c r="I111" i="16"/>
  <c r="F111" i="16"/>
  <c r="J111" i="16" s="1"/>
  <c r="L110" i="16"/>
  <c r="O110" i="16" s="1"/>
  <c r="K110" i="16"/>
  <c r="I110" i="16"/>
  <c r="F110" i="16"/>
  <c r="J110" i="16" s="1"/>
  <c r="L109" i="16"/>
  <c r="O109" i="16" s="1"/>
  <c r="K109" i="16"/>
  <c r="N109" i="16" s="1"/>
  <c r="J109" i="16"/>
  <c r="I109" i="16"/>
  <c r="F109" i="16"/>
  <c r="L108" i="16"/>
  <c r="O108" i="16" s="1"/>
  <c r="K108" i="16"/>
  <c r="N108" i="16" s="1"/>
  <c r="I108" i="16"/>
  <c r="F108" i="16"/>
  <c r="J108" i="16" s="1"/>
  <c r="L107" i="16"/>
  <c r="O107" i="16" s="1"/>
  <c r="K107" i="16"/>
  <c r="N107" i="16" s="1"/>
  <c r="J107" i="16"/>
  <c r="I107" i="16"/>
  <c r="F107" i="16"/>
  <c r="M106" i="16"/>
  <c r="P106" i="16" s="1"/>
  <c r="L106" i="16"/>
  <c r="O106" i="16" s="1"/>
  <c r="K106" i="16"/>
  <c r="N106" i="16" s="1"/>
  <c r="I106" i="16"/>
  <c r="F106" i="16"/>
  <c r="J106" i="16" s="1"/>
  <c r="Q106" i="16" s="1"/>
  <c r="O105" i="16"/>
  <c r="L105" i="16"/>
  <c r="K105" i="16"/>
  <c r="N105" i="16" s="1"/>
  <c r="J105" i="16"/>
  <c r="I105" i="16"/>
  <c r="F105" i="16"/>
  <c r="O104" i="16"/>
  <c r="M104" i="16"/>
  <c r="P104" i="16" s="1"/>
  <c r="L104" i="16"/>
  <c r="K104" i="16"/>
  <c r="N104" i="16" s="1"/>
  <c r="I104" i="16"/>
  <c r="F104" i="16"/>
  <c r="J104" i="16" s="1"/>
  <c r="Q104" i="16" s="1"/>
  <c r="O103" i="16"/>
  <c r="L103" i="16"/>
  <c r="K103" i="16"/>
  <c r="J103" i="16"/>
  <c r="I103" i="16"/>
  <c r="F103" i="16"/>
  <c r="O102" i="16"/>
  <c r="L102" i="16"/>
  <c r="K102" i="16"/>
  <c r="I102" i="16"/>
  <c r="F102" i="16"/>
  <c r="J102" i="16" s="1"/>
  <c r="O101" i="16"/>
  <c r="L101" i="16"/>
  <c r="K101" i="16"/>
  <c r="N101" i="16" s="1"/>
  <c r="J101" i="16"/>
  <c r="I101" i="16"/>
  <c r="F101" i="16"/>
  <c r="L100" i="16"/>
  <c r="O100" i="16" s="1"/>
  <c r="K100" i="16"/>
  <c r="N100" i="16" s="1"/>
  <c r="I100" i="16"/>
  <c r="F100" i="16"/>
  <c r="J100" i="16" s="1"/>
  <c r="O99" i="16"/>
  <c r="M99" i="16"/>
  <c r="P99" i="16" s="1"/>
  <c r="Q99" i="16" s="1"/>
  <c r="L99" i="16"/>
  <c r="K99" i="16"/>
  <c r="N99" i="16" s="1"/>
  <c r="J99" i="16"/>
  <c r="I99" i="16"/>
  <c r="F99" i="16"/>
  <c r="L98" i="16"/>
  <c r="O98" i="16" s="1"/>
  <c r="K98" i="16"/>
  <c r="N98" i="16" s="1"/>
  <c r="I98" i="16"/>
  <c r="F98" i="16"/>
  <c r="J98" i="16" s="1"/>
  <c r="O97" i="16"/>
  <c r="M97" i="16"/>
  <c r="P97" i="16" s="1"/>
  <c r="Q97" i="16" s="1"/>
  <c r="L97" i="16"/>
  <c r="K97" i="16"/>
  <c r="N97" i="16" s="1"/>
  <c r="J97" i="16"/>
  <c r="I97" i="16"/>
  <c r="F97" i="16"/>
  <c r="L96" i="16"/>
  <c r="O96" i="16" s="1"/>
  <c r="K96" i="16"/>
  <c r="N96" i="16" s="1"/>
  <c r="I96" i="16"/>
  <c r="F96" i="16"/>
  <c r="J96" i="16" s="1"/>
  <c r="L95" i="16"/>
  <c r="K95" i="16"/>
  <c r="J95" i="16"/>
  <c r="L94" i="16"/>
  <c r="O94" i="16" s="1"/>
  <c r="K94" i="16"/>
  <c r="N94" i="16" s="1"/>
  <c r="L93" i="16"/>
  <c r="O93" i="16" s="1"/>
  <c r="K93" i="16"/>
  <c r="I93" i="16"/>
  <c r="F93" i="16"/>
  <c r="L92" i="16"/>
  <c r="K92" i="16"/>
  <c r="I92" i="16"/>
  <c r="F92" i="16"/>
  <c r="J92" i="16" s="1"/>
  <c r="O91" i="16"/>
  <c r="L91" i="16"/>
  <c r="K91" i="16"/>
  <c r="J91" i="16"/>
  <c r="I91" i="16"/>
  <c r="F91" i="16"/>
  <c r="M90" i="16"/>
  <c r="P90" i="16" s="1"/>
  <c r="Q90" i="16" s="1"/>
  <c r="L90" i="16"/>
  <c r="O90" i="16" s="1"/>
  <c r="K90" i="16"/>
  <c r="N90" i="16" s="1"/>
  <c r="I90" i="16"/>
  <c r="F90" i="16"/>
  <c r="J90" i="16" s="1"/>
  <c r="O89" i="16"/>
  <c r="L89" i="16"/>
  <c r="K89" i="16"/>
  <c r="J89" i="16"/>
  <c r="I89" i="16"/>
  <c r="F89" i="16"/>
  <c r="O88" i="16"/>
  <c r="M88" i="16"/>
  <c r="P88" i="16" s="1"/>
  <c r="Q88" i="16" s="1"/>
  <c r="L88" i="16"/>
  <c r="K88" i="16"/>
  <c r="N88" i="16" s="1"/>
  <c r="I88" i="16"/>
  <c r="F88" i="16"/>
  <c r="J88" i="16" s="1"/>
  <c r="O87" i="16"/>
  <c r="L87" i="16"/>
  <c r="K87" i="16"/>
  <c r="N86" i="16"/>
  <c r="L86" i="16"/>
  <c r="M86" i="16" s="1"/>
  <c r="P86" i="16" s="1"/>
  <c r="K86" i="16"/>
  <c r="J86" i="16"/>
  <c r="I86" i="16"/>
  <c r="F86" i="16"/>
  <c r="L85" i="16"/>
  <c r="K85" i="16"/>
  <c r="M85" i="16" s="1"/>
  <c r="I85" i="16"/>
  <c r="F85" i="16"/>
  <c r="L84" i="16"/>
  <c r="K84" i="16"/>
  <c r="N84" i="16" s="1"/>
  <c r="J84" i="16"/>
  <c r="I84" i="16"/>
  <c r="F84" i="16"/>
  <c r="L83" i="16"/>
  <c r="O83" i="16" s="1"/>
  <c r="K83" i="16"/>
  <c r="I83" i="16"/>
  <c r="F83" i="16"/>
  <c r="N82" i="16"/>
  <c r="L82" i="16"/>
  <c r="M82" i="16" s="1"/>
  <c r="P82" i="16" s="1"/>
  <c r="K82" i="16"/>
  <c r="J82" i="16"/>
  <c r="I82" i="16"/>
  <c r="F82" i="16"/>
  <c r="L81" i="16"/>
  <c r="K81" i="16"/>
  <c r="M81" i="16" s="1"/>
  <c r="P81" i="16" s="1"/>
  <c r="I81" i="16"/>
  <c r="F81" i="16"/>
  <c r="L80" i="16"/>
  <c r="O80" i="16" s="1"/>
  <c r="K80" i="16"/>
  <c r="J80" i="16"/>
  <c r="I80" i="16"/>
  <c r="F80" i="16"/>
  <c r="L79" i="16"/>
  <c r="K79" i="16"/>
  <c r="I79" i="16"/>
  <c r="F79" i="16"/>
  <c r="N78" i="16"/>
  <c r="L78" i="16"/>
  <c r="O78" i="16" s="1"/>
  <c r="K78" i="16"/>
  <c r="J78" i="16"/>
  <c r="I78" i="16"/>
  <c r="F78" i="16"/>
  <c r="L77" i="16"/>
  <c r="K77" i="16"/>
  <c r="M77" i="16" s="1"/>
  <c r="I77" i="16"/>
  <c r="F77" i="16"/>
  <c r="L76" i="16"/>
  <c r="O76" i="16" s="1"/>
  <c r="K76" i="16"/>
  <c r="L75" i="16"/>
  <c r="K75" i="16"/>
  <c r="O74" i="16"/>
  <c r="L74" i="16"/>
  <c r="K74" i="16"/>
  <c r="N74" i="16" s="1"/>
  <c r="I74" i="16"/>
  <c r="F74" i="16"/>
  <c r="J74" i="16" s="1"/>
  <c r="L73" i="16"/>
  <c r="O73" i="16" s="1"/>
  <c r="K73" i="16"/>
  <c r="J73" i="16"/>
  <c r="I73" i="16"/>
  <c r="F73" i="16"/>
  <c r="O72" i="16"/>
  <c r="L72" i="16"/>
  <c r="K72" i="16"/>
  <c r="I72" i="16"/>
  <c r="F72" i="16"/>
  <c r="J72" i="16" s="1"/>
  <c r="L71" i="16"/>
  <c r="O71" i="16" s="1"/>
  <c r="K71" i="16"/>
  <c r="I71" i="16"/>
  <c r="F71" i="16"/>
  <c r="J71" i="16" s="1"/>
  <c r="L70" i="16"/>
  <c r="K70" i="16"/>
  <c r="L69" i="16"/>
  <c r="O69" i="16" s="1"/>
  <c r="K69" i="16"/>
  <c r="N69" i="16" s="1"/>
  <c r="I69" i="16"/>
  <c r="F69" i="16"/>
  <c r="J69" i="16" s="1"/>
  <c r="O68" i="16"/>
  <c r="L68" i="16"/>
  <c r="K68" i="16"/>
  <c r="J68" i="16"/>
  <c r="I68" i="16"/>
  <c r="F68" i="16"/>
  <c r="O67" i="16"/>
  <c r="M67" i="16"/>
  <c r="P67" i="16" s="1"/>
  <c r="Q67" i="16" s="1"/>
  <c r="L67" i="16"/>
  <c r="K67" i="16"/>
  <c r="N67" i="16" s="1"/>
  <c r="I67" i="16"/>
  <c r="F67" i="16"/>
  <c r="J67" i="16" s="1"/>
  <c r="L66" i="16"/>
  <c r="O66" i="16" s="1"/>
  <c r="K66" i="16"/>
  <c r="I66" i="16"/>
  <c r="F66" i="16"/>
  <c r="J66" i="16" s="1"/>
  <c r="L65" i="16"/>
  <c r="O65" i="16" s="1"/>
  <c r="K65" i="16"/>
  <c r="N65" i="16" s="1"/>
  <c r="I65" i="16"/>
  <c r="F65" i="16"/>
  <c r="J65" i="16" s="1"/>
  <c r="L64" i="16"/>
  <c r="O64" i="16" s="1"/>
  <c r="K64" i="16"/>
  <c r="J64" i="16"/>
  <c r="I64" i="16"/>
  <c r="F64" i="16"/>
  <c r="L63" i="16"/>
  <c r="O63" i="16" s="1"/>
  <c r="K63" i="16"/>
  <c r="N63" i="16" s="1"/>
  <c r="I63" i="16"/>
  <c r="F63" i="16"/>
  <c r="J63" i="16" s="1"/>
  <c r="L62" i="16"/>
  <c r="O62" i="16" s="1"/>
  <c r="K62" i="16"/>
  <c r="J62" i="16"/>
  <c r="I62" i="16"/>
  <c r="F62" i="16"/>
  <c r="L61" i="16"/>
  <c r="O61" i="16" s="1"/>
  <c r="K61" i="16"/>
  <c r="N61" i="16" s="1"/>
  <c r="I61" i="16"/>
  <c r="F61" i="16"/>
  <c r="J61" i="16" s="1"/>
  <c r="L60" i="16"/>
  <c r="O60" i="16" s="1"/>
  <c r="K60" i="16"/>
  <c r="I60" i="16"/>
  <c r="F60" i="16"/>
  <c r="J60" i="16" s="1"/>
  <c r="O59" i="16"/>
  <c r="L59" i="16"/>
  <c r="K59" i="16"/>
  <c r="I59" i="16"/>
  <c r="F59" i="16"/>
  <c r="J59" i="16" s="1"/>
  <c r="L58" i="16"/>
  <c r="K58" i="16"/>
  <c r="O57" i="16"/>
  <c r="L57" i="16"/>
  <c r="K57" i="16"/>
  <c r="N57" i="16" s="1"/>
  <c r="I57" i="16"/>
  <c r="F57" i="16"/>
  <c r="J57" i="16" s="1"/>
  <c r="L56" i="16"/>
  <c r="O56" i="16" s="1"/>
  <c r="K56" i="16"/>
  <c r="J56" i="16"/>
  <c r="I56" i="16"/>
  <c r="F56" i="16"/>
  <c r="L55" i="16"/>
  <c r="O55" i="16" s="1"/>
  <c r="K55" i="16"/>
  <c r="N55" i="16" s="1"/>
  <c r="I55" i="16"/>
  <c r="F55" i="16"/>
  <c r="J55" i="16" s="1"/>
  <c r="L54" i="16"/>
  <c r="O54" i="16" s="1"/>
  <c r="K54" i="16"/>
  <c r="J54" i="16"/>
  <c r="I54" i="16"/>
  <c r="F54" i="16"/>
  <c r="L53" i="16"/>
  <c r="O53" i="16" s="1"/>
  <c r="K53" i="16"/>
  <c r="N53" i="16" s="1"/>
  <c r="I53" i="16"/>
  <c r="F53" i="16"/>
  <c r="J53" i="16" s="1"/>
  <c r="L52" i="16"/>
  <c r="O52" i="16" s="1"/>
  <c r="K52" i="16"/>
  <c r="I52" i="16"/>
  <c r="F52" i="16"/>
  <c r="J52" i="16" s="1"/>
  <c r="O51" i="16"/>
  <c r="L51" i="16"/>
  <c r="K51" i="16"/>
  <c r="N51" i="16" s="1"/>
  <c r="I51" i="16"/>
  <c r="F51" i="16"/>
  <c r="J51" i="16" s="1"/>
  <c r="L50" i="16"/>
  <c r="K50" i="16"/>
  <c r="O49" i="16"/>
  <c r="L49" i="16"/>
  <c r="K49" i="16"/>
  <c r="J49" i="16"/>
  <c r="I49" i="16"/>
  <c r="F49" i="16"/>
  <c r="O48" i="16"/>
  <c r="M48" i="16"/>
  <c r="P48" i="16" s="1"/>
  <c r="Q48" i="16" s="1"/>
  <c r="L48" i="16"/>
  <c r="K48" i="16"/>
  <c r="N48" i="16" s="1"/>
  <c r="J48" i="16"/>
  <c r="I48" i="16"/>
  <c r="F48" i="16"/>
  <c r="L47" i="16"/>
  <c r="O47" i="16" s="1"/>
  <c r="K47" i="16"/>
  <c r="N47" i="16" s="1"/>
  <c r="J47" i="16"/>
  <c r="I47" i="16"/>
  <c r="F47" i="16"/>
  <c r="L46" i="16"/>
  <c r="O46" i="16" s="1"/>
  <c r="K46" i="16"/>
  <c r="N46" i="16" s="1"/>
  <c r="I46" i="16"/>
  <c r="F46" i="16"/>
  <c r="J46" i="16" s="1"/>
  <c r="O45" i="16"/>
  <c r="M45" i="16"/>
  <c r="P45" i="16" s="1"/>
  <c r="Q45" i="16" s="1"/>
  <c r="L45" i="16"/>
  <c r="K45" i="16"/>
  <c r="N45" i="16" s="1"/>
  <c r="J45" i="16"/>
  <c r="I45" i="16"/>
  <c r="F45" i="16"/>
  <c r="L44" i="16"/>
  <c r="O44" i="16" s="1"/>
  <c r="K44" i="16"/>
  <c r="N44" i="16" s="1"/>
  <c r="I44" i="16"/>
  <c r="F44" i="16"/>
  <c r="J44" i="16" s="1"/>
  <c r="O43" i="16"/>
  <c r="L43" i="16"/>
  <c r="K43" i="16"/>
  <c r="N43" i="16" s="1"/>
  <c r="J43" i="16"/>
  <c r="I43" i="16"/>
  <c r="F43" i="16"/>
  <c r="L42" i="16"/>
  <c r="O42" i="16" s="1"/>
  <c r="K42" i="16"/>
  <c r="N42" i="16" s="1"/>
  <c r="I42" i="16"/>
  <c r="F42" i="16"/>
  <c r="J42" i="16" s="1"/>
  <c r="L41" i="16"/>
  <c r="O41" i="16" s="1"/>
  <c r="K41" i="16"/>
  <c r="N41" i="16" s="1"/>
  <c r="J41" i="16"/>
  <c r="I41" i="16"/>
  <c r="F41" i="16"/>
  <c r="O40" i="16"/>
  <c r="L40" i="16"/>
  <c r="K40" i="16"/>
  <c r="N40" i="16" s="1"/>
  <c r="I40" i="16"/>
  <c r="F40" i="16"/>
  <c r="J40" i="16" s="1"/>
  <c r="L39" i="16"/>
  <c r="O39" i="16" s="1"/>
  <c r="K39" i="16"/>
  <c r="N39" i="16" s="1"/>
  <c r="J39" i="16"/>
  <c r="I39" i="16"/>
  <c r="F39" i="16"/>
  <c r="L38" i="16"/>
  <c r="O38" i="16" s="1"/>
  <c r="K38" i="16"/>
  <c r="N38" i="16" s="1"/>
  <c r="I38" i="16"/>
  <c r="F38" i="16"/>
  <c r="J38" i="16" s="1"/>
  <c r="J37" i="16" s="1"/>
  <c r="L37" i="16"/>
  <c r="K37" i="16"/>
  <c r="L36" i="16"/>
  <c r="O36" i="16" s="1"/>
  <c r="K36" i="16"/>
  <c r="N36" i="16" s="1"/>
  <c r="J36" i="16"/>
  <c r="I36" i="16"/>
  <c r="F36" i="16"/>
  <c r="O35" i="16"/>
  <c r="L35" i="16"/>
  <c r="K35" i="16"/>
  <c r="N35" i="16" s="1"/>
  <c r="I35" i="16"/>
  <c r="F35" i="16"/>
  <c r="J35" i="16" s="1"/>
  <c r="L34" i="16"/>
  <c r="O34" i="16" s="1"/>
  <c r="K34" i="16"/>
  <c r="N34" i="16" s="1"/>
  <c r="J34" i="16"/>
  <c r="I34" i="16"/>
  <c r="F34" i="16"/>
  <c r="L33" i="16"/>
  <c r="O33" i="16" s="1"/>
  <c r="K33" i="16"/>
  <c r="N33" i="16" s="1"/>
  <c r="I33" i="16"/>
  <c r="F33" i="16"/>
  <c r="J33" i="16" s="1"/>
  <c r="L32" i="16"/>
  <c r="O32" i="16" s="1"/>
  <c r="K32" i="16"/>
  <c r="N32" i="16" s="1"/>
  <c r="J32" i="16"/>
  <c r="I32" i="16"/>
  <c r="F32" i="16"/>
  <c r="O31" i="16"/>
  <c r="L31" i="16"/>
  <c r="K31" i="16"/>
  <c r="N31" i="16" s="1"/>
  <c r="I31" i="16"/>
  <c r="F31" i="16"/>
  <c r="J31" i="16" s="1"/>
  <c r="L30" i="16"/>
  <c r="O30" i="16" s="1"/>
  <c r="K30" i="16"/>
  <c r="N30" i="16" s="1"/>
  <c r="J30" i="16"/>
  <c r="I30" i="16"/>
  <c r="F30" i="16"/>
  <c r="O29" i="16"/>
  <c r="L29" i="16"/>
  <c r="K29" i="16"/>
  <c r="N29" i="16" s="1"/>
  <c r="I29" i="16"/>
  <c r="F29" i="16"/>
  <c r="J29" i="16" s="1"/>
  <c r="L28" i="16"/>
  <c r="O28" i="16" s="1"/>
  <c r="K28" i="16"/>
  <c r="N28" i="16" s="1"/>
  <c r="J28" i="16"/>
  <c r="I28" i="16"/>
  <c r="F28" i="16"/>
  <c r="O27" i="16"/>
  <c r="L27" i="16"/>
  <c r="K27" i="16"/>
  <c r="N27" i="16" s="1"/>
  <c r="I27" i="16"/>
  <c r="F27" i="16"/>
  <c r="J27" i="16" s="1"/>
  <c r="L26" i="16"/>
  <c r="O26" i="16" s="1"/>
  <c r="K26" i="16"/>
  <c r="N26" i="16" s="1"/>
  <c r="J26" i="16"/>
  <c r="I26" i="16"/>
  <c r="F26" i="16"/>
  <c r="O25" i="16"/>
  <c r="L25" i="16"/>
  <c r="K25" i="16"/>
  <c r="N25" i="16" s="1"/>
  <c r="I25" i="16"/>
  <c r="F25" i="16"/>
  <c r="J25" i="16" s="1"/>
  <c r="L24" i="16"/>
  <c r="O24" i="16" s="1"/>
  <c r="K24" i="16"/>
  <c r="N24" i="16" s="1"/>
  <c r="J24" i="16"/>
  <c r="I24" i="16"/>
  <c r="F24" i="16"/>
  <c r="O23" i="16"/>
  <c r="L23" i="16"/>
  <c r="K23" i="16"/>
  <c r="N23" i="16" s="1"/>
  <c r="I23" i="16"/>
  <c r="F23" i="16"/>
  <c r="J23" i="16" s="1"/>
  <c r="L22" i="16"/>
  <c r="O22" i="16" s="1"/>
  <c r="K22" i="16"/>
  <c r="N22" i="16" s="1"/>
  <c r="J22" i="16"/>
  <c r="I22" i="16"/>
  <c r="F22" i="16"/>
  <c r="O21" i="16"/>
  <c r="L21" i="16"/>
  <c r="K21" i="16"/>
  <c r="N21" i="16" s="1"/>
  <c r="I21" i="16"/>
  <c r="I20" i="16" s="1"/>
  <c r="F21" i="16"/>
  <c r="J21" i="16" s="1"/>
  <c r="L20" i="16"/>
  <c r="K20" i="16"/>
  <c r="L19" i="16"/>
  <c r="O19" i="16" s="1"/>
  <c r="K19" i="16"/>
  <c r="N19" i="16" s="1"/>
  <c r="J19" i="16"/>
  <c r="I19" i="16"/>
  <c r="F19" i="16"/>
  <c r="O18" i="16"/>
  <c r="L18" i="16"/>
  <c r="K18" i="16"/>
  <c r="N18" i="16" s="1"/>
  <c r="I18" i="16"/>
  <c r="F18" i="16"/>
  <c r="J18" i="16" s="1"/>
  <c r="L17" i="16"/>
  <c r="O17" i="16" s="1"/>
  <c r="K17" i="16"/>
  <c r="N17" i="16" s="1"/>
  <c r="J17" i="16"/>
  <c r="I17" i="16"/>
  <c r="F17" i="16"/>
  <c r="O16" i="16"/>
  <c r="L16" i="16"/>
  <c r="K16" i="16"/>
  <c r="N16" i="16" s="1"/>
  <c r="I16" i="16"/>
  <c r="F16" i="16"/>
  <c r="J16" i="16" s="1"/>
  <c r="M15" i="16"/>
  <c r="P15" i="16" s="1"/>
  <c r="Q15" i="16" s="1"/>
  <c r="L15" i="16"/>
  <c r="O15" i="16" s="1"/>
  <c r="K15" i="16"/>
  <c r="N15" i="16" s="1"/>
  <c r="J15" i="16"/>
  <c r="I15" i="16"/>
  <c r="F15" i="16"/>
  <c r="L14" i="16"/>
  <c r="O14" i="16" s="1"/>
  <c r="K14" i="16"/>
  <c r="N14" i="16" s="1"/>
  <c r="I14" i="16"/>
  <c r="F14" i="16"/>
  <c r="J14" i="16" s="1"/>
  <c r="O13" i="16"/>
  <c r="L13" i="16"/>
  <c r="K13" i="16"/>
  <c r="N13" i="16" s="1"/>
  <c r="J13" i="16"/>
  <c r="I13" i="16"/>
  <c r="F13" i="16"/>
  <c r="L12" i="16"/>
  <c r="O12" i="16" s="1"/>
  <c r="K12" i="16"/>
  <c r="N12" i="16" s="1"/>
  <c r="N11" i="16" s="1"/>
  <c r="I12" i="16"/>
  <c r="F12" i="16"/>
  <c r="J12" i="16" s="1"/>
  <c r="J11" i="16" s="1"/>
  <c r="E246" i="15"/>
  <c r="E245" i="15"/>
  <c r="F243" i="15"/>
  <c r="F239" i="15"/>
  <c r="H238" i="15"/>
  <c r="G238" i="15"/>
  <c r="F238" i="15"/>
  <c r="E225" i="15"/>
  <c r="F224" i="15"/>
  <c r="G212" i="15"/>
  <c r="F212" i="15"/>
  <c r="G176" i="15"/>
  <c r="G175" i="15"/>
  <c r="E157" i="15"/>
  <c r="E149" i="15"/>
  <c r="E144" i="15"/>
  <c r="F142" i="15"/>
  <c r="E79" i="15"/>
  <c r="G70" i="15"/>
  <c r="I70" i="15" s="1"/>
  <c r="F70" i="15"/>
  <c r="L267" i="14"/>
  <c r="O267" i="14" s="1"/>
  <c r="K267" i="14"/>
  <c r="L266" i="14"/>
  <c r="K266" i="14"/>
  <c r="I266" i="14"/>
  <c r="F266" i="14"/>
  <c r="L265" i="14"/>
  <c r="O265" i="14" s="1"/>
  <c r="K265" i="14"/>
  <c r="I265" i="14"/>
  <c r="F265" i="14"/>
  <c r="L264" i="14"/>
  <c r="K264" i="14"/>
  <c r="N264" i="14" s="1"/>
  <c r="J264" i="14"/>
  <c r="I264" i="14"/>
  <c r="F264" i="14"/>
  <c r="L263" i="14"/>
  <c r="K263" i="14"/>
  <c r="I263" i="14"/>
  <c r="L262" i="14"/>
  <c r="O262" i="14" s="1"/>
  <c r="K262" i="14"/>
  <c r="N262" i="14" s="1"/>
  <c r="J262" i="14"/>
  <c r="I262" i="14"/>
  <c r="F262" i="14"/>
  <c r="L261" i="14"/>
  <c r="K261" i="14"/>
  <c r="J261" i="14"/>
  <c r="I261" i="14"/>
  <c r="F261" i="14"/>
  <c r="O260" i="14"/>
  <c r="L260" i="14"/>
  <c r="K260" i="14"/>
  <c r="J260" i="14"/>
  <c r="I260" i="14"/>
  <c r="F260" i="14"/>
  <c r="L259" i="14"/>
  <c r="K259" i="14"/>
  <c r="I259" i="14"/>
  <c r="L258" i="14"/>
  <c r="K258" i="14"/>
  <c r="I258" i="14"/>
  <c r="F258" i="14"/>
  <c r="L257" i="14"/>
  <c r="K257" i="14"/>
  <c r="I257" i="14"/>
  <c r="F257" i="14"/>
  <c r="L256" i="14"/>
  <c r="K256" i="14"/>
  <c r="N256" i="14" s="1"/>
  <c r="J256" i="14"/>
  <c r="I256" i="14"/>
  <c r="F256" i="14"/>
  <c r="L255" i="14"/>
  <c r="O255" i="14" s="1"/>
  <c r="K255" i="14"/>
  <c r="J255" i="14"/>
  <c r="I255" i="14"/>
  <c r="F255" i="14"/>
  <c r="L254" i="14"/>
  <c r="K254" i="14"/>
  <c r="J254" i="14"/>
  <c r="I254" i="14"/>
  <c r="F254" i="14"/>
  <c r="L253" i="14"/>
  <c r="O253" i="14" s="1"/>
  <c r="K253" i="14"/>
  <c r="J253" i="14"/>
  <c r="I253" i="14"/>
  <c r="F253" i="14"/>
  <c r="L252" i="14"/>
  <c r="K252" i="14"/>
  <c r="I252" i="14"/>
  <c r="F252" i="14"/>
  <c r="L251" i="14"/>
  <c r="O251" i="14" s="1"/>
  <c r="K251" i="14"/>
  <c r="I251" i="14"/>
  <c r="F251" i="14"/>
  <c r="J251" i="14" s="1"/>
  <c r="L250" i="14"/>
  <c r="K250" i="14"/>
  <c r="I250" i="14"/>
  <c r="F250" i="14"/>
  <c r="J250" i="14" s="1"/>
  <c r="O249" i="14"/>
  <c r="N249" i="14"/>
  <c r="L249" i="14"/>
  <c r="K249" i="14"/>
  <c r="J249" i="14"/>
  <c r="I249" i="14"/>
  <c r="F249" i="14"/>
  <c r="L248" i="14"/>
  <c r="M248" i="14" s="1"/>
  <c r="P248" i="14" s="1"/>
  <c r="K248" i="14"/>
  <c r="N248" i="14" s="1"/>
  <c r="J248" i="14"/>
  <c r="I248" i="14"/>
  <c r="F248" i="14"/>
  <c r="L247" i="14"/>
  <c r="O247" i="14" s="1"/>
  <c r="K247" i="14"/>
  <c r="J247" i="14"/>
  <c r="I247" i="14"/>
  <c r="F247" i="14"/>
  <c r="L246" i="14"/>
  <c r="K246" i="14"/>
  <c r="L245" i="14"/>
  <c r="K245" i="14"/>
  <c r="I245" i="14"/>
  <c r="F245" i="14"/>
  <c r="O244" i="14"/>
  <c r="M244" i="14"/>
  <c r="P244" i="14" s="1"/>
  <c r="Q244" i="14" s="1"/>
  <c r="L244" i="14"/>
  <c r="K244" i="14"/>
  <c r="N244" i="14" s="1"/>
  <c r="J244" i="14"/>
  <c r="I244" i="14"/>
  <c r="F244" i="14"/>
  <c r="L243" i="14"/>
  <c r="K243" i="14"/>
  <c r="I243" i="14"/>
  <c r="F243" i="14"/>
  <c r="L242" i="14"/>
  <c r="O242" i="14" s="1"/>
  <c r="K242" i="14"/>
  <c r="N242" i="14" s="1"/>
  <c r="J242" i="14"/>
  <c r="I242" i="14"/>
  <c r="F242" i="14"/>
  <c r="L241" i="14"/>
  <c r="O241" i="14" s="1"/>
  <c r="K241" i="14"/>
  <c r="I241" i="14"/>
  <c r="F241" i="14"/>
  <c r="J241" i="14" s="1"/>
  <c r="L240" i="14"/>
  <c r="K240" i="14"/>
  <c r="F240" i="14"/>
  <c r="O239" i="14"/>
  <c r="L239" i="14"/>
  <c r="K239" i="14"/>
  <c r="N239" i="14" s="1"/>
  <c r="J239" i="14"/>
  <c r="I239" i="14"/>
  <c r="F239" i="14"/>
  <c r="L238" i="14"/>
  <c r="O238" i="14" s="1"/>
  <c r="K238" i="14"/>
  <c r="I238" i="14"/>
  <c r="F238" i="14"/>
  <c r="J238" i="14" s="1"/>
  <c r="L237" i="14"/>
  <c r="K237" i="14"/>
  <c r="L236" i="14"/>
  <c r="K236" i="14"/>
  <c r="N236" i="14" s="1"/>
  <c r="J236" i="14"/>
  <c r="I236" i="14"/>
  <c r="F236" i="14"/>
  <c r="L235" i="14"/>
  <c r="K235" i="14"/>
  <c r="I235" i="14"/>
  <c r="F235" i="14"/>
  <c r="J235" i="14" s="1"/>
  <c r="N234" i="14"/>
  <c r="L234" i="14"/>
  <c r="K234" i="14"/>
  <c r="M234" i="14" s="1"/>
  <c r="P234" i="14" s="1"/>
  <c r="J234" i="14"/>
  <c r="I234" i="14"/>
  <c r="F234" i="14"/>
  <c r="L233" i="14"/>
  <c r="O233" i="14" s="1"/>
  <c r="K233" i="14"/>
  <c r="J233" i="14"/>
  <c r="I233" i="14"/>
  <c r="F233" i="14"/>
  <c r="L232" i="14"/>
  <c r="K232" i="14"/>
  <c r="I232" i="14"/>
  <c r="F232" i="14"/>
  <c r="J232" i="14" s="1"/>
  <c r="L231" i="14"/>
  <c r="K231" i="14"/>
  <c r="I231" i="14"/>
  <c r="F231" i="14"/>
  <c r="J231" i="14" s="1"/>
  <c r="L230" i="14"/>
  <c r="K230" i="14"/>
  <c r="I230" i="14"/>
  <c r="I218" i="14" s="1"/>
  <c r="F230" i="14"/>
  <c r="L229" i="14"/>
  <c r="O229" i="14" s="1"/>
  <c r="K229" i="14"/>
  <c r="I229" i="14"/>
  <c r="F229" i="14"/>
  <c r="J229" i="14" s="1"/>
  <c r="L228" i="14"/>
  <c r="O228" i="14" s="1"/>
  <c r="K228" i="14"/>
  <c r="I228" i="14"/>
  <c r="F228" i="14"/>
  <c r="L227" i="14"/>
  <c r="O227" i="14" s="1"/>
  <c r="K227" i="14"/>
  <c r="I227" i="14"/>
  <c r="F227" i="14"/>
  <c r="N226" i="14"/>
  <c r="L226" i="14"/>
  <c r="K226" i="14"/>
  <c r="J226" i="14"/>
  <c r="I226" i="14"/>
  <c r="F226" i="14"/>
  <c r="L225" i="14"/>
  <c r="O225" i="14" s="1"/>
  <c r="K225" i="14"/>
  <c r="J225" i="14"/>
  <c r="I225" i="14"/>
  <c r="F225" i="14"/>
  <c r="L224" i="14"/>
  <c r="K224" i="14"/>
  <c r="J224" i="14"/>
  <c r="I224" i="14"/>
  <c r="F224" i="14"/>
  <c r="O223" i="14"/>
  <c r="L223" i="14"/>
  <c r="K223" i="14"/>
  <c r="J223" i="14"/>
  <c r="I223" i="14"/>
  <c r="F223" i="14"/>
  <c r="L222" i="14"/>
  <c r="K222" i="14"/>
  <c r="M222" i="14" s="1"/>
  <c r="I222" i="14"/>
  <c r="F222" i="14"/>
  <c r="L221" i="14"/>
  <c r="K221" i="14"/>
  <c r="M221" i="14" s="1"/>
  <c r="I221" i="14"/>
  <c r="F221" i="14"/>
  <c r="J221" i="14" s="1"/>
  <c r="L220" i="14"/>
  <c r="K220" i="14"/>
  <c r="I220" i="14"/>
  <c r="F220" i="14"/>
  <c r="L219" i="14"/>
  <c r="O219" i="14" s="1"/>
  <c r="K219" i="14"/>
  <c r="N219" i="14" s="1"/>
  <c r="J219" i="14"/>
  <c r="I219" i="14"/>
  <c r="F219" i="14"/>
  <c r="L218" i="14"/>
  <c r="K218" i="14"/>
  <c r="L217" i="14"/>
  <c r="K217" i="14"/>
  <c r="I217" i="14"/>
  <c r="F217" i="14"/>
  <c r="L216" i="14"/>
  <c r="O216" i="14" s="1"/>
  <c r="K216" i="14"/>
  <c r="I216" i="14"/>
  <c r="F216" i="14"/>
  <c r="J216" i="14" s="1"/>
  <c r="L215" i="14"/>
  <c r="O215" i="14" s="1"/>
  <c r="K215" i="14"/>
  <c r="I215" i="14"/>
  <c r="F215" i="14"/>
  <c r="L214" i="14"/>
  <c r="K214" i="14"/>
  <c r="I214" i="14"/>
  <c r="F214" i="14"/>
  <c r="L213" i="14"/>
  <c r="K213" i="14"/>
  <c r="J213" i="14"/>
  <c r="I213" i="14"/>
  <c r="F213" i="14"/>
  <c r="O212" i="14"/>
  <c r="L212" i="14"/>
  <c r="K212" i="14"/>
  <c r="J212" i="14"/>
  <c r="I212" i="14"/>
  <c r="F212" i="14"/>
  <c r="L211" i="14"/>
  <c r="O211" i="14" s="1"/>
  <c r="K211" i="14"/>
  <c r="I211" i="14"/>
  <c r="F211" i="14"/>
  <c r="J211" i="14" s="1"/>
  <c r="L210" i="14"/>
  <c r="O210" i="14" s="1"/>
  <c r="K210" i="14"/>
  <c r="N210" i="14" s="1"/>
  <c r="J210" i="14"/>
  <c r="I210" i="14"/>
  <c r="F210" i="14"/>
  <c r="O209" i="14"/>
  <c r="M209" i="14"/>
  <c r="L209" i="14"/>
  <c r="K209" i="14"/>
  <c r="I209" i="14"/>
  <c r="F209" i="14"/>
  <c r="J209" i="14" s="1"/>
  <c r="L208" i="14"/>
  <c r="K208" i="14"/>
  <c r="N208" i="14" s="1"/>
  <c r="J208" i="14"/>
  <c r="I208" i="14"/>
  <c r="F208" i="14"/>
  <c r="L207" i="14"/>
  <c r="K207" i="14"/>
  <c r="I207" i="14"/>
  <c r="F207" i="14"/>
  <c r="O206" i="14"/>
  <c r="M206" i="14"/>
  <c r="P206" i="14" s="1"/>
  <c r="L206" i="14"/>
  <c r="K206" i="14"/>
  <c r="N206" i="14" s="1"/>
  <c r="J206" i="14"/>
  <c r="I206" i="14"/>
  <c r="F206" i="14"/>
  <c r="L205" i="14"/>
  <c r="O205" i="14" s="1"/>
  <c r="K205" i="14"/>
  <c r="I205" i="14"/>
  <c r="F205" i="14"/>
  <c r="J205" i="14" s="1"/>
  <c r="L204" i="14"/>
  <c r="O204" i="14" s="1"/>
  <c r="K204" i="14"/>
  <c r="J204" i="14"/>
  <c r="I204" i="14"/>
  <c r="F204" i="14"/>
  <c r="L203" i="14"/>
  <c r="O203" i="14" s="1"/>
  <c r="K203" i="14"/>
  <c r="I203" i="14"/>
  <c r="F203" i="14"/>
  <c r="J203" i="14" s="1"/>
  <c r="L202" i="14"/>
  <c r="O202" i="14" s="1"/>
  <c r="K202" i="14"/>
  <c r="J202" i="14"/>
  <c r="I202" i="14"/>
  <c r="F202" i="14"/>
  <c r="L201" i="14"/>
  <c r="K201" i="14"/>
  <c r="I201" i="14"/>
  <c r="F201" i="14"/>
  <c r="J201" i="14" s="1"/>
  <c r="L200" i="14"/>
  <c r="O200" i="14" s="1"/>
  <c r="K200" i="14"/>
  <c r="M200" i="14" s="1"/>
  <c r="P200" i="14" s="1"/>
  <c r="Q200" i="14" s="1"/>
  <c r="L199" i="14"/>
  <c r="K199" i="14"/>
  <c r="I199" i="14"/>
  <c r="F199" i="14"/>
  <c r="L198" i="14"/>
  <c r="O198" i="14" s="1"/>
  <c r="K198" i="14"/>
  <c r="J198" i="14"/>
  <c r="I198" i="14"/>
  <c r="F198" i="14"/>
  <c r="L197" i="14"/>
  <c r="O197" i="14" s="1"/>
  <c r="K197" i="14"/>
  <c r="I197" i="14"/>
  <c r="F197" i="14"/>
  <c r="L196" i="14"/>
  <c r="O196" i="14" s="1"/>
  <c r="K196" i="14"/>
  <c r="I196" i="14"/>
  <c r="F196" i="14"/>
  <c r="J196" i="14" s="1"/>
  <c r="L195" i="14"/>
  <c r="K195" i="14"/>
  <c r="I195" i="14"/>
  <c r="F195" i="14"/>
  <c r="L194" i="14"/>
  <c r="O194" i="14" s="1"/>
  <c r="K194" i="14"/>
  <c r="J194" i="14"/>
  <c r="I194" i="14"/>
  <c r="F194" i="14"/>
  <c r="L193" i="14"/>
  <c r="M193" i="14" s="1"/>
  <c r="P193" i="14" s="1"/>
  <c r="K193" i="14"/>
  <c r="N193" i="14" s="1"/>
  <c r="J193" i="14"/>
  <c r="I193" i="14"/>
  <c r="F193" i="14"/>
  <c r="L192" i="14"/>
  <c r="O192" i="14" s="1"/>
  <c r="K192" i="14"/>
  <c r="J192" i="14"/>
  <c r="I192" i="14"/>
  <c r="F192" i="14"/>
  <c r="L191" i="14"/>
  <c r="K191" i="14"/>
  <c r="J191" i="14"/>
  <c r="I191" i="14"/>
  <c r="F191" i="14"/>
  <c r="L190" i="14"/>
  <c r="O190" i="14" s="1"/>
  <c r="K190" i="14"/>
  <c r="J190" i="14"/>
  <c r="I190" i="14"/>
  <c r="F190" i="14"/>
  <c r="L189" i="14"/>
  <c r="K189" i="14"/>
  <c r="I189" i="14"/>
  <c r="F189" i="14"/>
  <c r="L188" i="14"/>
  <c r="O188" i="14" s="1"/>
  <c r="K188" i="14"/>
  <c r="I188" i="14"/>
  <c r="F188" i="14"/>
  <c r="J188" i="14" s="1"/>
  <c r="N187" i="14"/>
  <c r="L187" i="14"/>
  <c r="K187" i="14"/>
  <c r="J187" i="14"/>
  <c r="I187" i="14"/>
  <c r="F187" i="14"/>
  <c r="L186" i="14"/>
  <c r="O186" i="14" s="1"/>
  <c r="K186" i="14"/>
  <c r="N186" i="14" s="1"/>
  <c r="J186" i="14"/>
  <c r="I186" i="14"/>
  <c r="F186" i="14"/>
  <c r="N185" i="14"/>
  <c r="L185" i="14"/>
  <c r="K185" i="14"/>
  <c r="J185" i="14"/>
  <c r="I185" i="14"/>
  <c r="F185" i="14"/>
  <c r="L184" i="14"/>
  <c r="O184" i="14" s="1"/>
  <c r="K184" i="14"/>
  <c r="J184" i="14"/>
  <c r="I184" i="14"/>
  <c r="F184" i="14"/>
  <c r="N183" i="14"/>
  <c r="L183" i="14"/>
  <c r="K183" i="14"/>
  <c r="J183" i="14"/>
  <c r="I183" i="14"/>
  <c r="F183" i="14"/>
  <c r="L182" i="14"/>
  <c r="K182" i="14"/>
  <c r="I182" i="14"/>
  <c r="F182" i="14"/>
  <c r="J182" i="14" s="1"/>
  <c r="L181" i="14"/>
  <c r="K181" i="14"/>
  <c r="M181" i="14" s="1"/>
  <c r="I181" i="14"/>
  <c r="F181" i="14"/>
  <c r="L180" i="14"/>
  <c r="O180" i="14" s="1"/>
  <c r="K180" i="14"/>
  <c r="I180" i="14"/>
  <c r="F180" i="14"/>
  <c r="J180" i="14" s="1"/>
  <c r="L179" i="14"/>
  <c r="K179" i="14"/>
  <c r="J179" i="14"/>
  <c r="I179" i="14"/>
  <c r="F179" i="14"/>
  <c r="L178" i="14"/>
  <c r="O178" i="14" s="1"/>
  <c r="K178" i="14"/>
  <c r="I178" i="14"/>
  <c r="F178" i="14"/>
  <c r="J178" i="14" s="1"/>
  <c r="N177" i="14"/>
  <c r="L177" i="14"/>
  <c r="M177" i="14" s="1"/>
  <c r="P177" i="14" s="1"/>
  <c r="K177" i="14"/>
  <c r="J177" i="14"/>
  <c r="I177" i="14"/>
  <c r="I165" i="14" s="1"/>
  <c r="F177" i="14"/>
  <c r="L176" i="14"/>
  <c r="O176" i="14" s="1"/>
  <c r="K176" i="14"/>
  <c r="J176" i="14"/>
  <c r="I176" i="14"/>
  <c r="F176" i="14"/>
  <c r="L175" i="14"/>
  <c r="K175" i="14"/>
  <c r="I175" i="14"/>
  <c r="F175" i="14"/>
  <c r="J175" i="14" s="1"/>
  <c r="L174" i="14"/>
  <c r="K174" i="14"/>
  <c r="I174" i="14"/>
  <c r="F174" i="14"/>
  <c r="J174" i="14" s="1"/>
  <c r="L173" i="14"/>
  <c r="K173" i="14"/>
  <c r="I173" i="14"/>
  <c r="F173" i="14"/>
  <c r="L172" i="14"/>
  <c r="K172" i="14"/>
  <c r="I172" i="14"/>
  <c r="F172" i="14"/>
  <c r="L171" i="14"/>
  <c r="K171" i="14"/>
  <c r="M171" i="14" s="1"/>
  <c r="I171" i="14"/>
  <c r="F171" i="14"/>
  <c r="L170" i="14"/>
  <c r="K170" i="14"/>
  <c r="I170" i="14"/>
  <c r="F170" i="14"/>
  <c r="N169" i="14"/>
  <c r="L169" i="14"/>
  <c r="K169" i="14"/>
  <c r="J169" i="14"/>
  <c r="I169" i="14"/>
  <c r="F169" i="14"/>
  <c r="L168" i="14"/>
  <c r="O168" i="14" s="1"/>
  <c r="K168" i="14"/>
  <c r="J168" i="14"/>
  <c r="I168" i="14"/>
  <c r="F168" i="14"/>
  <c r="L167" i="14"/>
  <c r="K167" i="14"/>
  <c r="I167" i="14"/>
  <c r="F167" i="14"/>
  <c r="L166" i="14"/>
  <c r="O166" i="14" s="1"/>
  <c r="K166" i="14"/>
  <c r="J166" i="14"/>
  <c r="I166" i="14"/>
  <c r="F166" i="14"/>
  <c r="L165" i="14"/>
  <c r="K165" i="14"/>
  <c r="L164" i="14"/>
  <c r="K164" i="14"/>
  <c r="N164" i="14" s="1"/>
  <c r="J164" i="14"/>
  <c r="I164" i="14"/>
  <c r="F164" i="14"/>
  <c r="O163" i="14"/>
  <c r="L163" i="14"/>
  <c r="K163" i="14"/>
  <c r="J163" i="14"/>
  <c r="I163" i="14"/>
  <c r="F163" i="14"/>
  <c r="L162" i="14"/>
  <c r="K162" i="14"/>
  <c r="I162" i="14"/>
  <c r="F162" i="14"/>
  <c r="L161" i="14"/>
  <c r="O161" i="14" s="1"/>
  <c r="K161" i="14"/>
  <c r="J161" i="14"/>
  <c r="I161" i="14"/>
  <c r="F161" i="14"/>
  <c r="L160" i="14"/>
  <c r="O160" i="14" s="1"/>
  <c r="K160" i="14"/>
  <c r="I160" i="14"/>
  <c r="F160" i="14"/>
  <c r="L159" i="14"/>
  <c r="K159" i="14"/>
  <c r="I159" i="14"/>
  <c r="F159" i="14"/>
  <c r="J159" i="14" s="1"/>
  <c r="L158" i="14"/>
  <c r="K158" i="14"/>
  <c r="I158" i="14"/>
  <c r="F158" i="14"/>
  <c r="L157" i="14"/>
  <c r="O157" i="14" s="1"/>
  <c r="K157" i="14"/>
  <c r="J157" i="14"/>
  <c r="I157" i="14"/>
  <c r="F157" i="14"/>
  <c r="N157" i="14" s="1"/>
  <c r="N156" i="14"/>
  <c r="L156" i="14"/>
  <c r="K156" i="14"/>
  <c r="J156" i="14"/>
  <c r="I156" i="14"/>
  <c r="F156" i="14"/>
  <c r="L155" i="14"/>
  <c r="O155" i="14" s="1"/>
  <c r="K155" i="14"/>
  <c r="J155" i="14"/>
  <c r="I155" i="14"/>
  <c r="F155" i="14"/>
  <c r="L154" i="14"/>
  <c r="K154" i="14"/>
  <c r="J154" i="14"/>
  <c r="I154" i="14"/>
  <c r="F154" i="14"/>
  <c r="O153" i="14"/>
  <c r="L153" i="14"/>
  <c r="K153" i="14"/>
  <c r="J153" i="14"/>
  <c r="I153" i="14"/>
  <c r="F153" i="14"/>
  <c r="L152" i="14"/>
  <c r="K152" i="14"/>
  <c r="M152" i="14" s="1"/>
  <c r="P152" i="14" s="1"/>
  <c r="I152" i="14"/>
  <c r="F152" i="14"/>
  <c r="L151" i="14"/>
  <c r="O151" i="14" s="1"/>
  <c r="K151" i="14"/>
  <c r="I151" i="14"/>
  <c r="F151" i="14"/>
  <c r="J151" i="14" s="1"/>
  <c r="N150" i="14"/>
  <c r="L150" i="14"/>
  <c r="K150" i="14"/>
  <c r="J150" i="14"/>
  <c r="I150" i="14"/>
  <c r="F150" i="14"/>
  <c r="L149" i="14"/>
  <c r="O149" i="14" s="1"/>
  <c r="K149" i="14"/>
  <c r="N149" i="14" s="1"/>
  <c r="J149" i="14"/>
  <c r="I149" i="14"/>
  <c r="F149" i="14"/>
  <c r="N148" i="14"/>
  <c r="L148" i="14"/>
  <c r="K148" i="14"/>
  <c r="J148" i="14"/>
  <c r="I148" i="14"/>
  <c r="F148" i="14"/>
  <c r="L147" i="14"/>
  <c r="O147" i="14" s="1"/>
  <c r="K147" i="14"/>
  <c r="N147" i="14" s="1"/>
  <c r="J147" i="14"/>
  <c r="I147" i="14"/>
  <c r="F147" i="14"/>
  <c r="L146" i="14"/>
  <c r="K146" i="14"/>
  <c r="N146" i="14" s="1"/>
  <c r="J146" i="14"/>
  <c r="I146" i="14"/>
  <c r="F146" i="14"/>
  <c r="L145" i="14"/>
  <c r="K145" i="14"/>
  <c r="M145" i="14" s="1"/>
  <c r="I145" i="14"/>
  <c r="F145" i="14"/>
  <c r="L144" i="14"/>
  <c r="K144" i="14"/>
  <c r="N144" i="14" s="1"/>
  <c r="J144" i="14"/>
  <c r="I144" i="14"/>
  <c r="F144" i="14"/>
  <c r="L143" i="14"/>
  <c r="O143" i="14" s="1"/>
  <c r="K143" i="14"/>
  <c r="I143" i="14"/>
  <c r="F143" i="14"/>
  <c r="J143" i="14" s="1"/>
  <c r="O142" i="14"/>
  <c r="L142" i="14"/>
  <c r="K142" i="14"/>
  <c r="N142" i="14" s="1"/>
  <c r="J142" i="14"/>
  <c r="I142" i="14"/>
  <c r="F142" i="14"/>
  <c r="L141" i="14"/>
  <c r="O141" i="14" s="1"/>
  <c r="K141" i="14"/>
  <c r="I141" i="14"/>
  <c r="F141" i="14"/>
  <c r="J141" i="14" s="1"/>
  <c r="L140" i="14"/>
  <c r="O140" i="14" s="1"/>
  <c r="K140" i="14"/>
  <c r="J140" i="14"/>
  <c r="I140" i="14"/>
  <c r="F140" i="14"/>
  <c r="L139" i="14"/>
  <c r="M139" i="14" s="1"/>
  <c r="K139" i="14"/>
  <c r="I139" i="14"/>
  <c r="F139" i="14"/>
  <c r="J139" i="14" s="1"/>
  <c r="O138" i="14"/>
  <c r="L138" i="14"/>
  <c r="K138" i="14"/>
  <c r="N138" i="14" s="1"/>
  <c r="J138" i="14"/>
  <c r="I138" i="14"/>
  <c r="F138" i="14"/>
  <c r="L137" i="14"/>
  <c r="K137" i="14"/>
  <c r="I137" i="14"/>
  <c r="F137" i="14"/>
  <c r="J137" i="14" s="1"/>
  <c r="L136" i="14"/>
  <c r="O136" i="14" s="1"/>
  <c r="K136" i="14"/>
  <c r="J136" i="14"/>
  <c r="I136" i="14"/>
  <c r="F136" i="14"/>
  <c r="L135" i="14"/>
  <c r="O135" i="14" s="1"/>
  <c r="K135" i="14"/>
  <c r="I135" i="14"/>
  <c r="F135" i="14"/>
  <c r="J135" i="14" s="1"/>
  <c r="L134" i="14"/>
  <c r="O134" i="14" s="1"/>
  <c r="K134" i="14"/>
  <c r="J134" i="14"/>
  <c r="I134" i="14"/>
  <c r="F134" i="14"/>
  <c r="L133" i="14"/>
  <c r="K133" i="14"/>
  <c r="N133" i="14" s="1"/>
  <c r="I133" i="14"/>
  <c r="F133" i="14"/>
  <c r="J133" i="14" s="1"/>
  <c r="L132" i="14"/>
  <c r="O132" i="14" s="1"/>
  <c r="K132" i="14"/>
  <c r="J132" i="14"/>
  <c r="I132" i="14"/>
  <c r="F132" i="14"/>
  <c r="L131" i="14"/>
  <c r="K131" i="14"/>
  <c r="M131" i="14" s="1"/>
  <c r="I131" i="14"/>
  <c r="F131" i="14"/>
  <c r="N130" i="14"/>
  <c r="L130" i="14"/>
  <c r="O130" i="14" s="1"/>
  <c r="K130" i="14"/>
  <c r="J130" i="14"/>
  <c r="I130" i="14"/>
  <c r="F130" i="14"/>
  <c r="L129" i="14"/>
  <c r="K129" i="14"/>
  <c r="M129" i="14" s="1"/>
  <c r="I129" i="14"/>
  <c r="F129" i="14"/>
  <c r="L128" i="14"/>
  <c r="O128" i="14" s="1"/>
  <c r="K128" i="14"/>
  <c r="N128" i="14" s="1"/>
  <c r="J128" i="14"/>
  <c r="I128" i="14"/>
  <c r="F128" i="14"/>
  <c r="L127" i="14"/>
  <c r="O127" i="14" s="1"/>
  <c r="K127" i="14"/>
  <c r="I127" i="14"/>
  <c r="F127" i="14"/>
  <c r="J127" i="14" s="1"/>
  <c r="L126" i="14"/>
  <c r="O126" i="14" s="1"/>
  <c r="K126" i="14"/>
  <c r="J126" i="14"/>
  <c r="I126" i="14"/>
  <c r="F126" i="14"/>
  <c r="L125" i="14"/>
  <c r="O125" i="14" s="1"/>
  <c r="K125" i="14"/>
  <c r="I125" i="14"/>
  <c r="F125" i="14"/>
  <c r="J125" i="14" s="1"/>
  <c r="L124" i="14"/>
  <c r="O124" i="14" s="1"/>
  <c r="K124" i="14"/>
  <c r="N124" i="14" s="1"/>
  <c r="J124" i="14"/>
  <c r="I124" i="14"/>
  <c r="F124" i="14"/>
  <c r="O123" i="14"/>
  <c r="L123" i="14"/>
  <c r="K123" i="14"/>
  <c r="M123" i="14" s="1"/>
  <c r="I123" i="14"/>
  <c r="F123" i="14"/>
  <c r="J123" i="14" s="1"/>
  <c r="L122" i="14"/>
  <c r="K122" i="14"/>
  <c r="N122" i="14" s="1"/>
  <c r="J122" i="14"/>
  <c r="I122" i="14"/>
  <c r="F122" i="14"/>
  <c r="L121" i="14"/>
  <c r="O121" i="14" s="1"/>
  <c r="K121" i="14"/>
  <c r="N121" i="14" s="1"/>
  <c r="I121" i="14"/>
  <c r="F121" i="14"/>
  <c r="J121" i="14" s="1"/>
  <c r="O120" i="14"/>
  <c r="L120" i="14"/>
  <c r="K120" i="14"/>
  <c r="N120" i="14" s="1"/>
  <c r="J120" i="14"/>
  <c r="I120" i="14"/>
  <c r="F120" i="14"/>
  <c r="O119" i="14"/>
  <c r="L119" i="14"/>
  <c r="K119" i="14"/>
  <c r="I119" i="14"/>
  <c r="F119" i="14"/>
  <c r="J119" i="14" s="1"/>
  <c r="O118" i="14"/>
  <c r="L118" i="14"/>
  <c r="K118" i="14"/>
  <c r="M118" i="14" s="1"/>
  <c r="P118" i="14" s="1"/>
  <c r="Q118" i="14" s="1"/>
  <c r="J118" i="14"/>
  <c r="I118" i="14"/>
  <c r="F118" i="14"/>
  <c r="L117" i="14"/>
  <c r="K117" i="14"/>
  <c r="I117" i="14"/>
  <c r="F117" i="14"/>
  <c r="J117" i="14" s="1"/>
  <c r="O116" i="14"/>
  <c r="L116" i="14"/>
  <c r="K116" i="14"/>
  <c r="J116" i="14"/>
  <c r="I116" i="14"/>
  <c r="F116" i="14"/>
  <c r="L115" i="14"/>
  <c r="O115" i="14" s="1"/>
  <c r="K115" i="14"/>
  <c r="I115" i="14"/>
  <c r="F115" i="14"/>
  <c r="J115" i="14" s="1"/>
  <c r="L114" i="14"/>
  <c r="K114" i="14"/>
  <c r="N114" i="14" s="1"/>
  <c r="J114" i="14"/>
  <c r="I114" i="14"/>
  <c r="F114" i="14"/>
  <c r="L113" i="14"/>
  <c r="O113" i="14" s="1"/>
  <c r="K113" i="14"/>
  <c r="I113" i="14"/>
  <c r="F113" i="14"/>
  <c r="J113" i="14" s="1"/>
  <c r="N112" i="14"/>
  <c r="L112" i="14"/>
  <c r="O112" i="14" s="1"/>
  <c r="K112" i="14"/>
  <c r="J112" i="14"/>
  <c r="I112" i="14"/>
  <c r="F112" i="14"/>
  <c r="L111" i="14"/>
  <c r="O111" i="14" s="1"/>
  <c r="K111" i="14"/>
  <c r="I111" i="14"/>
  <c r="F111" i="14"/>
  <c r="J111" i="14" s="1"/>
  <c r="L110" i="14"/>
  <c r="O110" i="14" s="1"/>
  <c r="K110" i="14"/>
  <c r="N110" i="14" s="1"/>
  <c r="J110" i="14"/>
  <c r="I110" i="14"/>
  <c r="F110" i="14"/>
  <c r="L109" i="14"/>
  <c r="K109" i="14"/>
  <c r="I109" i="14"/>
  <c r="F109" i="14"/>
  <c r="J109" i="14" s="1"/>
  <c r="O108" i="14"/>
  <c r="L108" i="14"/>
  <c r="M108" i="14" s="1"/>
  <c r="P108" i="14" s="1"/>
  <c r="Q108" i="14" s="1"/>
  <c r="K108" i="14"/>
  <c r="N108" i="14" s="1"/>
  <c r="J108" i="14"/>
  <c r="I108" i="14"/>
  <c r="F108" i="14"/>
  <c r="L107" i="14"/>
  <c r="K107" i="14"/>
  <c r="I107" i="14"/>
  <c r="F107" i="14"/>
  <c r="J107" i="14" s="1"/>
  <c r="L106" i="14"/>
  <c r="O106" i="14" s="1"/>
  <c r="K106" i="14"/>
  <c r="N106" i="14" s="1"/>
  <c r="J106" i="14"/>
  <c r="I106" i="14"/>
  <c r="F106" i="14"/>
  <c r="L105" i="14"/>
  <c r="K105" i="14"/>
  <c r="I105" i="14"/>
  <c r="F105" i="14"/>
  <c r="J105" i="14" s="1"/>
  <c r="L104" i="14"/>
  <c r="O104" i="14" s="1"/>
  <c r="K104" i="14"/>
  <c r="J104" i="14"/>
  <c r="I104" i="14"/>
  <c r="F104" i="14"/>
  <c r="L103" i="14"/>
  <c r="O103" i="14" s="1"/>
  <c r="K103" i="14"/>
  <c r="I103" i="14"/>
  <c r="F103" i="14"/>
  <c r="J103" i="14" s="1"/>
  <c r="L102" i="14"/>
  <c r="O102" i="14" s="1"/>
  <c r="K102" i="14"/>
  <c r="J102" i="14"/>
  <c r="I102" i="14"/>
  <c r="F102" i="14"/>
  <c r="L101" i="14"/>
  <c r="K101" i="14"/>
  <c r="N101" i="14" s="1"/>
  <c r="I101" i="14"/>
  <c r="F101" i="14"/>
  <c r="J101" i="14" s="1"/>
  <c r="L100" i="14"/>
  <c r="O100" i="14" s="1"/>
  <c r="K100" i="14"/>
  <c r="N100" i="14" s="1"/>
  <c r="J100" i="14"/>
  <c r="I100" i="14"/>
  <c r="F100" i="14"/>
  <c r="L99" i="14"/>
  <c r="K99" i="14"/>
  <c r="I99" i="14"/>
  <c r="F99" i="14"/>
  <c r="N98" i="14"/>
  <c r="L98" i="14"/>
  <c r="K98" i="14"/>
  <c r="J98" i="14"/>
  <c r="I98" i="14"/>
  <c r="F98" i="14"/>
  <c r="L97" i="14"/>
  <c r="K97" i="14"/>
  <c r="M97" i="14" s="1"/>
  <c r="I97" i="14"/>
  <c r="F97" i="14"/>
  <c r="L96" i="14"/>
  <c r="K96" i="14"/>
  <c r="N96" i="14" s="1"/>
  <c r="J96" i="14"/>
  <c r="I96" i="14"/>
  <c r="F96" i="14"/>
  <c r="L95" i="14"/>
  <c r="K95" i="14"/>
  <c r="L94" i="14"/>
  <c r="O94" i="14" s="1"/>
  <c r="K94" i="14"/>
  <c r="N94" i="14" s="1"/>
  <c r="O93" i="14"/>
  <c r="L93" i="14"/>
  <c r="K93" i="14"/>
  <c r="J93" i="14"/>
  <c r="I93" i="14"/>
  <c r="F93" i="14"/>
  <c r="L92" i="14"/>
  <c r="K92" i="14"/>
  <c r="I92" i="14"/>
  <c r="F92" i="14"/>
  <c r="L91" i="14"/>
  <c r="O91" i="14" s="1"/>
  <c r="K91" i="14"/>
  <c r="J91" i="14"/>
  <c r="I91" i="14"/>
  <c r="F91" i="14"/>
  <c r="L90" i="14"/>
  <c r="K90" i="14"/>
  <c r="I90" i="14"/>
  <c r="F90" i="14"/>
  <c r="L89" i="14"/>
  <c r="K89" i="14"/>
  <c r="I89" i="14"/>
  <c r="F89" i="14"/>
  <c r="J89" i="14" s="1"/>
  <c r="L88" i="14"/>
  <c r="K88" i="14"/>
  <c r="I88" i="14"/>
  <c r="F88" i="14"/>
  <c r="N87" i="14"/>
  <c r="L87" i="14"/>
  <c r="O87" i="14" s="1"/>
  <c r="K87" i="14"/>
  <c r="O86" i="14"/>
  <c r="L86" i="14"/>
  <c r="K86" i="14"/>
  <c r="J86" i="14"/>
  <c r="I86" i="14"/>
  <c r="F86" i="14"/>
  <c r="L85" i="14"/>
  <c r="O85" i="14" s="1"/>
  <c r="K85" i="14"/>
  <c r="I85" i="14"/>
  <c r="F85" i="14"/>
  <c r="J85" i="14" s="1"/>
  <c r="L84" i="14"/>
  <c r="O84" i="14" s="1"/>
  <c r="K84" i="14"/>
  <c r="J84" i="14"/>
  <c r="I84" i="14"/>
  <c r="F84" i="14"/>
  <c r="L83" i="14"/>
  <c r="M83" i="14" s="1"/>
  <c r="K83" i="14"/>
  <c r="I83" i="14"/>
  <c r="F83" i="14"/>
  <c r="J83" i="14" s="1"/>
  <c r="O82" i="14"/>
  <c r="M82" i="14"/>
  <c r="P82" i="14" s="1"/>
  <c r="L82" i="14"/>
  <c r="K82" i="14"/>
  <c r="N82" i="14" s="1"/>
  <c r="J82" i="14"/>
  <c r="I82" i="14"/>
  <c r="F82" i="14"/>
  <c r="L81" i="14"/>
  <c r="O81" i="14" s="1"/>
  <c r="K81" i="14"/>
  <c r="I81" i="14"/>
  <c r="F81" i="14"/>
  <c r="J81" i="14" s="1"/>
  <c r="N80" i="14"/>
  <c r="L80" i="14"/>
  <c r="O80" i="14" s="1"/>
  <c r="K80" i="14"/>
  <c r="J80" i="14"/>
  <c r="I80" i="14"/>
  <c r="F80" i="14"/>
  <c r="L79" i="14"/>
  <c r="O79" i="14" s="1"/>
  <c r="K79" i="14"/>
  <c r="I79" i="14"/>
  <c r="F79" i="14"/>
  <c r="J79" i="14" s="1"/>
  <c r="L78" i="14"/>
  <c r="O78" i="14" s="1"/>
  <c r="K78" i="14"/>
  <c r="J78" i="14"/>
  <c r="I78" i="14"/>
  <c r="F78" i="14"/>
  <c r="L77" i="14"/>
  <c r="O77" i="14" s="1"/>
  <c r="K77" i="14"/>
  <c r="I77" i="14"/>
  <c r="F77" i="14"/>
  <c r="J77" i="14" s="1"/>
  <c r="L76" i="14"/>
  <c r="O76" i="14" s="1"/>
  <c r="K76" i="14"/>
  <c r="L75" i="14"/>
  <c r="K75" i="14"/>
  <c r="L74" i="14"/>
  <c r="K74" i="14"/>
  <c r="I74" i="14"/>
  <c r="F74" i="14"/>
  <c r="L73" i="14"/>
  <c r="O73" i="14" s="1"/>
  <c r="K73" i="14"/>
  <c r="I73" i="14"/>
  <c r="F73" i="14"/>
  <c r="J73" i="14" s="1"/>
  <c r="N72" i="14"/>
  <c r="L72" i="14"/>
  <c r="K72" i="14"/>
  <c r="J72" i="14"/>
  <c r="I72" i="14"/>
  <c r="I70" i="14" s="1"/>
  <c r="F72" i="14"/>
  <c r="L71" i="14"/>
  <c r="O71" i="14" s="1"/>
  <c r="K71" i="14"/>
  <c r="N71" i="14" s="1"/>
  <c r="J71" i="14"/>
  <c r="I71" i="14"/>
  <c r="F71" i="14"/>
  <c r="L70" i="14"/>
  <c r="K70" i="14"/>
  <c r="L69" i="14"/>
  <c r="K69" i="14"/>
  <c r="M69" i="14" s="1"/>
  <c r="P69" i="14" s="1"/>
  <c r="I69" i="14"/>
  <c r="F69" i="14"/>
  <c r="L68" i="14"/>
  <c r="O68" i="14" s="1"/>
  <c r="K68" i="14"/>
  <c r="I68" i="14"/>
  <c r="F68" i="14"/>
  <c r="J68" i="14" s="1"/>
  <c r="L67" i="14"/>
  <c r="K67" i="14"/>
  <c r="I67" i="14"/>
  <c r="F67" i="14"/>
  <c r="L66" i="14"/>
  <c r="O66" i="14" s="1"/>
  <c r="K66" i="14"/>
  <c r="N66" i="14" s="1"/>
  <c r="J66" i="14"/>
  <c r="I66" i="14"/>
  <c r="F66" i="14"/>
  <c r="N65" i="14"/>
  <c r="L65" i="14"/>
  <c r="K65" i="14"/>
  <c r="J65" i="14"/>
  <c r="I65" i="14"/>
  <c r="F65" i="14"/>
  <c r="L64" i="14"/>
  <c r="O64" i="14" s="1"/>
  <c r="K64" i="14"/>
  <c r="J64" i="14"/>
  <c r="I64" i="14"/>
  <c r="F64" i="14"/>
  <c r="N63" i="14"/>
  <c r="L63" i="14"/>
  <c r="K63" i="14"/>
  <c r="J63" i="14"/>
  <c r="I63" i="14"/>
  <c r="F63" i="14"/>
  <c r="L62" i="14"/>
  <c r="O62" i="14" s="1"/>
  <c r="K62" i="14"/>
  <c r="J62" i="14"/>
  <c r="I62" i="14"/>
  <c r="F62" i="14"/>
  <c r="L61" i="14"/>
  <c r="K61" i="14"/>
  <c r="M61" i="14" s="1"/>
  <c r="P61" i="14" s="1"/>
  <c r="I61" i="14"/>
  <c r="I58" i="14" s="1"/>
  <c r="F61" i="14"/>
  <c r="L60" i="14"/>
  <c r="O60" i="14" s="1"/>
  <c r="K60" i="14"/>
  <c r="I60" i="14"/>
  <c r="F60" i="14"/>
  <c r="J60" i="14" s="1"/>
  <c r="L59" i="14"/>
  <c r="O59" i="14" s="1"/>
  <c r="K59" i="14"/>
  <c r="J59" i="14"/>
  <c r="I59" i="14"/>
  <c r="F59" i="14"/>
  <c r="L58" i="14"/>
  <c r="K58" i="14"/>
  <c r="L57" i="14"/>
  <c r="K57" i="14"/>
  <c r="N57" i="14" s="1"/>
  <c r="J57" i="14"/>
  <c r="I57" i="14"/>
  <c r="F57" i="14"/>
  <c r="L56" i="14"/>
  <c r="K56" i="14"/>
  <c r="I56" i="14"/>
  <c r="F56" i="14"/>
  <c r="J56" i="14" s="1"/>
  <c r="N55" i="14"/>
  <c r="L55" i="14"/>
  <c r="K55" i="14"/>
  <c r="M55" i="14" s="1"/>
  <c r="P55" i="14" s="1"/>
  <c r="J55" i="14"/>
  <c r="I55" i="14"/>
  <c r="I50" i="14" s="1"/>
  <c r="F55" i="14"/>
  <c r="L54" i="14"/>
  <c r="O54" i="14" s="1"/>
  <c r="K54" i="14"/>
  <c r="N54" i="14" s="1"/>
  <c r="J54" i="14"/>
  <c r="I54" i="14"/>
  <c r="F54" i="14"/>
  <c r="L53" i="14"/>
  <c r="K53" i="14"/>
  <c r="I53" i="14"/>
  <c r="F53" i="14"/>
  <c r="J53" i="14" s="1"/>
  <c r="L52" i="14"/>
  <c r="O52" i="14" s="1"/>
  <c r="K52" i="14"/>
  <c r="I52" i="14"/>
  <c r="F52" i="14"/>
  <c r="J52" i="14" s="1"/>
  <c r="L51" i="14"/>
  <c r="K51" i="14"/>
  <c r="I51" i="14"/>
  <c r="F51" i="14"/>
  <c r="L50" i="14"/>
  <c r="K50" i="14"/>
  <c r="L49" i="14"/>
  <c r="O49" i="14" s="1"/>
  <c r="K49" i="14"/>
  <c r="J49" i="14"/>
  <c r="I49" i="14"/>
  <c r="F49" i="14"/>
  <c r="L48" i="14"/>
  <c r="M48" i="14" s="1"/>
  <c r="P48" i="14" s="1"/>
  <c r="K48" i="14"/>
  <c r="I48" i="14"/>
  <c r="F48" i="14"/>
  <c r="L47" i="14"/>
  <c r="K47" i="14"/>
  <c r="I47" i="14"/>
  <c r="F47" i="14"/>
  <c r="J47" i="14" s="1"/>
  <c r="L46" i="14"/>
  <c r="K46" i="14"/>
  <c r="I46" i="14"/>
  <c r="F46" i="14"/>
  <c r="O45" i="14"/>
  <c r="L45" i="14"/>
  <c r="K45" i="14"/>
  <c r="N45" i="14" s="1"/>
  <c r="J45" i="14"/>
  <c r="I45" i="14"/>
  <c r="F45" i="14"/>
  <c r="N44" i="14"/>
  <c r="L44" i="14"/>
  <c r="M44" i="14" s="1"/>
  <c r="P44" i="14" s="1"/>
  <c r="K44" i="14"/>
  <c r="J44" i="14"/>
  <c r="I44" i="14"/>
  <c r="F44" i="14"/>
  <c r="L43" i="14"/>
  <c r="O43" i="14" s="1"/>
  <c r="K43" i="14"/>
  <c r="J43" i="14"/>
  <c r="I43" i="14"/>
  <c r="F43" i="14"/>
  <c r="L42" i="14"/>
  <c r="K42" i="14"/>
  <c r="N42" i="14" s="1"/>
  <c r="J42" i="14"/>
  <c r="I42" i="14"/>
  <c r="F42" i="14"/>
  <c r="L41" i="14"/>
  <c r="O41" i="14" s="1"/>
  <c r="K41" i="14"/>
  <c r="J41" i="14"/>
  <c r="I41" i="14"/>
  <c r="F41" i="14"/>
  <c r="L40" i="14"/>
  <c r="K40" i="14"/>
  <c r="I40" i="14"/>
  <c r="I37" i="14" s="1"/>
  <c r="F40" i="14"/>
  <c r="L39" i="14"/>
  <c r="O39" i="14" s="1"/>
  <c r="K39" i="14"/>
  <c r="I39" i="14"/>
  <c r="F39" i="14"/>
  <c r="J39" i="14" s="1"/>
  <c r="N38" i="14"/>
  <c r="L38" i="14"/>
  <c r="M38" i="14" s="1"/>
  <c r="P38" i="14" s="1"/>
  <c r="K38" i="14"/>
  <c r="J38" i="14"/>
  <c r="I38" i="14"/>
  <c r="F38" i="14"/>
  <c r="L37" i="14"/>
  <c r="K37" i="14"/>
  <c r="L36" i="14"/>
  <c r="O36" i="14" s="1"/>
  <c r="K36" i="14"/>
  <c r="I36" i="14"/>
  <c r="F36" i="14"/>
  <c r="J36" i="14" s="1"/>
  <c r="M35" i="14"/>
  <c r="P35" i="14" s="1"/>
  <c r="L35" i="14"/>
  <c r="K35" i="14"/>
  <c r="N35" i="14" s="1"/>
  <c r="J35" i="14"/>
  <c r="I35" i="14"/>
  <c r="F35" i="14"/>
  <c r="L34" i="14"/>
  <c r="O34" i="14" s="1"/>
  <c r="K34" i="14"/>
  <c r="N34" i="14" s="1"/>
  <c r="J34" i="14"/>
  <c r="I34" i="14"/>
  <c r="F34" i="14"/>
  <c r="M33" i="14"/>
  <c r="P33" i="14" s="1"/>
  <c r="L33" i="14"/>
  <c r="K33" i="14"/>
  <c r="N33" i="14" s="1"/>
  <c r="J33" i="14"/>
  <c r="I33" i="14"/>
  <c r="F33" i="14"/>
  <c r="L32" i="14"/>
  <c r="O32" i="14" s="1"/>
  <c r="K32" i="14"/>
  <c r="N32" i="14" s="1"/>
  <c r="J32" i="14"/>
  <c r="I32" i="14"/>
  <c r="F32" i="14"/>
  <c r="N31" i="14"/>
  <c r="L31" i="14"/>
  <c r="K31" i="14"/>
  <c r="J31" i="14"/>
  <c r="I31" i="14"/>
  <c r="F31" i="14"/>
  <c r="L30" i="14"/>
  <c r="O30" i="14" s="1"/>
  <c r="K30" i="14"/>
  <c r="I30" i="14"/>
  <c r="F30" i="14"/>
  <c r="J30" i="14" s="1"/>
  <c r="L29" i="14"/>
  <c r="K29" i="14"/>
  <c r="M29" i="14" s="1"/>
  <c r="I29" i="14"/>
  <c r="F29" i="14"/>
  <c r="L28" i="14"/>
  <c r="K28" i="14"/>
  <c r="I28" i="14"/>
  <c r="F28" i="14"/>
  <c r="J28" i="14" s="1"/>
  <c r="L27" i="14"/>
  <c r="K27" i="14"/>
  <c r="M27" i="14" s="1"/>
  <c r="P27" i="14" s="1"/>
  <c r="J27" i="14"/>
  <c r="I27" i="14"/>
  <c r="F27" i="14"/>
  <c r="L26" i="14"/>
  <c r="O26" i="14" s="1"/>
  <c r="K26" i="14"/>
  <c r="I26" i="14"/>
  <c r="F26" i="14"/>
  <c r="J26" i="14" s="1"/>
  <c r="M25" i="14"/>
  <c r="P25" i="14" s="1"/>
  <c r="L25" i="14"/>
  <c r="K25" i="14"/>
  <c r="N25" i="14" s="1"/>
  <c r="J25" i="14"/>
  <c r="I25" i="14"/>
  <c r="I20" i="14" s="1"/>
  <c r="F25" i="14"/>
  <c r="L24" i="14"/>
  <c r="O24" i="14" s="1"/>
  <c r="K24" i="14"/>
  <c r="N24" i="14" s="1"/>
  <c r="J24" i="14"/>
  <c r="I24" i="14"/>
  <c r="F24" i="14"/>
  <c r="L23" i="14"/>
  <c r="K23" i="14"/>
  <c r="I23" i="14"/>
  <c r="F23" i="14"/>
  <c r="J23" i="14" s="1"/>
  <c r="L22" i="14"/>
  <c r="K22" i="14"/>
  <c r="I22" i="14"/>
  <c r="F22" i="14"/>
  <c r="J22" i="14" s="1"/>
  <c r="L21" i="14"/>
  <c r="K21" i="14"/>
  <c r="I21" i="14"/>
  <c r="F21" i="14"/>
  <c r="L20" i="14"/>
  <c r="K20" i="14"/>
  <c r="L19" i="14"/>
  <c r="O19" i="14" s="1"/>
  <c r="K19" i="14"/>
  <c r="J19" i="14"/>
  <c r="I19" i="14"/>
  <c r="F19" i="14"/>
  <c r="L18" i="14"/>
  <c r="K18" i="14"/>
  <c r="M18" i="14" s="1"/>
  <c r="P18" i="14" s="1"/>
  <c r="I18" i="14"/>
  <c r="I11" i="14" s="1"/>
  <c r="F18" i="14"/>
  <c r="L17" i="14"/>
  <c r="O17" i="14" s="1"/>
  <c r="K17" i="14"/>
  <c r="I17" i="14"/>
  <c r="F17" i="14"/>
  <c r="J17" i="14" s="1"/>
  <c r="L16" i="14"/>
  <c r="K16" i="14"/>
  <c r="I16" i="14"/>
  <c r="F16" i="14"/>
  <c r="L15" i="14"/>
  <c r="O15" i="14" s="1"/>
  <c r="K15" i="14"/>
  <c r="N15" i="14" s="1"/>
  <c r="J15" i="14"/>
  <c r="I15" i="14"/>
  <c r="F15" i="14"/>
  <c r="L14" i="14"/>
  <c r="K14" i="14"/>
  <c r="N14" i="14" s="1"/>
  <c r="J14" i="14"/>
  <c r="I14" i="14"/>
  <c r="F14" i="14"/>
  <c r="O13" i="14"/>
  <c r="L13" i="14"/>
  <c r="K13" i="14"/>
  <c r="J13" i="14"/>
  <c r="I13" i="14"/>
  <c r="F13" i="14"/>
  <c r="L12" i="14"/>
  <c r="K12" i="14"/>
  <c r="N12" i="14" s="1"/>
  <c r="J12" i="14"/>
  <c r="I12" i="14"/>
  <c r="F12" i="14"/>
  <c r="E221" i="13"/>
  <c r="D192" i="13"/>
  <c r="E177" i="13"/>
  <c r="G176" i="13"/>
  <c r="G175" i="13"/>
  <c r="E175" i="13"/>
  <c r="E174" i="13"/>
  <c r="E74" i="13"/>
  <c r="E73" i="13"/>
  <c r="D73" i="13"/>
  <c r="D74" i="13" s="1"/>
  <c r="E70" i="13"/>
  <c r="E57" i="13"/>
  <c r="E52" i="13"/>
  <c r="E53" i="13" s="1"/>
  <c r="E47" i="13"/>
  <c r="D47" i="13"/>
  <c r="E45" i="13"/>
  <c r="E44" i="13"/>
  <c r="L267" i="12"/>
  <c r="O267" i="12" s="1"/>
  <c r="K267" i="12"/>
  <c r="L266" i="12"/>
  <c r="O266" i="12" s="1"/>
  <c r="K266" i="12"/>
  <c r="N266" i="12" s="1"/>
  <c r="I266" i="12"/>
  <c r="F266" i="12"/>
  <c r="J266" i="12" s="1"/>
  <c r="L265" i="12"/>
  <c r="K265" i="12"/>
  <c r="N265" i="12" s="1"/>
  <c r="J265" i="12"/>
  <c r="I265" i="12"/>
  <c r="F265" i="12"/>
  <c r="L264" i="12"/>
  <c r="K264" i="12"/>
  <c r="I264" i="12"/>
  <c r="F264" i="12"/>
  <c r="L263" i="12"/>
  <c r="K263" i="12"/>
  <c r="I263" i="12"/>
  <c r="L262" i="12"/>
  <c r="O262" i="12" s="1"/>
  <c r="K262" i="12"/>
  <c r="J262" i="12"/>
  <c r="I262" i="12"/>
  <c r="F262" i="12"/>
  <c r="L261" i="12"/>
  <c r="K261" i="12"/>
  <c r="I261" i="12"/>
  <c r="F261" i="12"/>
  <c r="L260" i="12"/>
  <c r="O260" i="12" s="1"/>
  <c r="K260" i="12"/>
  <c r="N260" i="12" s="1"/>
  <c r="J260" i="12"/>
  <c r="I260" i="12"/>
  <c r="F260" i="12"/>
  <c r="L259" i="12"/>
  <c r="K259" i="12"/>
  <c r="I259" i="12"/>
  <c r="L258" i="12"/>
  <c r="O258" i="12" s="1"/>
  <c r="K258" i="12"/>
  <c r="I258" i="12"/>
  <c r="F258" i="12"/>
  <c r="L257" i="12"/>
  <c r="O257" i="12" s="1"/>
  <c r="K257" i="12"/>
  <c r="J257" i="12"/>
  <c r="I257" i="12"/>
  <c r="F257" i="12"/>
  <c r="L256" i="12"/>
  <c r="O256" i="12" s="1"/>
  <c r="K256" i="12"/>
  <c r="I256" i="12"/>
  <c r="F256" i="12"/>
  <c r="N255" i="12"/>
  <c r="L255" i="12"/>
  <c r="O255" i="12" s="1"/>
  <c r="K255" i="12"/>
  <c r="J255" i="12"/>
  <c r="I255" i="12"/>
  <c r="F255" i="12"/>
  <c r="L254" i="12"/>
  <c r="K254" i="12"/>
  <c r="I254" i="12"/>
  <c r="F254" i="12"/>
  <c r="L253" i="12"/>
  <c r="O253" i="12" s="1"/>
  <c r="K253" i="12"/>
  <c r="J253" i="12"/>
  <c r="I253" i="12"/>
  <c r="F253" i="12"/>
  <c r="L252" i="12"/>
  <c r="K252" i="12"/>
  <c r="I252" i="12"/>
  <c r="F252" i="12"/>
  <c r="N251" i="12"/>
  <c r="L251" i="12"/>
  <c r="O251" i="12" s="1"/>
  <c r="K251" i="12"/>
  <c r="J251" i="12"/>
  <c r="I251" i="12"/>
  <c r="F251" i="12"/>
  <c r="L250" i="12"/>
  <c r="O250" i="12" s="1"/>
  <c r="K250" i="12"/>
  <c r="I250" i="12"/>
  <c r="F250" i="12"/>
  <c r="L249" i="12"/>
  <c r="O249" i="12" s="1"/>
  <c r="K249" i="12"/>
  <c r="M249" i="12" s="1"/>
  <c r="P249" i="12" s="1"/>
  <c r="J249" i="12"/>
  <c r="I249" i="12"/>
  <c r="F249" i="12"/>
  <c r="L248" i="12"/>
  <c r="O248" i="12" s="1"/>
  <c r="K248" i="12"/>
  <c r="I248" i="12"/>
  <c r="F248" i="12"/>
  <c r="L247" i="12"/>
  <c r="O247" i="12" s="1"/>
  <c r="K247" i="12"/>
  <c r="N247" i="12" s="1"/>
  <c r="J247" i="12"/>
  <c r="I247" i="12"/>
  <c r="F247" i="12"/>
  <c r="L246" i="12"/>
  <c r="K246" i="12"/>
  <c r="I246" i="12"/>
  <c r="L245" i="12"/>
  <c r="O245" i="12" s="1"/>
  <c r="K245" i="12"/>
  <c r="N245" i="12" s="1"/>
  <c r="I245" i="12"/>
  <c r="F245" i="12"/>
  <c r="L244" i="12"/>
  <c r="K244" i="12"/>
  <c r="N244" i="12" s="1"/>
  <c r="J244" i="12"/>
  <c r="I244" i="12"/>
  <c r="F244" i="12"/>
  <c r="L243" i="12"/>
  <c r="O243" i="12" s="1"/>
  <c r="K243" i="12"/>
  <c r="I243" i="12"/>
  <c r="F243" i="12"/>
  <c r="J243" i="12" s="1"/>
  <c r="L242" i="12"/>
  <c r="O242" i="12" s="1"/>
  <c r="K242" i="12"/>
  <c r="N242" i="12" s="1"/>
  <c r="J242" i="12"/>
  <c r="I242" i="12"/>
  <c r="F242" i="12"/>
  <c r="L241" i="12"/>
  <c r="O241" i="12" s="1"/>
  <c r="K241" i="12"/>
  <c r="I241" i="12"/>
  <c r="F241" i="12"/>
  <c r="J241" i="12" s="1"/>
  <c r="L240" i="12"/>
  <c r="O240" i="12" s="1"/>
  <c r="K240" i="12"/>
  <c r="N240" i="12" s="1"/>
  <c r="F240" i="12"/>
  <c r="L239" i="12"/>
  <c r="O239" i="12" s="1"/>
  <c r="K239" i="12"/>
  <c r="I239" i="12"/>
  <c r="F239" i="12"/>
  <c r="J239" i="12" s="1"/>
  <c r="L238" i="12"/>
  <c r="O238" i="12" s="1"/>
  <c r="K238" i="12"/>
  <c r="I238" i="12"/>
  <c r="F238" i="12"/>
  <c r="J238" i="12" s="1"/>
  <c r="L237" i="12"/>
  <c r="K237" i="12"/>
  <c r="L236" i="12"/>
  <c r="O236" i="12" s="1"/>
  <c r="K236" i="12"/>
  <c r="I236" i="12"/>
  <c r="F236" i="12"/>
  <c r="L235" i="12"/>
  <c r="O235" i="12" s="1"/>
  <c r="K235" i="12"/>
  <c r="J235" i="12"/>
  <c r="I235" i="12"/>
  <c r="F235" i="12"/>
  <c r="L234" i="12"/>
  <c r="K234" i="12"/>
  <c r="I234" i="12"/>
  <c r="F234" i="12"/>
  <c r="L233" i="12"/>
  <c r="O233" i="12" s="1"/>
  <c r="K233" i="12"/>
  <c r="N233" i="12" s="1"/>
  <c r="J233" i="12"/>
  <c r="I233" i="12"/>
  <c r="F233" i="12"/>
  <c r="L232" i="12"/>
  <c r="K232" i="12"/>
  <c r="I232" i="12"/>
  <c r="F232" i="12"/>
  <c r="L231" i="12"/>
  <c r="O231" i="12" s="1"/>
  <c r="K231" i="12"/>
  <c r="J231" i="12"/>
  <c r="I231" i="12"/>
  <c r="F231" i="12"/>
  <c r="L230" i="12"/>
  <c r="O230" i="12" s="1"/>
  <c r="K230" i="12"/>
  <c r="I230" i="12"/>
  <c r="F230" i="12"/>
  <c r="L229" i="12"/>
  <c r="O229" i="12" s="1"/>
  <c r="K229" i="12"/>
  <c r="J229" i="12"/>
  <c r="I229" i="12"/>
  <c r="F229" i="12"/>
  <c r="L228" i="12"/>
  <c r="O228" i="12" s="1"/>
  <c r="K228" i="12"/>
  <c r="I228" i="12"/>
  <c r="F228" i="12"/>
  <c r="L227" i="12"/>
  <c r="O227" i="12" s="1"/>
  <c r="K227" i="12"/>
  <c r="J227" i="12"/>
  <c r="I227" i="12"/>
  <c r="F227" i="12"/>
  <c r="L226" i="12"/>
  <c r="K226" i="12"/>
  <c r="I226" i="12"/>
  <c r="F226" i="12"/>
  <c r="L225" i="12"/>
  <c r="O225" i="12" s="1"/>
  <c r="K225" i="12"/>
  <c r="N225" i="12" s="1"/>
  <c r="J225" i="12"/>
  <c r="I225" i="12"/>
  <c r="F225" i="12"/>
  <c r="L224" i="12"/>
  <c r="K224" i="12"/>
  <c r="I224" i="12"/>
  <c r="F224" i="12"/>
  <c r="L223" i="12"/>
  <c r="O223" i="12" s="1"/>
  <c r="K223" i="12"/>
  <c r="J223" i="12"/>
  <c r="I223" i="12"/>
  <c r="F223" i="12"/>
  <c r="L222" i="12"/>
  <c r="O222" i="12" s="1"/>
  <c r="K222" i="12"/>
  <c r="I222" i="12"/>
  <c r="F222" i="12"/>
  <c r="L221" i="12"/>
  <c r="O221" i="12" s="1"/>
  <c r="K221" i="12"/>
  <c r="M221" i="12" s="1"/>
  <c r="P221" i="12" s="1"/>
  <c r="J221" i="12"/>
  <c r="I221" i="12"/>
  <c r="F221" i="12"/>
  <c r="L220" i="12"/>
  <c r="O220" i="12" s="1"/>
  <c r="K220" i="12"/>
  <c r="I220" i="12"/>
  <c r="F220" i="12"/>
  <c r="L219" i="12"/>
  <c r="K219" i="12"/>
  <c r="N219" i="12" s="1"/>
  <c r="J219" i="12"/>
  <c r="I219" i="12"/>
  <c r="F219" i="12"/>
  <c r="L218" i="12"/>
  <c r="K218" i="12"/>
  <c r="I218" i="12"/>
  <c r="L217" i="12"/>
  <c r="K217" i="12"/>
  <c r="J217" i="12"/>
  <c r="I217" i="12"/>
  <c r="F217" i="12"/>
  <c r="N216" i="12"/>
  <c r="L216" i="12"/>
  <c r="K216" i="12"/>
  <c r="J216" i="12"/>
  <c r="I216" i="12"/>
  <c r="F216" i="12"/>
  <c r="L215" i="12"/>
  <c r="K215" i="12"/>
  <c r="I215" i="12"/>
  <c r="F215" i="12"/>
  <c r="J215" i="12" s="1"/>
  <c r="L214" i="12"/>
  <c r="K214" i="12"/>
  <c r="I214" i="12"/>
  <c r="F214" i="12"/>
  <c r="L213" i="12"/>
  <c r="K213" i="12"/>
  <c r="J213" i="12"/>
  <c r="I213" i="12"/>
  <c r="F213" i="12"/>
  <c r="N212" i="12"/>
  <c r="L212" i="12"/>
  <c r="K212" i="12"/>
  <c r="J212" i="12"/>
  <c r="I212" i="12"/>
  <c r="F212" i="12"/>
  <c r="L211" i="12"/>
  <c r="O211" i="12" s="1"/>
  <c r="K211" i="12"/>
  <c r="J211" i="12"/>
  <c r="I211" i="12"/>
  <c r="F211" i="12"/>
  <c r="L210" i="12"/>
  <c r="K210" i="12"/>
  <c r="M210" i="12" s="1"/>
  <c r="I210" i="12"/>
  <c r="F210" i="12"/>
  <c r="J210" i="12" s="1"/>
  <c r="L209" i="12"/>
  <c r="O209" i="12" s="1"/>
  <c r="K209" i="12"/>
  <c r="J209" i="12"/>
  <c r="I209" i="12"/>
  <c r="F209" i="12"/>
  <c r="L208" i="12"/>
  <c r="M208" i="12" s="1"/>
  <c r="K208" i="12"/>
  <c r="I208" i="12"/>
  <c r="F208" i="12"/>
  <c r="J208" i="12" s="1"/>
  <c r="O207" i="12"/>
  <c r="L207" i="12"/>
  <c r="K207" i="12"/>
  <c r="J207" i="12"/>
  <c r="I207" i="12"/>
  <c r="F207" i="12"/>
  <c r="L206" i="12"/>
  <c r="K206" i="12"/>
  <c r="I206" i="12"/>
  <c r="F206" i="12"/>
  <c r="J206" i="12" s="1"/>
  <c r="L205" i="12"/>
  <c r="O205" i="12" s="1"/>
  <c r="K205" i="12"/>
  <c r="N205" i="12" s="1"/>
  <c r="J205" i="12"/>
  <c r="I205" i="12"/>
  <c r="F205" i="12"/>
  <c r="L204" i="12"/>
  <c r="K204" i="12"/>
  <c r="I204" i="12"/>
  <c r="F204" i="12"/>
  <c r="J204" i="12" s="1"/>
  <c r="L203" i="12"/>
  <c r="O203" i="12" s="1"/>
  <c r="K203" i="12"/>
  <c r="J203" i="12"/>
  <c r="I203" i="12"/>
  <c r="F203" i="12"/>
  <c r="L202" i="12"/>
  <c r="K202" i="12"/>
  <c r="I202" i="12"/>
  <c r="F202" i="12"/>
  <c r="J202" i="12" s="1"/>
  <c r="N201" i="12"/>
  <c r="L201" i="12"/>
  <c r="O201" i="12" s="1"/>
  <c r="K201" i="12"/>
  <c r="J201" i="12"/>
  <c r="I201" i="12"/>
  <c r="F201" i="12"/>
  <c r="L200" i="12"/>
  <c r="K200" i="12"/>
  <c r="N200" i="12" s="1"/>
  <c r="L199" i="12"/>
  <c r="O199" i="12" s="1"/>
  <c r="K199" i="12"/>
  <c r="I199" i="12"/>
  <c r="F199" i="12"/>
  <c r="J199" i="12" s="1"/>
  <c r="N198" i="12"/>
  <c r="L198" i="12"/>
  <c r="O198" i="12" s="1"/>
  <c r="K198" i="12"/>
  <c r="J198" i="12"/>
  <c r="I198" i="12"/>
  <c r="F198" i="12"/>
  <c r="L197" i="12"/>
  <c r="K197" i="12"/>
  <c r="I197" i="12"/>
  <c r="F197" i="12"/>
  <c r="J197" i="12" s="1"/>
  <c r="L196" i="12"/>
  <c r="O196" i="12" s="1"/>
  <c r="K196" i="12"/>
  <c r="J196" i="12"/>
  <c r="I196" i="12"/>
  <c r="F196" i="12"/>
  <c r="L195" i="12"/>
  <c r="O195" i="12" s="1"/>
  <c r="K195" i="12"/>
  <c r="I195" i="12"/>
  <c r="F195" i="12"/>
  <c r="J195" i="12" s="1"/>
  <c r="L194" i="12"/>
  <c r="O194" i="12" s="1"/>
  <c r="K194" i="12"/>
  <c r="N194" i="12" s="1"/>
  <c r="J194" i="12"/>
  <c r="I194" i="12"/>
  <c r="F194" i="12"/>
  <c r="L193" i="12"/>
  <c r="K193" i="12"/>
  <c r="I193" i="12"/>
  <c r="F193" i="12"/>
  <c r="J193" i="12" s="1"/>
  <c r="L192" i="12"/>
  <c r="K192" i="12"/>
  <c r="N192" i="12" s="1"/>
  <c r="J192" i="12"/>
  <c r="I192" i="12"/>
  <c r="F192" i="12"/>
  <c r="L191" i="12"/>
  <c r="O191" i="12" s="1"/>
  <c r="K191" i="12"/>
  <c r="I191" i="12"/>
  <c r="F191" i="12"/>
  <c r="J191" i="12" s="1"/>
  <c r="L190" i="12"/>
  <c r="O190" i="12" s="1"/>
  <c r="K190" i="12"/>
  <c r="J190" i="12"/>
  <c r="I190" i="12"/>
  <c r="F190" i="12"/>
  <c r="L189" i="12"/>
  <c r="K189" i="12"/>
  <c r="I189" i="12"/>
  <c r="F189" i="12"/>
  <c r="J189" i="12" s="1"/>
  <c r="L188" i="12"/>
  <c r="O188" i="12" s="1"/>
  <c r="K188" i="12"/>
  <c r="N188" i="12" s="1"/>
  <c r="J188" i="12"/>
  <c r="I188" i="12"/>
  <c r="F188" i="12"/>
  <c r="L187" i="12"/>
  <c r="O187" i="12" s="1"/>
  <c r="K187" i="12"/>
  <c r="I187" i="12"/>
  <c r="F187" i="12"/>
  <c r="J187" i="12" s="1"/>
  <c r="L186" i="12"/>
  <c r="O186" i="12" s="1"/>
  <c r="K186" i="12"/>
  <c r="J186" i="12"/>
  <c r="I186" i="12"/>
  <c r="F186" i="12"/>
  <c r="L185" i="12"/>
  <c r="K185" i="12"/>
  <c r="I185" i="12"/>
  <c r="F185" i="12"/>
  <c r="J185" i="12" s="1"/>
  <c r="L184" i="12"/>
  <c r="O184" i="12" s="1"/>
  <c r="K184" i="12"/>
  <c r="J184" i="12"/>
  <c r="I184" i="12"/>
  <c r="F184" i="12"/>
  <c r="L183" i="12"/>
  <c r="O183" i="12" s="1"/>
  <c r="K183" i="12"/>
  <c r="I183" i="12"/>
  <c r="F183" i="12"/>
  <c r="J183" i="12" s="1"/>
  <c r="L182" i="12"/>
  <c r="O182" i="12" s="1"/>
  <c r="K182" i="12"/>
  <c r="N182" i="12" s="1"/>
  <c r="J182" i="12"/>
  <c r="I182" i="12"/>
  <c r="F182" i="12"/>
  <c r="L181" i="12"/>
  <c r="K181" i="12"/>
  <c r="I181" i="12"/>
  <c r="F181" i="12"/>
  <c r="J181" i="12" s="1"/>
  <c r="L180" i="12"/>
  <c r="O180" i="12" s="1"/>
  <c r="K180" i="12"/>
  <c r="J180" i="12"/>
  <c r="I180" i="12"/>
  <c r="F180" i="12"/>
  <c r="L179" i="12"/>
  <c r="O179" i="12" s="1"/>
  <c r="K179" i="12"/>
  <c r="I179" i="12"/>
  <c r="F179" i="12"/>
  <c r="J179" i="12" s="1"/>
  <c r="L178" i="12"/>
  <c r="O178" i="12" s="1"/>
  <c r="K178" i="12"/>
  <c r="J178" i="12"/>
  <c r="I178" i="12"/>
  <c r="F178" i="12"/>
  <c r="L177" i="12"/>
  <c r="K177" i="12"/>
  <c r="I177" i="12"/>
  <c r="F177" i="12"/>
  <c r="J177" i="12" s="1"/>
  <c r="L176" i="12"/>
  <c r="O176" i="12" s="1"/>
  <c r="K176" i="12"/>
  <c r="J176" i="12"/>
  <c r="I176" i="12"/>
  <c r="F176" i="12"/>
  <c r="N175" i="12"/>
  <c r="L175" i="12"/>
  <c r="K175" i="12"/>
  <c r="J175" i="12"/>
  <c r="I175" i="12"/>
  <c r="F175" i="12"/>
  <c r="L174" i="12"/>
  <c r="O174" i="12" s="1"/>
  <c r="K174" i="12"/>
  <c r="J174" i="12"/>
  <c r="I174" i="12"/>
  <c r="F174" i="12"/>
  <c r="L173" i="12"/>
  <c r="K173" i="12"/>
  <c r="I173" i="12"/>
  <c r="F173" i="12"/>
  <c r="L172" i="12"/>
  <c r="O172" i="12" s="1"/>
  <c r="K172" i="12"/>
  <c r="I172" i="12"/>
  <c r="F172" i="12"/>
  <c r="J172" i="12" s="1"/>
  <c r="L171" i="12"/>
  <c r="O171" i="12" s="1"/>
  <c r="K171" i="12"/>
  <c r="I171" i="12"/>
  <c r="F171" i="12"/>
  <c r="L170" i="12"/>
  <c r="O170" i="12" s="1"/>
  <c r="K170" i="12"/>
  <c r="I170" i="12"/>
  <c r="F170" i="12"/>
  <c r="J170" i="12" s="1"/>
  <c r="N169" i="12"/>
  <c r="M169" i="12"/>
  <c r="P169" i="12" s="1"/>
  <c r="L169" i="12"/>
  <c r="K169" i="12"/>
  <c r="J169" i="12"/>
  <c r="I169" i="12"/>
  <c r="I165" i="12" s="1"/>
  <c r="F169" i="12"/>
  <c r="L168" i="12"/>
  <c r="O168" i="12" s="1"/>
  <c r="K168" i="12"/>
  <c r="N168" i="12" s="1"/>
  <c r="J168" i="12"/>
  <c r="I168" i="12"/>
  <c r="F168" i="12"/>
  <c r="L167" i="12"/>
  <c r="K167" i="12"/>
  <c r="N167" i="12" s="1"/>
  <c r="J167" i="12"/>
  <c r="I167" i="12"/>
  <c r="F167" i="12"/>
  <c r="L166" i="12"/>
  <c r="O166" i="12" s="1"/>
  <c r="K166" i="12"/>
  <c r="J166" i="12"/>
  <c r="I166" i="12"/>
  <c r="F166" i="12"/>
  <c r="L165" i="12"/>
  <c r="K165" i="12"/>
  <c r="L164" i="12"/>
  <c r="K164" i="12"/>
  <c r="N164" i="12" s="1"/>
  <c r="J164" i="12"/>
  <c r="I164" i="12"/>
  <c r="F164" i="12"/>
  <c r="N163" i="12"/>
  <c r="L163" i="12"/>
  <c r="O163" i="12" s="1"/>
  <c r="K163" i="12"/>
  <c r="J163" i="12"/>
  <c r="I163" i="12"/>
  <c r="F163" i="12"/>
  <c r="L162" i="12"/>
  <c r="K162" i="12"/>
  <c r="N162" i="12" s="1"/>
  <c r="J162" i="12"/>
  <c r="I162" i="12"/>
  <c r="F162" i="12"/>
  <c r="L161" i="12"/>
  <c r="O161" i="12" s="1"/>
  <c r="K161" i="12"/>
  <c r="J161" i="12"/>
  <c r="I161" i="12"/>
  <c r="F161" i="12"/>
  <c r="L160" i="12"/>
  <c r="K160" i="12"/>
  <c r="I160" i="12"/>
  <c r="F160" i="12"/>
  <c r="L159" i="12"/>
  <c r="O159" i="12" s="1"/>
  <c r="K159" i="12"/>
  <c r="I159" i="12"/>
  <c r="F159" i="12"/>
  <c r="J159" i="12" s="1"/>
  <c r="L158" i="12"/>
  <c r="K158" i="12"/>
  <c r="I158" i="12"/>
  <c r="F158" i="12"/>
  <c r="L157" i="12"/>
  <c r="O157" i="12" s="1"/>
  <c r="K157" i="12"/>
  <c r="I157" i="12"/>
  <c r="F157" i="12"/>
  <c r="J157" i="12" s="1"/>
  <c r="L156" i="12"/>
  <c r="K156" i="12"/>
  <c r="N156" i="12" s="1"/>
  <c r="J156" i="12"/>
  <c r="I156" i="12"/>
  <c r="F156" i="12"/>
  <c r="L155" i="12"/>
  <c r="O155" i="12" s="1"/>
  <c r="K155" i="12"/>
  <c r="J155" i="12"/>
  <c r="I155" i="12"/>
  <c r="F155" i="12"/>
  <c r="L154" i="12"/>
  <c r="K154" i="12"/>
  <c r="N154" i="12" s="1"/>
  <c r="J154" i="12"/>
  <c r="I154" i="12"/>
  <c r="F154" i="12"/>
  <c r="L153" i="12"/>
  <c r="O153" i="12" s="1"/>
  <c r="K153" i="12"/>
  <c r="J153" i="12"/>
  <c r="I153" i="12"/>
  <c r="F153" i="12"/>
  <c r="L152" i="12"/>
  <c r="K152" i="12"/>
  <c r="I152" i="12"/>
  <c r="F152" i="12"/>
  <c r="L151" i="12"/>
  <c r="K151" i="12"/>
  <c r="I151" i="12"/>
  <c r="F151" i="12"/>
  <c r="J151" i="12" s="1"/>
  <c r="L150" i="12"/>
  <c r="O150" i="12" s="1"/>
  <c r="K150" i="12"/>
  <c r="I150" i="12"/>
  <c r="F150" i="12"/>
  <c r="L149" i="12"/>
  <c r="O149" i="12" s="1"/>
  <c r="K149" i="12"/>
  <c r="I149" i="12"/>
  <c r="F149" i="12"/>
  <c r="J149" i="12" s="1"/>
  <c r="L148" i="12"/>
  <c r="K148" i="12"/>
  <c r="J148" i="12"/>
  <c r="I148" i="12"/>
  <c r="F148" i="12"/>
  <c r="L147" i="12"/>
  <c r="O147" i="12" s="1"/>
  <c r="K147" i="12"/>
  <c r="N147" i="12" s="1"/>
  <c r="J147" i="12"/>
  <c r="I147" i="12"/>
  <c r="F147" i="12"/>
  <c r="L146" i="12"/>
  <c r="K146" i="12"/>
  <c r="N146" i="12" s="1"/>
  <c r="J146" i="12"/>
  <c r="I146" i="12"/>
  <c r="F146" i="12"/>
  <c r="L145" i="12"/>
  <c r="O145" i="12" s="1"/>
  <c r="K145" i="12"/>
  <c r="J145" i="12"/>
  <c r="I145" i="12"/>
  <c r="F145" i="12"/>
  <c r="L144" i="12"/>
  <c r="K144" i="12"/>
  <c r="I144" i="12"/>
  <c r="F144" i="12"/>
  <c r="L143" i="12"/>
  <c r="O143" i="12" s="1"/>
  <c r="K143" i="12"/>
  <c r="I143" i="12"/>
  <c r="F143" i="12"/>
  <c r="J143" i="12" s="1"/>
  <c r="L142" i="12"/>
  <c r="K142" i="12"/>
  <c r="I142" i="12"/>
  <c r="F142" i="12"/>
  <c r="L141" i="12"/>
  <c r="O141" i="12" s="1"/>
  <c r="K141" i="12"/>
  <c r="I141" i="12"/>
  <c r="F141" i="12"/>
  <c r="J141" i="12" s="1"/>
  <c r="L140" i="12"/>
  <c r="K140" i="12"/>
  <c r="J140" i="12"/>
  <c r="I140" i="12"/>
  <c r="F140" i="12"/>
  <c r="L139" i="12"/>
  <c r="O139" i="12" s="1"/>
  <c r="K139" i="12"/>
  <c r="N139" i="12" s="1"/>
  <c r="J139" i="12"/>
  <c r="I139" i="12"/>
  <c r="F139" i="12"/>
  <c r="L138" i="12"/>
  <c r="K138" i="12"/>
  <c r="N138" i="12" s="1"/>
  <c r="J138" i="12"/>
  <c r="I138" i="12"/>
  <c r="F138" i="12"/>
  <c r="L137" i="12"/>
  <c r="O137" i="12" s="1"/>
  <c r="K137" i="12"/>
  <c r="J137" i="12"/>
  <c r="I137" i="12"/>
  <c r="F137" i="12"/>
  <c r="L136" i="12"/>
  <c r="K136" i="12"/>
  <c r="I136" i="12"/>
  <c r="F136" i="12"/>
  <c r="L135" i="12"/>
  <c r="K135" i="12"/>
  <c r="I135" i="12"/>
  <c r="F135" i="12"/>
  <c r="J135" i="12" s="1"/>
  <c r="L134" i="12"/>
  <c r="O134" i="12" s="1"/>
  <c r="K134" i="12"/>
  <c r="I134" i="12"/>
  <c r="F134" i="12"/>
  <c r="L133" i="12"/>
  <c r="O133" i="12" s="1"/>
  <c r="K133" i="12"/>
  <c r="I133" i="12"/>
  <c r="F133" i="12"/>
  <c r="J133" i="12" s="1"/>
  <c r="L132" i="12"/>
  <c r="K132" i="12"/>
  <c r="J132" i="12"/>
  <c r="I132" i="12"/>
  <c r="F132" i="12"/>
  <c r="O131" i="12"/>
  <c r="N131" i="12"/>
  <c r="L131" i="12"/>
  <c r="K131" i="12"/>
  <c r="J131" i="12"/>
  <c r="I131" i="12"/>
  <c r="F131" i="12"/>
  <c r="L130" i="12"/>
  <c r="K130" i="12"/>
  <c r="N130" i="12" s="1"/>
  <c r="J130" i="12"/>
  <c r="I130" i="12"/>
  <c r="F130" i="12"/>
  <c r="L129" i="12"/>
  <c r="O129" i="12" s="1"/>
  <c r="K129" i="12"/>
  <c r="J129" i="12"/>
  <c r="I129" i="12"/>
  <c r="F129" i="12"/>
  <c r="L128" i="12"/>
  <c r="K128" i="12"/>
  <c r="I128" i="12"/>
  <c r="F128" i="12"/>
  <c r="L127" i="12"/>
  <c r="O127" i="12" s="1"/>
  <c r="K127" i="12"/>
  <c r="I127" i="12"/>
  <c r="F127" i="12"/>
  <c r="J127" i="12" s="1"/>
  <c r="L126" i="12"/>
  <c r="K126" i="12"/>
  <c r="I126" i="12"/>
  <c r="F126" i="12"/>
  <c r="L125" i="12"/>
  <c r="O125" i="12" s="1"/>
  <c r="K125" i="12"/>
  <c r="I125" i="12"/>
  <c r="F125" i="12"/>
  <c r="J125" i="12" s="1"/>
  <c r="L124" i="12"/>
  <c r="K124" i="12"/>
  <c r="J124" i="12"/>
  <c r="I124" i="12"/>
  <c r="F124" i="12"/>
  <c r="L123" i="12"/>
  <c r="O123" i="12" s="1"/>
  <c r="K123" i="12"/>
  <c r="N123" i="12" s="1"/>
  <c r="J123" i="12"/>
  <c r="I123" i="12"/>
  <c r="F123" i="12"/>
  <c r="L122" i="12"/>
  <c r="K122" i="12"/>
  <c r="N122" i="12" s="1"/>
  <c r="J122" i="12"/>
  <c r="I122" i="12"/>
  <c r="F122" i="12"/>
  <c r="L121" i="12"/>
  <c r="O121" i="12" s="1"/>
  <c r="K121" i="12"/>
  <c r="J121" i="12"/>
  <c r="I121" i="12"/>
  <c r="F121" i="12"/>
  <c r="L120" i="12"/>
  <c r="K120" i="12"/>
  <c r="I120" i="12"/>
  <c r="F120" i="12"/>
  <c r="L119" i="12"/>
  <c r="K119" i="12"/>
  <c r="I119" i="12"/>
  <c r="F119" i="12"/>
  <c r="J119" i="12" s="1"/>
  <c r="L118" i="12"/>
  <c r="O118" i="12" s="1"/>
  <c r="K118" i="12"/>
  <c r="I118" i="12"/>
  <c r="F118" i="12"/>
  <c r="L117" i="12"/>
  <c r="O117" i="12" s="1"/>
  <c r="K117" i="12"/>
  <c r="I117" i="12"/>
  <c r="F117" i="12"/>
  <c r="J117" i="12" s="1"/>
  <c r="L116" i="12"/>
  <c r="K116" i="12"/>
  <c r="N116" i="12" s="1"/>
  <c r="J116" i="12"/>
  <c r="I116" i="12"/>
  <c r="F116" i="12"/>
  <c r="L115" i="12"/>
  <c r="O115" i="12" s="1"/>
  <c r="K115" i="12"/>
  <c r="N115" i="12" s="1"/>
  <c r="J115" i="12"/>
  <c r="I115" i="12"/>
  <c r="F115" i="12"/>
  <c r="L114" i="12"/>
  <c r="K114" i="12"/>
  <c r="J114" i="12"/>
  <c r="I114" i="12"/>
  <c r="F114" i="12"/>
  <c r="L113" i="12"/>
  <c r="O113" i="12" s="1"/>
  <c r="K113" i="12"/>
  <c r="J113" i="12"/>
  <c r="I113" i="12"/>
  <c r="F113" i="12"/>
  <c r="L112" i="12"/>
  <c r="K112" i="12"/>
  <c r="I112" i="12"/>
  <c r="F112" i="12"/>
  <c r="L111" i="12"/>
  <c r="O111" i="12" s="1"/>
  <c r="K111" i="12"/>
  <c r="I111" i="12"/>
  <c r="F111" i="12"/>
  <c r="J111" i="12" s="1"/>
  <c r="L110" i="12"/>
  <c r="O110" i="12" s="1"/>
  <c r="K110" i="12"/>
  <c r="I110" i="12"/>
  <c r="F110" i="12"/>
  <c r="L109" i="12"/>
  <c r="O109" i="12" s="1"/>
  <c r="K109" i="12"/>
  <c r="I109" i="12"/>
  <c r="F109" i="12"/>
  <c r="J109" i="12" s="1"/>
  <c r="L108" i="12"/>
  <c r="K108" i="12"/>
  <c r="N108" i="12" s="1"/>
  <c r="J108" i="12"/>
  <c r="I108" i="12"/>
  <c r="F108" i="12"/>
  <c r="L107" i="12"/>
  <c r="O107" i="12" s="1"/>
  <c r="K107" i="12"/>
  <c r="N107" i="12" s="1"/>
  <c r="J107" i="12"/>
  <c r="I107" i="12"/>
  <c r="F107" i="12"/>
  <c r="L106" i="12"/>
  <c r="K106" i="12"/>
  <c r="J106" i="12"/>
  <c r="I106" i="12"/>
  <c r="F106" i="12"/>
  <c r="L105" i="12"/>
  <c r="O105" i="12" s="1"/>
  <c r="K105" i="12"/>
  <c r="J105" i="12"/>
  <c r="I105" i="12"/>
  <c r="F105" i="12"/>
  <c r="L104" i="12"/>
  <c r="K104" i="12"/>
  <c r="I104" i="12"/>
  <c r="F104" i="12"/>
  <c r="L103" i="12"/>
  <c r="O103" i="12" s="1"/>
  <c r="K103" i="12"/>
  <c r="I103" i="12"/>
  <c r="F103" i="12"/>
  <c r="J103" i="12" s="1"/>
  <c r="L102" i="12"/>
  <c r="K102" i="12"/>
  <c r="M102" i="12" s="1"/>
  <c r="I102" i="12"/>
  <c r="F102" i="12"/>
  <c r="L101" i="12"/>
  <c r="O101" i="12" s="1"/>
  <c r="K101" i="12"/>
  <c r="I101" i="12"/>
  <c r="F101" i="12"/>
  <c r="J101" i="12" s="1"/>
  <c r="L100" i="12"/>
  <c r="K100" i="12"/>
  <c r="J100" i="12"/>
  <c r="I100" i="12"/>
  <c r="F100" i="12"/>
  <c r="N99" i="12"/>
  <c r="L99" i="12"/>
  <c r="O99" i="12" s="1"/>
  <c r="K99" i="12"/>
  <c r="J99" i="12"/>
  <c r="I99" i="12"/>
  <c r="F99" i="12"/>
  <c r="L98" i="12"/>
  <c r="K98" i="12"/>
  <c r="N98" i="12" s="1"/>
  <c r="J98" i="12"/>
  <c r="I98" i="12"/>
  <c r="F98" i="12"/>
  <c r="L97" i="12"/>
  <c r="O97" i="12" s="1"/>
  <c r="K97" i="12"/>
  <c r="J97" i="12"/>
  <c r="I97" i="12"/>
  <c r="F97" i="12"/>
  <c r="L96" i="12"/>
  <c r="K96" i="12"/>
  <c r="I96" i="12"/>
  <c r="F96" i="12"/>
  <c r="L95" i="12"/>
  <c r="K95" i="12"/>
  <c r="L94" i="12"/>
  <c r="O94" i="12" s="1"/>
  <c r="K94" i="12"/>
  <c r="L93" i="12"/>
  <c r="O93" i="12" s="1"/>
  <c r="K93" i="12"/>
  <c r="J93" i="12"/>
  <c r="I93" i="12"/>
  <c r="F93" i="12"/>
  <c r="L92" i="12"/>
  <c r="O92" i="12" s="1"/>
  <c r="K92" i="12"/>
  <c r="I92" i="12"/>
  <c r="F92" i="12"/>
  <c r="J92" i="12" s="1"/>
  <c r="L91" i="12"/>
  <c r="O91" i="12" s="1"/>
  <c r="K91" i="12"/>
  <c r="N91" i="12" s="1"/>
  <c r="J91" i="12"/>
  <c r="I91" i="12"/>
  <c r="I75" i="12" s="1"/>
  <c r="F91" i="12"/>
  <c r="L90" i="12"/>
  <c r="O90" i="12" s="1"/>
  <c r="K90" i="12"/>
  <c r="I90" i="12"/>
  <c r="F90" i="12"/>
  <c r="J90" i="12" s="1"/>
  <c r="L89" i="12"/>
  <c r="O89" i="12" s="1"/>
  <c r="K89" i="12"/>
  <c r="J89" i="12"/>
  <c r="I89" i="12"/>
  <c r="F89" i="12"/>
  <c r="L88" i="12"/>
  <c r="O88" i="12" s="1"/>
  <c r="K88" i="12"/>
  <c r="I88" i="12"/>
  <c r="F88" i="12"/>
  <c r="J88" i="12" s="1"/>
  <c r="L87" i="12"/>
  <c r="O87" i="12" s="1"/>
  <c r="K87" i="12"/>
  <c r="L86" i="12"/>
  <c r="O86" i="12" s="1"/>
  <c r="K86" i="12"/>
  <c r="J86" i="12"/>
  <c r="I86" i="12"/>
  <c r="F86" i="12"/>
  <c r="L85" i="12"/>
  <c r="O85" i="12" s="1"/>
  <c r="K85" i="12"/>
  <c r="I85" i="12"/>
  <c r="F85" i="12"/>
  <c r="L84" i="12"/>
  <c r="O84" i="12" s="1"/>
  <c r="K84" i="12"/>
  <c r="J84" i="12"/>
  <c r="I84" i="12"/>
  <c r="F84" i="12"/>
  <c r="L83" i="12"/>
  <c r="K83" i="12"/>
  <c r="M83" i="12" s="1"/>
  <c r="P83" i="12" s="1"/>
  <c r="I83" i="12"/>
  <c r="F83" i="12"/>
  <c r="L82" i="12"/>
  <c r="O82" i="12" s="1"/>
  <c r="K82" i="12"/>
  <c r="J82" i="12"/>
  <c r="I82" i="12"/>
  <c r="F82" i="12"/>
  <c r="L81" i="12"/>
  <c r="O81" i="12" s="1"/>
  <c r="K81" i="12"/>
  <c r="I81" i="12"/>
  <c r="F81" i="12"/>
  <c r="L80" i="12"/>
  <c r="O80" i="12" s="1"/>
  <c r="K80" i="12"/>
  <c r="J80" i="12"/>
  <c r="I80" i="12"/>
  <c r="F80" i="12"/>
  <c r="L79" i="12"/>
  <c r="K79" i="12"/>
  <c r="I79" i="12"/>
  <c r="F79" i="12"/>
  <c r="L78" i="12"/>
  <c r="O78" i="12" s="1"/>
  <c r="K78" i="12"/>
  <c r="J78" i="12"/>
  <c r="I78" i="12"/>
  <c r="F78" i="12"/>
  <c r="L77" i="12"/>
  <c r="O77" i="12" s="1"/>
  <c r="K77" i="12"/>
  <c r="I77" i="12"/>
  <c r="F77" i="12"/>
  <c r="L76" i="12"/>
  <c r="O76" i="12" s="1"/>
  <c r="K76" i="12"/>
  <c r="L75" i="12"/>
  <c r="K75" i="12"/>
  <c r="L74" i="12"/>
  <c r="O74" i="12" s="1"/>
  <c r="K74" i="12"/>
  <c r="J74" i="12"/>
  <c r="I74" i="12"/>
  <c r="I70" i="12" s="1"/>
  <c r="F74" i="12"/>
  <c r="L73" i="12"/>
  <c r="O73" i="12" s="1"/>
  <c r="K73" i="12"/>
  <c r="I73" i="12"/>
  <c r="F73" i="12"/>
  <c r="J73" i="12" s="1"/>
  <c r="L72" i="12"/>
  <c r="O72" i="12" s="1"/>
  <c r="K72" i="12"/>
  <c r="N72" i="12" s="1"/>
  <c r="J72" i="12"/>
  <c r="I72" i="12"/>
  <c r="F72" i="12"/>
  <c r="L71" i="12"/>
  <c r="O71" i="12" s="1"/>
  <c r="K71" i="12"/>
  <c r="I71" i="12"/>
  <c r="F71" i="12"/>
  <c r="J71" i="12" s="1"/>
  <c r="L70" i="12"/>
  <c r="K70" i="12"/>
  <c r="L69" i="12"/>
  <c r="K69" i="12"/>
  <c r="N69" i="12" s="1"/>
  <c r="J69" i="12"/>
  <c r="I69" i="12"/>
  <c r="F69" i="12"/>
  <c r="O69" i="12" s="1"/>
  <c r="L68" i="12"/>
  <c r="K68" i="12"/>
  <c r="I68" i="12"/>
  <c r="F68" i="12"/>
  <c r="J68" i="12" s="1"/>
  <c r="L67" i="12"/>
  <c r="O67" i="12" s="1"/>
  <c r="K67" i="12"/>
  <c r="J67" i="12"/>
  <c r="I67" i="12"/>
  <c r="F67" i="12"/>
  <c r="L66" i="12"/>
  <c r="O66" i="12" s="1"/>
  <c r="K66" i="12"/>
  <c r="N66" i="12" s="1"/>
  <c r="I66" i="12"/>
  <c r="F66" i="12"/>
  <c r="J66" i="12" s="1"/>
  <c r="L65" i="12"/>
  <c r="O65" i="12" s="1"/>
  <c r="K65" i="12"/>
  <c r="J65" i="12"/>
  <c r="I65" i="12"/>
  <c r="F65" i="12"/>
  <c r="L64" i="12"/>
  <c r="O64" i="12" s="1"/>
  <c r="K64" i="12"/>
  <c r="N64" i="12" s="1"/>
  <c r="I64" i="12"/>
  <c r="F64" i="12"/>
  <c r="J64" i="12" s="1"/>
  <c r="L63" i="12"/>
  <c r="O63" i="12" s="1"/>
  <c r="K63" i="12"/>
  <c r="J63" i="12"/>
  <c r="I63" i="12"/>
  <c r="F63" i="12"/>
  <c r="L62" i="12"/>
  <c r="O62" i="12" s="1"/>
  <c r="K62" i="12"/>
  <c r="N62" i="12" s="1"/>
  <c r="I62" i="12"/>
  <c r="F62" i="12"/>
  <c r="J62" i="12" s="1"/>
  <c r="L61" i="12"/>
  <c r="O61" i="12" s="1"/>
  <c r="K61" i="12"/>
  <c r="N61" i="12" s="1"/>
  <c r="J61" i="12"/>
  <c r="I61" i="12"/>
  <c r="I58" i="12" s="1"/>
  <c r="F61" i="12"/>
  <c r="L60" i="12"/>
  <c r="O60" i="12" s="1"/>
  <c r="K60" i="12"/>
  <c r="N60" i="12" s="1"/>
  <c r="I60" i="12"/>
  <c r="F60" i="12"/>
  <c r="J60" i="12" s="1"/>
  <c r="O59" i="12"/>
  <c r="L59" i="12"/>
  <c r="K59" i="12"/>
  <c r="N59" i="12" s="1"/>
  <c r="I59" i="12"/>
  <c r="F59" i="12"/>
  <c r="J59" i="12" s="1"/>
  <c r="L58" i="12"/>
  <c r="K58" i="12"/>
  <c r="L57" i="12"/>
  <c r="O57" i="12" s="1"/>
  <c r="K57" i="12"/>
  <c r="N57" i="12" s="1"/>
  <c r="J57" i="12"/>
  <c r="I57" i="12"/>
  <c r="F57" i="12"/>
  <c r="O56" i="12"/>
  <c r="L56" i="12"/>
  <c r="K56" i="12"/>
  <c r="N56" i="12" s="1"/>
  <c r="I56" i="12"/>
  <c r="F56" i="12"/>
  <c r="J56" i="12" s="1"/>
  <c r="L55" i="12"/>
  <c r="O55" i="12" s="1"/>
  <c r="K55" i="12"/>
  <c r="J55" i="12"/>
  <c r="I55" i="12"/>
  <c r="F55" i="12"/>
  <c r="O54" i="12"/>
  <c r="L54" i="12"/>
  <c r="K54" i="12"/>
  <c r="N54" i="12" s="1"/>
  <c r="I54" i="12"/>
  <c r="F54" i="12"/>
  <c r="J54" i="12" s="1"/>
  <c r="L53" i="12"/>
  <c r="O53" i="12" s="1"/>
  <c r="K53" i="12"/>
  <c r="J53" i="12"/>
  <c r="I53" i="12"/>
  <c r="F53" i="12"/>
  <c r="L52" i="12"/>
  <c r="O52" i="12" s="1"/>
  <c r="K52" i="12"/>
  <c r="N52" i="12" s="1"/>
  <c r="I52" i="12"/>
  <c r="F52" i="12"/>
  <c r="J52" i="12" s="1"/>
  <c r="L51" i="12"/>
  <c r="O51" i="12" s="1"/>
  <c r="K51" i="12"/>
  <c r="J51" i="12"/>
  <c r="I51" i="12"/>
  <c r="I50" i="12" s="1"/>
  <c r="F51" i="12"/>
  <c r="L50" i="12"/>
  <c r="K50" i="12"/>
  <c r="L49" i="12"/>
  <c r="O49" i="12" s="1"/>
  <c r="K49" i="12"/>
  <c r="N49" i="12" s="1"/>
  <c r="I49" i="12"/>
  <c r="F49" i="12"/>
  <c r="J49" i="12" s="1"/>
  <c r="O48" i="12"/>
  <c r="L48" i="12"/>
  <c r="K48" i="12"/>
  <c r="J48" i="12"/>
  <c r="I48" i="12"/>
  <c r="F48" i="12"/>
  <c r="L47" i="12"/>
  <c r="O47" i="12" s="1"/>
  <c r="K47" i="12"/>
  <c r="N47" i="12" s="1"/>
  <c r="I47" i="12"/>
  <c r="F47" i="12"/>
  <c r="J47" i="12" s="1"/>
  <c r="L46" i="12"/>
  <c r="O46" i="12" s="1"/>
  <c r="K46" i="12"/>
  <c r="J46" i="12"/>
  <c r="I46" i="12"/>
  <c r="F46" i="12"/>
  <c r="O45" i="12"/>
  <c r="L45" i="12"/>
  <c r="K45" i="12"/>
  <c r="N45" i="12" s="1"/>
  <c r="I45" i="12"/>
  <c r="F45" i="12"/>
  <c r="J45" i="12" s="1"/>
  <c r="L44" i="12"/>
  <c r="O44" i="12" s="1"/>
  <c r="K44" i="12"/>
  <c r="J44" i="12"/>
  <c r="I44" i="12"/>
  <c r="F44" i="12"/>
  <c r="L43" i="12"/>
  <c r="O43" i="12" s="1"/>
  <c r="K43" i="12"/>
  <c r="N43" i="12" s="1"/>
  <c r="I43" i="12"/>
  <c r="F43" i="12"/>
  <c r="J43" i="12" s="1"/>
  <c r="L42" i="12"/>
  <c r="O42" i="12" s="1"/>
  <c r="K42" i="12"/>
  <c r="M42" i="12" s="1"/>
  <c r="P42" i="12" s="1"/>
  <c r="Q42" i="12" s="1"/>
  <c r="J42" i="12"/>
  <c r="I42" i="12"/>
  <c r="F42" i="12"/>
  <c r="L41" i="12"/>
  <c r="O41" i="12" s="1"/>
  <c r="K41" i="12"/>
  <c r="N41" i="12" s="1"/>
  <c r="I41" i="12"/>
  <c r="F41" i="12"/>
  <c r="J41" i="12" s="1"/>
  <c r="O40" i="12"/>
  <c r="L40" i="12"/>
  <c r="K40" i="12"/>
  <c r="J40" i="12"/>
  <c r="I40" i="12"/>
  <c r="F40" i="12"/>
  <c r="L39" i="12"/>
  <c r="O39" i="12" s="1"/>
  <c r="K39" i="12"/>
  <c r="N39" i="12" s="1"/>
  <c r="I39" i="12"/>
  <c r="F39" i="12"/>
  <c r="J39" i="12" s="1"/>
  <c r="L38" i="12"/>
  <c r="O38" i="12" s="1"/>
  <c r="K38" i="12"/>
  <c r="J38" i="12"/>
  <c r="I38" i="12"/>
  <c r="I37" i="12" s="1"/>
  <c r="F38" i="12"/>
  <c r="L37" i="12"/>
  <c r="K37" i="12"/>
  <c r="L36" i="12"/>
  <c r="O36" i="12" s="1"/>
  <c r="K36" i="12"/>
  <c r="N36" i="12" s="1"/>
  <c r="I36" i="12"/>
  <c r="F36" i="12"/>
  <c r="J36" i="12" s="1"/>
  <c r="L35" i="12"/>
  <c r="O35" i="12" s="1"/>
  <c r="K35" i="12"/>
  <c r="J35" i="12"/>
  <c r="I35" i="12"/>
  <c r="F35" i="12"/>
  <c r="L34" i="12"/>
  <c r="O34" i="12" s="1"/>
  <c r="K34" i="12"/>
  <c r="N34" i="12" s="1"/>
  <c r="I34" i="12"/>
  <c r="F34" i="12"/>
  <c r="J34" i="12" s="1"/>
  <c r="L33" i="12"/>
  <c r="O33" i="12" s="1"/>
  <c r="K33" i="12"/>
  <c r="N33" i="12" s="1"/>
  <c r="J33" i="12"/>
  <c r="I33" i="12"/>
  <c r="F33" i="12"/>
  <c r="L32" i="12"/>
  <c r="O32" i="12" s="1"/>
  <c r="K32" i="12"/>
  <c r="N32" i="12" s="1"/>
  <c r="I32" i="12"/>
  <c r="F32" i="12"/>
  <c r="J32" i="12" s="1"/>
  <c r="L31" i="12"/>
  <c r="O31" i="12" s="1"/>
  <c r="K31" i="12"/>
  <c r="N31" i="12" s="1"/>
  <c r="J31" i="12"/>
  <c r="I31" i="12"/>
  <c r="F31" i="12"/>
  <c r="L30" i="12"/>
  <c r="O30" i="12" s="1"/>
  <c r="K30" i="12"/>
  <c r="N30" i="12" s="1"/>
  <c r="I30" i="12"/>
  <c r="F30" i="12"/>
  <c r="J30" i="12" s="1"/>
  <c r="L29" i="12"/>
  <c r="O29" i="12" s="1"/>
  <c r="K29" i="12"/>
  <c r="J29" i="12"/>
  <c r="I29" i="12"/>
  <c r="F29" i="12"/>
  <c r="O28" i="12"/>
  <c r="L28" i="12"/>
  <c r="K28" i="12"/>
  <c r="N28" i="12" s="1"/>
  <c r="I28" i="12"/>
  <c r="F28" i="12"/>
  <c r="J28" i="12" s="1"/>
  <c r="L27" i="12"/>
  <c r="O27" i="12" s="1"/>
  <c r="K27" i="12"/>
  <c r="J27" i="12"/>
  <c r="I27" i="12"/>
  <c r="F27" i="12"/>
  <c r="L26" i="12"/>
  <c r="O26" i="12" s="1"/>
  <c r="K26" i="12"/>
  <c r="N26" i="12" s="1"/>
  <c r="I26" i="12"/>
  <c r="F26" i="12"/>
  <c r="J26" i="12" s="1"/>
  <c r="L25" i="12"/>
  <c r="O25" i="12" s="1"/>
  <c r="K25" i="12"/>
  <c r="N25" i="12" s="1"/>
  <c r="J25" i="12"/>
  <c r="I25" i="12"/>
  <c r="F25" i="12"/>
  <c r="L24" i="12"/>
  <c r="O24" i="12" s="1"/>
  <c r="K24" i="12"/>
  <c r="N24" i="12" s="1"/>
  <c r="I24" i="12"/>
  <c r="F24" i="12"/>
  <c r="J24" i="12" s="1"/>
  <c r="N23" i="12"/>
  <c r="L23" i="12"/>
  <c r="O23" i="12" s="1"/>
  <c r="K23" i="12"/>
  <c r="J23" i="12"/>
  <c r="I23" i="12"/>
  <c r="F23" i="12"/>
  <c r="L22" i="12"/>
  <c r="O22" i="12" s="1"/>
  <c r="K22" i="12"/>
  <c r="N22" i="12" s="1"/>
  <c r="I22" i="12"/>
  <c r="F22" i="12"/>
  <c r="J22" i="12" s="1"/>
  <c r="L21" i="12"/>
  <c r="O21" i="12" s="1"/>
  <c r="K21" i="12"/>
  <c r="J21" i="12"/>
  <c r="I21" i="12"/>
  <c r="I20" i="12" s="1"/>
  <c r="F21" i="12"/>
  <c r="L20" i="12"/>
  <c r="K20" i="12"/>
  <c r="L19" i="12"/>
  <c r="O19" i="12" s="1"/>
  <c r="K19" i="12"/>
  <c r="N19" i="12" s="1"/>
  <c r="I19" i="12"/>
  <c r="F19" i="12"/>
  <c r="J19" i="12" s="1"/>
  <c r="L18" i="12"/>
  <c r="O18" i="12" s="1"/>
  <c r="K18" i="12"/>
  <c r="N18" i="12" s="1"/>
  <c r="J18" i="12"/>
  <c r="I18" i="12"/>
  <c r="F18" i="12"/>
  <c r="L17" i="12"/>
  <c r="O17" i="12" s="1"/>
  <c r="K17" i="12"/>
  <c r="N17" i="12" s="1"/>
  <c r="I17" i="12"/>
  <c r="F17" i="12"/>
  <c r="J17" i="12" s="1"/>
  <c r="L16" i="12"/>
  <c r="O16" i="12" s="1"/>
  <c r="K16" i="12"/>
  <c r="J16" i="12"/>
  <c r="I16" i="12"/>
  <c r="F16" i="12"/>
  <c r="L15" i="12"/>
  <c r="O15" i="12" s="1"/>
  <c r="K15" i="12"/>
  <c r="N15" i="12" s="1"/>
  <c r="I15" i="12"/>
  <c r="F15" i="12"/>
  <c r="J15" i="12" s="1"/>
  <c r="L14" i="12"/>
  <c r="O14" i="12" s="1"/>
  <c r="K14" i="12"/>
  <c r="N14" i="12" s="1"/>
  <c r="J14" i="12"/>
  <c r="I14" i="12"/>
  <c r="F14" i="12"/>
  <c r="L13" i="12"/>
  <c r="O13" i="12" s="1"/>
  <c r="K13" i="12"/>
  <c r="N13" i="12" s="1"/>
  <c r="I13" i="12"/>
  <c r="F13" i="12"/>
  <c r="J13" i="12" s="1"/>
  <c r="L12" i="12"/>
  <c r="O12" i="12" s="1"/>
  <c r="K12" i="12"/>
  <c r="N12" i="12" s="1"/>
  <c r="J12" i="12"/>
  <c r="I12" i="12"/>
  <c r="I11" i="12" s="1"/>
  <c r="F12" i="12"/>
  <c r="E249" i="11"/>
  <c r="E248" i="11"/>
  <c r="E247" i="11"/>
  <c r="E120" i="11"/>
  <c r="E119" i="11"/>
  <c r="E118" i="11"/>
  <c r="E117" i="11"/>
  <c r="E84" i="11"/>
  <c r="F81" i="11"/>
  <c r="E53" i="11"/>
  <c r="E44" i="11"/>
  <c r="E38" i="11"/>
  <c r="E34" i="11"/>
  <c r="E33" i="11"/>
  <c r="E31" i="11"/>
  <c r="L267" i="10"/>
  <c r="O267" i="10" s="1"/>
  <c r="K267" i="10"/>
  <c r="L266" i="10"/>
  <c r="O266" i="10" s="1"/>
  <c r="K266" i="10"/>
  <c r="N266" i="10" s="1"/>
  <c r="I266" i="10"/>
  <c r="F266" i="10"/>
  <c r="J266" i="10" s="1"/>
  <c r="L265" i="10"/>
  <c r="K265" i="10"/>
  <c r="N265" i="10" s="1"/>
  <c r="J265" i="10"/>
  <c r="I265" i="10"/>
  <c r="F265" i="10"/>
  <c r="L264" i="10"/>
  <c r="K264" i="10"/>
  <c r="I264" i="10"/>
  <c r="F264" i="10"/>
  <c r="L263" i="10"/>
  <c r="K263" i="10"/>
  <c r="I263" i="10"/>
  <c r="L262" i="10"/>
  <c r="O262" i="10" s="1"/>
  <c r="K262" i="10"/>
  <c r="J262" i="10"/>
  <c r="I262" i="10"/>
  <c r="F262" i="10"/>
  <c r="L261" i="10"/>
  <c r="K261" i="10"/>
  <c r="I261" i="10"/>
  <c r="F261" i="10"/>
  <c r="L260" i="10"/>
  <c r="K260" i="10"/>
  <c r="N260" i="10" s="1"/>
  <c r="J260" i="10"/>
  <c r="I260" i="10"/>
  <c r="F260" i="10"/>
  <c r="L259" i="10"/>
  <c r="K259" i="10"/>
  <c r="I259" i="10"/>
  <c r="L258" i="10"/>
  <c r="O258" i="10" s="1"/>
  <c r="K258" i="10"/>
  <c r="I258" i="10"/>
  <c r="F258" i="10"/>
  <c r="L257" i="10"/>
  <c r="O257" i="10" s="1"/>
  <c r="K257" i="10"/>
  <c r="N257" i="10" s="1"/>
  <c r="J257" i="10"/>
  <c r="I257" i="10"/>
  <c r="F257" i="10"/>
  <c r="L256" i="10"/>
  <c r="O256" i="10" s="1"/>
  <c r="K256" i="10"/>
  <c r="I256" i="10"/>
  <c r="F256" i="10"/>
  <c r="L255" i="10"/>
  <c r="O255" i="10" s="1"/>
  <c r="K255" i="10"/>
  <c r="N255" i="10" s="1"/>
  <c r="J255" i="10"/>
  <c r="I255" i="10"/>
  <c r="F255" i="10"/>
  <c r="L254" i="10"/>
  <c r="K254" i="10"/>
  <c r="I254" i="10"/>
  <c r="F254" i="10"/>
  <c r="L253" i="10"/>
  <c r="O253" i="10" s="1"/>
  <c r="K253" i="10"/>
  <c r="N253" i="10" s="1"/>
  <c r="J253" i="10"/>
  <c r="I253" i="10"/>
  <c r="F253" i="10"/>
  <c r="L252" i="10"/>
  <c r="K252" i="10"/>
  <c r="I252" i="10"/>
  <c r="F252" i="10"/>
  <c r="L251" i="10"/>
  <c r="O251" i="10" s="1"/>
  <c r="K251" i="10"/>
  <c r="N251" i="10" s="1"/>
  <c r="J251" i="10"/>
  <c r="I251" i="10"/>
  <c r="F251" i="10"/>
  <c r="L250" i="10"/>
  <c r="K250" i="10"/>
  <c r="I250" i="10"/>
  <c r="F250" i="10"/>
  <c r="L249" i="10"/>
  <c r="O249" i="10" s="1"/>
  <c r="K249" i="10"/>
  <c r="N249" i="10" s="1"/>
  <c r="J249" i="10"/>
  <c r="I249" i="10"/>
  <c r="F249" i="10"/>
  <c r="L248" i="10"/>
  <c r="O248" i="10" s="1"/>
  <c r="K248" i="10"/>
  <c r="I248" i="10"/>
  <c r="F248" i="10"/>
  <c r="L247" i="10"/>
  <c r="O247" i="10" s="1"/>
  <c r="K247" i="10"/>
  <c r="N247" i="10" s="1"/>
  <c r="J247" i="10"/>
  <c r="I247" i="10"/>
  <c r="F247" i="10"/>
  <c r="L246" i="10"/>
  <c r="K246" i="10"/>
  <c r="I246" i="10"/>
  <c r="L245" i="10"/>
  <c r="O245" i="10" s="1"/>
  <c r="K245" i="10"/>
  <c r="N245" i="10" s="1"/>
  <c r="I245" i="10"/>
  <c r="F245" i="10"/>
  <c r="L244" i="10"/>
  <c r="O244" i="10" s="1"/>
  <c r="K244" i="10"/>
  <c r="J244" i="10"/>
  <c r="I244" i="10"/>
  <c r="F244" i="10"/>
  <c r="L243" i="10"/>
  <c r="O243" i="10" s="1"/>
  <c r="K243" i="10"/>
  <c r="I243" i="10"/>
  <c r="F243" i="10"/>
  <c r="J243" i="10" s="1"/>
  <c r="L242" i="10"/>
  <c r="O242" i="10" s="1"/>
  <c r="K242" i="10"/>
  <c r="I242" i="10"/>
  <c r="F242" i="10"/>
  <c r="J242" i="10" s="1"/>
  <c r="L241" i="10"/>
  <c r="O241" i="10" s="1"/>
  <c r="K241" i="10"/>
  <c r="I241" i="10"/>
  <c r="F241" i="10"/>
  <c r="J241" i="10" s="1"/>
  <c r="L240" i="10"/>
  <c r="O240" i="10" s="1"/>
  <c r="K240" i="10"/>
  <c r="F240" i="10"/>
  <c r="L239" i="10"/>
  <c r="O239" i="10" s="1"/>
  <c r="K239" i="10"/>
  <c r="N239" i="10" s="1"/>
  <c r="I239" i="10"/>
  <c r="F239" i="10"/>
  <c r="J239" i="10" s="1"/>
  <c r="L238" i="10"/>
  <c r="O238" i="10" s="1"/>
  <c r="K238" i="10"/>
  <c r="I238" i="10"/>
  <c r="F238" i="10"/>
  <c r="J238" i="10" s="1"/>
  <c r="L237" i="10"/>
  <c r="K237" i="10"/>
  <c r="L236" i="10"/>
  <c r="K236" i="10"/>
  <c r="I236" i="10"/>
  <c r="F236" i="10"/>
  <c r="L235" i="10"/>
  <c r="K235" i="10"/>
  <c r="N235" i="10" s="1"/>
  <c r="J235" i="10"/>
  <c r="I235" i="10"/>
  <c r="F235" i="10"/>
  <c r="L234" i="10"/>
  <c r="K234" i="10"/>
  <c r="I234" i="10"/>
  <c r="F234" i="10"/>
  <c r="L233" i="10"/>
  <c r="O233" i="10" s="1"/>
  <c r="K233" i="10"/>
  <c r="N233" i="10" s="1"/>
  <c r="J233" i="10"/>
  <c r="I233" i="10"/>
  <c r="F233" i="10"/>
  <c r="L232" i="10"/>
  <c r="O232" i="10" s="1"/>
  <c r="K232" i="10"/>
  <c r="I232" i="10"/>
  <c r="F232" i="10"/>
  <c r="L231" i="10"/>
  <c r="O231" i="10" s="1"/>
  <c r="K231" i="10"/>
  <c r="N231" i="10" s="1"/>
  <c r="J231" i="10"/>
  <c r="I231" i="10"/>
  <c r="F231" i="10"/>
  <c r="L230" i="10"/>
  <c r="O230" i="10" s="1"/>
  <c r="K230" i="10"/>
  <c r="I230" i="10"/>
  <c r="F230" i="10"/>
  <c r="L229" i="10"/>
  <c r="O229" i="10" s="1"/>
  <c r="K229" i="10"/>
  <c r="N229" i="10" s="1"/>
  <c r="J229" i="10"/>
  <c r="I229" i="10"/>
  <c r="F229" i="10"/>
  <c r="L228" i="10"/>
  <c r="O228" i="10" s="1"/>
  <c r="K228" i="10"/>
  <c r="I228" i="10"/>
  <c r="F228" i="10"/>
  <c r="L227" i="10"/>
  <c r="O227" i="10" s="1"/>
  <c r="K227" i="10"/>
  <c r="N227" i="10" s="1"/>
  <c r="J227" i="10"/>
  <c r="I227" i="10"/>
  <c r="F227" i="10"/>
  <c r="L226" i="10"/>
  <c r="K226" i="10"/>
  <c r="I226" i="10"/>
  <c r="F226" i="10"/>
  <c r="L225" i="10"/>
  <c r="O225" i="10" s="1"/>
  <c r="K225" i="10"/>
  <c r="J225" i="10"/>
  <c r="I225" i="10"/>
  <c r="F225" i="10"/>
  <c r="L224" i="10"/>
  <c r="K224" i="10"/>
  <c r="I224" i="10"/>
  <c r="F224" i="10"/>
  <c r="L223" i="10"/>
  <c r="O223" i="10" s="1"/>
  <c r="K223" i="10"/>
  <c r="N223" i="10" s="1"/>
  <c r="J223" i="10"/>
  <c r="I223" i="10"/>
  <c r="F223" i="10"/>
  <c r="L222" i="10"/>
  <c r="O222" i="10" s="1"/>
  <c r="K222" i="10"/>
  <c r="I222" i="10"/>
  <c r="F222" i="10"/>
  <c r="J222" i="10" s="1"/>
  <c r="L221" i="10"/>
  <c r="O221" i="10" s="1"/>
  <c r="K221" i="10"/>
  <c r="I221" i="10"/>
  <c r="F221" i="10"/>
  <c r="L220" i="10"/>
  <c r="K220" i="10"/>
  <c r="J220" i="10"/>
  <c r="I220" i="10"/>
  <c r="F220" i="10"/>
  <c r="L219" i="10"/>
  <c r="K219" i="10"/>
  <c r="N219" i="10" s="1"/>
  <c r="J219" i="10"/>
  <c r="I219" i="10"/>
  <c r="F219" i="10"/>
  <c r="L218" i="10"/>
  <c r="K218" i="10"/>
  <c r="I218" i="10"/>
  <c r="L217" i="10"/>
  <c r="K217" i="10"/>
  <c r="J217" i="10"/>
  <c r="I217" i="10"/>
  <c r="F217" i="10"/>
  <c r="L216" i="10"/>
  <c r="K216" i="10"/>
  <c r="I216" i="10"/>
  <c r="F216" i="10"/>
  <c r="J216" i="10" s="1"/>
  <c r="L215" i="10"/>
  <c r="K215" i="10"/>
  <c r="I215" i="10"/>
  <c r="F215" i="10"/>
  <c r="L214" i="10"/>
  <c r="K214" i="10"/>
  <c r="J214" i="10"/>
  <c r="I214" i="10"/>
  <c r="F214" i="10"/>
  <c r="N214" i="10" s="1"/>
  <c r="L213" i="10"/>
  <c r="K213" i="10"/>
  <c r="J213" i="10"/>
  <c r="I213" i="10"/>
  <c r="F213" i="10"/>
  <c r="L212" i="10"/>
  <c r="O212" i="10" s="1"/>
  <c r="K212" i="10"/>
  <c r="I212" i="10"/>
  <c r="F212" i="10"/>
  <c r="J212" i="10" s="1"/>
  <c r="L211" i="10"/>
  <c r="O211" i="10" s="1"/>
  <c r="K211" i="10"/>
  <c r="J211" i="10"/>
  <c r="I211" i="10"/>
  <c r="F211" i="10"/>
  <c r="L210" i="10"/>
  <c r="K210" i="10"/>
  <c r="I210" i="10"/>
  <c r="F210" i="10"/>
  <c r="J210" i="10" s="1"/>
  <c r="L209" i="10"/>
  <c r="O209" i="10" s="1"/>
  <c r="K209" i="10"/>
  <c r="J209" i="10"/>
  <c r="I209" i="10"/>
  <c r="F209" i="10"/>
  <c r="L208" i="10"/>
  <c r="O208" i="10" s="1"/>
  <c r="K208" i="10"/>
  <c r="I208" i="10"/>
  <c r="F208" i="10"/>
  <c r="J208" i="10" s="1"/>
  <c r="L207" i="10"/>
  <c r="O207" i="10" s="1"/>
  <c r="K207" i="10"/>
  <c r="N207" i="10" s="1"/>
  <c r="J207" i="10"/>
  <c r="I207" i="10"/>
  <c r="F207" i="10"/>
  <c r="L206" i="10"/>
  <c r="O206" i="10" s="1"/>
  <c r="K206" i="10"/>
  <c r="I206" i="10"/>
  <c r="F206" i="10"/>
  <c r="J206" i="10" s="1"/>
  <c r="L205" i="10"/>
  <c r="O205" i="10" s="1"/>
  <c r="K205" i="10"/>
  <c r="J205" i="10"/>
  <c r="I205" i="10"/>
  <c r="F205" i="10"/>
  <c r="L204" i="10"/>
  <c r="K204" i="10"/>
  <c r="I204" i="10"/>
  <c r="F204" i="10"/>
  <c r="J204" i="10" s="1"/>
  <c r="L203" i="10"/>
  <c r="O203" i="10" s="1"/>
  <c r="K203" i="10"/>
  <c r="J203" i="10"/>
  <c r="I203" i="10"/>
  <c r="F203" i="10"/>
  <c r="L202" i="10"/>
  <c r="K202" i="10"/>
  <c r="I202" i="10"/>
  <c r="F202" i="10"/>
  <c r="J202" i="10" s="1"/>
  <c r="L201" i="10"/>
  <c r="O201" i="10" s="1"/>
  <c r="K201" i="10"/>
  <c r="J201" i="10"/>
  <c r="I201" i="10"/>
  <c r="F201" i="10"/>
  <c r="L200" i="10"/>
  <c r="O200" i="10" s="1"/>
  <c r="K200" i="10"/>
  <c r="L199" i="10"/>
  <c r="O199" i="10" s="1"/>
  <c r="K199" i="10"/>
  <c r="N199" i="10" s="1"/>
  <c r="J199" i="10"/>
  <c r="I199" i="10"/>
  <c r="F199" i="10"/>
  <c r="L198" i="10"/>
  <c r="O198" i="10" s="1"/>
  <c r="K198" i="10"/>
  <c r="I198" i="10"/>
  <c r="F198" i="10"/>
  <c r="L197" i="10"/>
  <c r="O197" i="10" s="1"/>
  <c r="K197" i="10"/>
  <c r="J197" i="10"/>
  <c r="I197" i="10"/>
  <c r="F197" i="10"/>
  <c r="L196" i="10"/>
  <c r="K196" i="10"/>
  <c r="I196" i="10"/>
  <c r="F196" i="10"/>
  <c r="L195" i="10"/>
  <c r="O195" i="10" s="1"/>
  <c r="K195" i="10"/>
  <c r="N195" i="10" s="1"/>
  <c r="J195" i="10"/>
  <c r="I195" i="10"/>
  <c r="F195" i="10"/>
  <c r="L194" i="10"/>
  <c r="O194" i="10" s="1"/>
  <c r="K194" i="10"/>
  <c r="I194" i="10"/>
  <c r="F194" i="10"/>
  <c r="L193" i="10"/>
  <c r="O193" i="10" s="1"/>
  <c r="K193" i="10"/>
  <c r="J193" i="10"/>
  <c r="I193" i="10"/>
  <c r="F193" i="10"/>
  <c r="M192" i="10"/>
  <c r="P192" i="10" s="1"/>
  <c r="L192" i="10"/>
  <c r="K192" i="10"/>
  <c r="I192" i="10"/>
  <c r="F192" i="10"/>
  <c r="L191" i="10"/>
  <c r="O191" i="10" s="1"/>
  <c r="K191" i="10"/>
  <c r="N191" i="10" s="1"/>
  <c r="J191" i="10"/>
  <c r="I191" i="10"/>
  <c r="F191" i="10"/>
  <c r="L190" i="10"/>
  <c r="O190" i="10" s="1"/>
  <c r="K190" i="10"/>
  <c r="I190" i="10"/>
  <c r="F190" i="10"/>
  <c r="L189" i="10"/>
  <c r="O189" i="10" s="1"/>
  <c r="K189" i="10"/>
  <c r="J189" i="10"/>
  <c r="I189" i="10"/>
  <c r="F189" i="10"/>
  <c r="L188" i="10"/>
  <c r="M188" i="10" s="1"/>
  <c r="P188" i="10" s="1"/>
  <c r="K188" i="10"/>
  <c r="I188" i="10"/>
  <c r="F188" i="10"/>
  <c r="L187" i="10"/>
  <c r="O187" i="10" s="1"/>
  <c r="K187" i="10"/>
  <c r="J187" i="10"/>
  <c r="I187" i="10"/>
  <c r="F187" i="10"/>
  <c r="L186" i="10"/>
  <c r="K186" i="10"/>
  <c r="I186" i="10"/>
  <c r="F186" i="10"/>
  <c r="L185" i="10"/>
  <c r="O185" i="10" s="1"/>
  <c r="K185" i="10"/>
  <c r="J185" i="10"/>
  <c r="I185" i="10"/>
  <c r="F185" i="10"/>
  <c r="L184" i="10"/>
  <c r="K184" i="10"/>
  <c r="I184" i="10"/>
  <c r="F184" i="10"/>
  <c r="L183" i="10"/>
  <c r="O183" i="10" s="1"/>
  <c r="K183" i="10"/>
  <c r="J183" i="10"/>
  <c r="I183" i="10"/>
  <c r="F183" i="10"/>
  <c r="L182" i="10"/>
  <c r="O182" i="10" s="1"/>
  <c r="K182" i="10"/>
  <c r="I182" i="10"/>
  <c r="F182" i="10"/>
  <c r="L181" i="10"/>
  <c r="O181" i="10" s="1"/>
  <c r="K181" i="10"/>
  <c r="J181" i="10"/>
  <c r="I181" i="10"/>
  <c r="F181" i="10"/>
  <c r="L180" i="10"/>
  <c r="K180" i="10"/>
  <c r="I180" i="10"/>
  <c r="F180" i="10"/>
  <c r="L179" i="10"/>
  <c r="O179" i="10" s="1"/>
  <c r="K179" i="10"/>
  <c r="N179" i="10" s="1"/>
  <c r="J179" i="10"/>
  <c r="I179" i="10"/>
  <c r="F179" i="10"/>
  <c r="L178" i="10"/>
  <c r="O178" i="10" s="1"/>
  <c r="K178" i="10"/>
  <c r="I178" i="10"/>
  <c r="F178" i="10"/>
  <c r="L177" i="10"/>
  <c r="O177" i="10" s="1"/>
  <c r="K177" i="10"/>
  <c r="J177" i="10"/>
  <c r="I177" i="10"/>
  <c r="F177" i="10"/>
  <c r="L176" i="10"/>
  <c r="K176" i="10"/>
  <c r="I176" i="10"/>
  <c r="F176" i="10"/>
  <c r="L175" i="10"/>
  <c r="O175" i="10" s="1"/>
  <c r="K175" i="10"/>
  <c r="N175" i="10" s="1"/>
  <c r="J175" i="10"/>
  <c r="I175" i="10"/>
  <c r="F175" i="10"/>
  <c r="L174" i="10"/>
  <c r="O174" i="10" s="1"/>
  <c r="K174" i="10"/>
  <c r="I174" i="10"/>
  <c r="F174" i="10"/>
  <c r="L173" i="10"/>
  <c r="O173" i="10" s="1"/>
  <c r="K173" i="10"/>
  <c r="J173" i="10"/>
  <c r="I173" i="10"/>
  <c r="F173" i="10"/>
  <c r="L172" i="10"/>
  <c r="K172" i="10"/>
  <c r="I172" i="10"/>
  <c r="F172" i="10"/>
  <c r="L171" i="10"/>
  <c r="O171" i="10" s="1"/>
  <c r="K171" i="10"/>
  <c r="N171" i="10" s="1"/>
  <c r="J171" i="10"/>
  <c r="I171" i="10"/>
  <c r="F171" i="10"/>
  <c r="L170" i="10"/>
  <c r="K170" i="10"/>
  <c r="I170" i="10"/>
  <c r="F170" i="10"/>
  <c r="L169" i="10"/>
  <c r="O169" i="10" s="1"/>
  <c r="K169" i="10"/>
  <c r="I169" i="10"/>
  <c r="F169" i="10"/>
  <c r="J169" i="10" s="1"/>
  <c r="L168" i="10"/>
  <c r="K168" i="10"/>
  <c r="N168" i="10" s="1"/>
  <c r="J168" i="10"/>
  <c r="I168" i="10"/>
  <c r="F168" i="10"/>
  <c r="L167" i="10"/>
  <c r="O167" i="10" s="1"/>
  <c r="K167" i="10"/>
  <c r="N167" i="10" s="1"/>
  <c r="J167" i="10"/>
  <c r="I167" i="10"/>
  <c r="F167" i="10"/>
  <c r="L166" i="10"/>
  <c r="K166" i="10"/>
  <c r="J166" i="10"/>
  <c r="I166" i="10"/>
  <c r="F166" i="10"/>
  <c r="L165" i="10"/>
  <c r="K165" i="10"/>
  <c r="L164" i="10"/>
  <c r="O164" i="10" s="1"/>
  <c r="K164" i="10"/>
  <c r="N164" i="10" s="1"/>
  <c r="J164" i="10"/>
  <c r="I164" i="10"/>
  <c r="F164" i="10"/>
  <c r="L163" i="10"/>
  <c r="O163" i="10" s="1"/>
  <c r="K163" i="10"/>
  <c r="I163" i="10"/>
  <c r="F163" i="10"/>
  <c r="J163" i="10" s="1"/>
  <c r="L162" i="10"/>
  <c r="O162" i="10" s="1"/>
  <c r="K162" i="10"/>
  <c r="J162" i="10"/>
  <c r="I162" i="10"/>
  <c r="F162" i="10"/>
  <c r="L161" i="10"/>
  <c r="O161" i="10" s="1"/>
  <c r="K161" i="10"/>
  <c r="I161" i="10"/>
  <c r="F161" i="10"/>
  <c r="J161" i="10" s="1"/>
  <c r="L160" i="10"/>
  <c r="O160" i="10" s="1"/>
  <c r="K160" i="10"/>
  <c r="J160" i="10"/>
  <c r="I160" i="10"/>
  <c r="F160" i="10"/>
  <c r="L159" i="10"/>
  <c r="O159" i="10" s="1"/>
  <c r="K159" i="10"/>
  <c r="I159" i="10"/>
  <c r="F159" i="10"/>
  <c r="J159" i="10" s="1"/>
  <c r="L158" i="10"/>
  <c r="O158" i="10" s="1"/>
  <c r="K158" i="10"/>
  <c r="J158" i="10"/>
  <c r="I158" i="10"/>
  <c r="F158" i="10"/>
  <c r="L157" i="10"/>
  <c r="O157" i="10" s="1"/>
  <c r="K157" i="10"/>
  <c r="I157" i="10"/>
  <c r="F157" i="10"/>
  <c r="J157" i="10" s="1"/>
  <c r="L156" i="10"/>
  <c r="O156" i="10" s="1"/>
  <c r="K156" i="10"/>
  <c r="N156" i="10" s="1"/>
  <c r="J156" i="10"/>
  <c r="I156" i="10"/>
  <c r="F156" i="10"/>
  <c r="L155" i="10"/>
  <c r="O155" i="10" s="1"/>
  <c r="K155" i="10"/>
  <c r="I155" i="10"/>
  <c r="F155" i="10"/>
  <c r="J155" i="10" s="1"/>
  <c r="L154" i="10"/>
  <c r="O154" i="10" s="1"/>
  <c r="K154" i="10"/>
  <c r="N154" i="10" s="1"/>
  <c r="J154" i="10"/>
  <c r="I154" i="10"/>
  <c r="F154" i="10"/>
  <c r="L153" i="10"/>
  <c r="O153" i="10" s="1"/>
  <c r="K153" i="10"/>
  <c r="I153" i="10"/>
  <c r="F153" i="10"/>
  <c r="J153" i="10" s="1"/>
  <c r="L152" i="10"/>
  <c r="O152" i="10" s="1"/>
  <c r="K152" i="10"/>
  <c r="N152" i="10" s="1"/>
  <c r="J152" i="10"/>
  <c r="I152" i="10"/>
  <c r="F152" i="10"/>
  <c r="L151" i="10"/>
  <c r="O151" i="10" s="1"/>
  <c r="K151" i="10"/>
  <c r="I151" i="10"/>
  <c r="F151" i="10"/>
  <c r="J151" i="10" s="1"/>
  <c r="L150" i="10"/>
  <c r="O150" i="10" s="1"/>
  <c r="K150" i="10"/>
  <c r="N150" i="10" s="1"/>
  <c r="J150" i="10"/>
  <c r="I150" i="10"/>
  <c r="F150" i="10"/>
  <c r="L149" i="10"/>
  <c r="O149" i="10" s="1"/>
  <c r="K149" i="10"/>
  <c r="I149" i="10"/>
  <c r="F149" i="10"/>
  <c r="J149" i="10" s="1"/>
  <c r="L148" i="10"/>
  <c r="O148" i="10" s="1"/>
  <c r="K148" i="10"/>
  <c r="N148" i="10" s="1"/>
  <c r="J148" i="10"/>
  <c r="I148" i="10"/>
  <c r="F148" i="10"/>
  <c r="L147" i="10"/>
  <c r="O147" i="10" s="1"/>
  <c r="K147" i="10"/>
  <c r="I147" i="10"/>
  <c r="F147" i="10"/>
  <c r="J147" i="10" s="1"/>
  <c r="L146" i="10"/>
  <c r="O146" i="10" s="1"/>
  <c r="K146" i="10"/>
  <c r="J146" i="10"/>
  <c r="I146" i="10"/>
  <c r="F146" i="10"/>
  <c r="L145" i="10"/>
  <c r="O145" i="10" s="1"/>
  <c r="K145" i="10"/>
  <c r="I145" i="10"/>
  <c r="F145" i="10"/>
  <c r="J145" i="10" s="1"/>
  <c r="L144" i="10"/>
  <c r="O144" i="10" s="1"/>
  <c r="K144" i="10"/>
  <c r="J144" i="10"/>
  <c r="I144" i="10"/>
  <c r="F144" i="10"/>
  <c r="L143" i="10"/>
  <c r="O143" i="10" s="1"/>
  <c r="K143" i="10"/>
  <c r="I143" i="10"/>
  <c r="F143" i="10"/>
  <c r="J143" i="10" s="1"/>
  <c r="N142" i="10"/>
  <c r="L142" i="10"/>
  <c r="O142" i="10" s="1"/>
  <c r="K142" i="10"/>
  <c r="J142" i="10"/>
  <c r="I142" i="10"/>
  <c r="F142" i="10"/>
  <c r="L141" i="10"/>
  <c r="O141" i="10" s="1"/>
  <c r="K141" i="10"/>
  <c r="I141" i="10"/>
  <c r="F141" i="10"/>
  <c r="J141" i="10" s="1"/>
  <c r="L140" i="10"/>
  <c r="O140" i="10" s="1"/>
  <c r="K140" i="10"/>
  <c r="J140" i="10"/>
  <c r="I140" i="10"/>
  <c r="F140" i="10"/>
  <c r="L139" i="10"/>
  <c r="O139" i="10" s="1"/>
  <c r="K139" i="10"/>
  <c r="I139" i="10"/>
  <c r="F139" i="10"/>
  <c r="J139" i="10" s="1"/>
  <c r="N138" i="10"/>
  <c r="L138" i="10"/>
  <c r="O138" i="10" s="1"/>
  <c r="K138" i="10"/>
  <c r="J138" i="10"/>
  <c r="I138" i="10"/>
  <c r="F138" i="10"/>
  <c r="L137" i="10"/>
  <c r="O137" i="10" s="1"/>
  <c r="K137" i="10"/>
  <c r="I137" i="10"/>
  <c r="F137" i="10"/>
  <c r="J137" i="10" s="1"/>
  <c r="L136" i="10"/>
  <c r="O136" i="10" s="1"/>
  <c r="K136" i="10"/>
  <c r="N136" i="10" s="1"/>
  <c r="J136" i="10"/>
  <c r="I136" i="10"/>
  <c r="F136" i="10"/>
  <c r="L135" i="10"/>
  <c r="O135" i="10" s="1"/>
  <c r="K135" i="10"/>
  <c r="I135" i="10"/>
  <c r="F135" i="10"/>
  <c r="J135" i="10" s="1"/>
  <c r="L134" i="10"/>
  <c r="O134" i="10" s="1"/>
  <c r="K134" i="10"/>
  <c r="N134" i="10" s="1"/>
  <c r="J134" i="10"/>
  <c r="I134" i="10"/>
  <c r="F134" i="10"/>
  <c r="L133" i="10"/>
  <c r="K133" i="10"/>
  <c r="I133" i="10"/>
  <c r="F133" i="10"/>
  <c r="J133" i="10" s="1"/>
  <c r="L132" i="10"/>
  <c r="O132" i="10" s="1"/>
  <c r="K132" i="10"/>
  <c r="N132" i="10" s="1"/>
  <c r="J132" i="10"/>
  <c r="I132" i="10"/>
  <c r="F132" i="10"/>
  <c r="L131" i="10"/>
  <c r="O131" i="10" s="1"/>
  <c r="K131" i="10"/>
  <c r="I131" i="10"/>
  <c r="F131" i="10"/>
  <c r="J131" i="10" s="1"/>
  <c r="L130" i="10"/>
  <c r="O130" i="10" s="1"/>
  <c r="K130" i="10"/>
  <c r="J130" i="10"/>
  <c r="I130" i="10"/>
  <c r="F130" i="10"/>
  <c r="L129" i="10"/>
  <c r="K129" i="10"/>
  <c r="I129" i="10"/>
  <c r="F129" i="10"/>
  <c r="J129" i="10" s="1"/>
  <c r="L128" i="10"/>
  <c r="O128" i="10" s="1"/>
  <c r="K128" i="10"/>
  <c r="J128" i="10"/>
  <c r="I128" i="10"/>
  <c r="F128" i="10"/>
  <c r="L127" i="10"/>
  <c r="O127" i="10" s="1"/>
  <c r="K127" i="10"/>
  <c r="I127" i="10"/>
  <c r="F127" i="10"/>
  <c r="J127" i="10" s="1"/>
  <c r="L126" i="10"/>
  <c r="O126" i="10" s="1"/>
  <c r="K126" i="10"/>
  <c r="J126" i="10"/>
  <c r="I126" i="10"/>
  <c r="F126" i="10"/>
  <c r="L125" i="10"/>
  <c r="K125" i="10"/>
  <c r="I125" i="10"/>
  <c r="F125" i="10"/>
  <c r="J125" i="10" s="1"/>
  <c r="L124" i="10"/>
  <c r="O124" i="10" s="1"/>
  <c r="K124" i="10"/>
  <c r="N124" i="10" s="1"/>
  <c r="J124" i="10"/>
  <c r="I124" i="10"/>
  <c r="F124" i="10"/>
  <c r="L123" i="10"/>
  <c r="K123" i="10"/>
  <c r="I123" i="10"/>
  <c r="F123" i="10"/>
  <c r="J123" i="10" s="1"/>
  <c r="L122" i="10"/>
  <c r="O122" i="10" s="1"/>
  <c r="K122" i="10"/>
  <c r="N122" i="10" s="1"/>
  <c r="J122" i="10"/>
  <c r="I122" i="10"/>
  <c r="F122" i="10"/>
  <c r="L121" i="10"/>
  <c r="K121" i="10"/>
  <c r="I121" i="10"/>
  <c r="F121" i="10"/>
  <c r="J121" i="10" s="1"/>
  <c r="L120" i="10"/>
  <c r="O120" i="10" s="1"/>
  <c r="K120" i="10"/>
  <c r="N120" i="10" s="1"/>
  <c r="J120" i="10"/>
  <c r="I120" i="10"/>
  <c r="F120" i="10"/>
  <c r="L119" i="10"/>
  <c r="K119" i="10"/>
  <c r="I119" i="10"/>
  <c r="F119" i="10"/>
  <c r="J119" i="10" s="1"/>
  <c r="L118" i="10"/>
  <c r="O118" i="10" s="1"/>
  <c r="K118" i="10"/>
  <c r="N118" i="10" s="1"/>
  <c r="J118" i="10"/>
  <c r="I118" i="10"/>
  <c r="F118" i="10"/>
  <c r="L117" i="10"/>
  <c r="K117" i="10"/>
  <c r="I117" i="10"/>
  <c r="F117" i="10"/>
  <c r="J117" i="10" s="1"/>
  <c r="L116" i="10"/>
  <c r="O116" i="10" s="1"/>
  <c r="K116" i="10"/>
  <c r="N116" i="10" s="1"/>
  <c r="J116" i="10"/>
  <c r="I116" i="10"/>
  <c r="F116" i="10"/>
  <c r="L115" i="10"/>
  <c r="K115" i="10"/>
  <c r="I115" i="10"/>
  <c r="F115" i="10"/>
  <c r="J115" i="10" s="1"/>
  <c r="L114" i="10"/>
  <c r="O114" i="10" s="1"/>
  <c r="K114" i="10"/>
  <c r="J114" i="10"/>
  <c r="I114" i="10"/>
  <c r="F114" i="10"/>
  <c r="L113" i="10"/>
  <c r="K113" i="10"/>
  <c r="I113" i="10"/>
  <c r="F113" i="10"/>
  <c r="J113" i="10" s="1"/>
  <c r="L112" i="10"/>
  <c r="O112" i="10" s="1"/>
  <c r="K112" i="10"/>
  <c r="J112" i="10"/>
  <c r="I112" i="10"/>
  <c r="F112" i="10"/>
  <c r="L111" i="10"/>
  <c r="K111" i="10"/>
  <c r="I111" i="10"/>
  <c r="F111" i="10"/>
  <c r="J111" i="10" s="1"/>
  <c r="L110" i="10"/>
  <c r="O110" i="10" s="1"/>
  <c r="K110" i="10"/>
  <c r="N110" i="10" s="1"/>
  <c r="J110" i="10"/>
  <c r="I110" i="10"/>
  <c r="F110" i="10"/>
  <c r="L109" i="10"/>
  <c r="K109" i="10"/>
  <c r="I109" i="10"/>
  <c r="F109" i="10"/>
  <c r="J109" i="10" s="1"/>
  <c r="L108" i="10"/>
  <c r="O108" i="10" s="1"/>
  <c r="K108" i="10"/>
  <c r="J108" i="10"/>
  <c r="I108" i="10"/>
  <c r="F108" i="10"/>
  <c r="L107" i="10"/>
  <c r="K107" i="10"/>
  <c r="I107" i="10"/>
  <c r="F107" i="10"/>
  <c r="J107" i="10" s="1"/>
  <c r="L106" i="10"/>
  <c r="O106" i="10" s="1"/>
  <c r="K106" i="10"/>
  <c r="N106" i="10" s="1"/>
  <c r="J106" i="10"/>
  <c r="I106" i="10"/>
  <c r="F106" i="10"/>
  <c r="L105" i="10"/>
  <c r="K105" i="10"/>
  <c r="I105" i="10"/>
  <c r="F105" i="10"/>
  <c r="J105" i="10" s="1"/>
  <c r="L104" i="10"/>
  <c r="O104" i="10" s="1"/>
  <c r="K104" i="10"/>
  <c r="J104" i="10"/>
  <c r="I104" i="10"/>
  <c r="F104" i="10"/>
  <c r="L103" i="10"/>
  <c r="K103" i="10"/>
  <c r="I103" i="10"/>
  <c r="F103" i="10"/>
  <c r="J103" i="10" s="1"/>
  <c r="L102" i="10"/>
  <c r="O102" i="10" s="1"/>
  <c r="K102" i="10"/>
  <c r="J102" i="10"/>
  <c r="I102" i="10"/>
  <c r="F102" i="10"/>
  <c r="L101" i="10"/>
  <c r="K101" i="10"/>
  <c r="I101" i="10"/>
  <c r="F101" i="10"/>
  <c r="J101" i="10" s="1"/>
  <c r="L100" i="10"/>
  <c r="O100" i="10" s="1"/>
  <c r="K100" i="10"/>
  <c r="N100" i="10" s="1"/>
  <c r="J100" i="10"/>
  <c r="I100" i="10"/>
  <c r="F100" i="10"/>
  <c r="L99" i="10"/>
  <c r="K99" i="10"/>
  <c r="I99" i="10"/>
  <c r="F99" i="10"/>
  <c r="J99" i="10" s="1"/>
  <c r="L98" i="10"/>
  <c r="O98" i="10" s="1"/>
  <c r="K98" i="10"/>
  <c r="N98" i="10" s="1"/>
  <c r="J98" i="10"/>
  <c r="I98" i="10"/>
  <c r="F98" i="10"/>
  <c r="L97" i="10"/>
  <c r="K97" i="10"/>
  <c r="I97" i="10"/>
  <c r="F97" i="10"/>
  <c r="J97" i="10" s="1"/>
  <c r="L96" i="10"/>
  <c r="O96" i="10" s="1"/>
  <c r="K96" i="10"/>
  <c r="J96" i="10"/>
  <c r="I96" i="10"/>
  <c r="F96" i="10"/>
  <c r="L95" i="10"/>
  <c r="K95" i="10"/>
  <c r="L94" i="10"/>
  <c r="O94" i="10" s="1"/>
  <c r="K94" i="10"/>
  <c r="L93" i="10"/>
  <c r="O93" i="10" s="1"/>
  <c r="K93" i="10"/>
  <c r="J93" i="10"/>
  <c r="I93" i="10"/>
  <c r="F93" i="10"/>
  <c r="L92" i="10"/>
  <c r="O92" i="10" s="1"/>
  <c r="K92" i="10"/>
  <c r="N92" i="10" s="1"/>
  <c r="I92" i="10"/>
  <c r="F92" i="10"/>
  <c r="J92" i="10" s="1"/>
  <c r="L91" i="10"/>
  <c r="O91" i="10" s="1"/>
  <c r="K91" i="10"/>
  <c r="N91" i="10" s="1"/>
  <c r="J91" i="10"/>
  <c r="I91" i="10"/>
  <c r="F91" i="10"/>
  <c r="L90" i="10"/>
  <c r="O90" i="10" s="1"/>
  <c r="K90" i="10"/>
  <c r="I90" i="10"/>
  <c r="F90" i="10"/>
  <c r="J90" i="10" s="1"/>
  <c r="L89" i="10"/>
  <c r="O89" i="10" s="1"/>
  <c r="K89" i="10"/>
  <c r="J89" i="10"/>
  <c r="I89" i="10"/>
  <c r="F89" i="10"/>
  <c r="L88" i="10"/>
  <c r="O88" i="10" s="1"/>
  <c r="K88" i="10"/>
  <c r="N88" i="10" s="1"/>
  <c r="I88" i="10"/>
  <c r="F88" i="10"/>
  <c r="J88" i="10" s="1"/>
  <c r="L87" i="10"/>
  <c r="O87" i="10" s="1"/>
  <c r="K87" i="10"/>
  <c r="N87" i="10" s="1"/>
  <c r="L86" i="10"/>
  <c r="O86" i="10" s="1"/>
  <c r="K86" i="10"/>
  <c r="J86" i="10"/>
  <c r="I86" i="10"/>
  <c r="F86" i="10"/>
  <c r="L85" i="10"/>
  <c r="O85" i="10" s="1"/>
  <c r="K85" i="10"/>
  <c r="I85" i="10"/>
  <c r="F85" i="10"/>
  <c r="J85" i="10" s="1"/>
  <c r="L84" i="10"/>
  <c r="O84" i="10" s="1"/>
  <c r="K84" i="10"/>
  <c r="M84" i="10" s="1"/>
  <c r="P84" i="10" s="1"/>
  <c r="Q84" i="10" s="1"/>
  <c r="J84" i="10"/>
  <c r="I84" i="10"/>
  <c r="F84" i="10"/>
  <c r="L83" i="10"/>
  <c r="O83" i="10" s="1"/>
  <c r="K83" i="10"/>
  <c r="I83" i="10"/>
  <c r="F83" i="10"/>
  <c r="J83" i="10" s="1"/>
  <c r="L82" i="10"/>
  <c r="K82" i="10"/>
  <c r="I82" i="10"/>
  <c r="F82" i="10"/>
  <c r="L81" i="10"/>
  <c r="O81" i="10" s="1"/>
  <c r="K81" i="10"/>
  <c r="I81" i="10"/>
  <c r="F81" i="10"/>
  <c r="J81" i="10" s="1"/>
  <c r="L80" i="10"/>
  <c r="O80" i="10" s="1"/>
  <c r="K80" i="10"/>
  <c r="J80" i="10"/>
  <c r="I80" i="10"/>
  <c r="F80" i="10"/>
  <c r="L79" i="10"/>
  <c r="O79" i="10" s="1"/>
  <c r="K79" i="10"/>
  <c r="N79" i="10" s="1"/>
  <c r="I79" i="10"/>
  <c r="F79" i="10"/>
  <c r="J79" i="10" s="1"/>
  <c r="L78" i="10"/>
  <c r="O78" i="10" s="1"/>
  <c r="K78" i="10"/>
  <c r="J78" i="10"/>
  <c r="I78" i="10"/>
  <c r="F78" i="10"/>
  <c r="L77" i="10"/>
  <c r="O77" i="10" s="1"/>
  <c r="K77" i="10"/>
  <c r="N77" i="10" s="1"/>
  <c r="I77" i="10"/>
  <c r="F77" i="10"/>
  <c r="J77" i="10" s="1"/>
  <c r="L76" i="10"/>
  <c r="O76" i="10" s="1"/>
  <c r="K76" i="10"/>
  <c r="L75" i="10"/>
  <c r="K75" i="10"/>
  <c r="I75" i="10"/>
  <c r="L74" i="10"/>
  <c r="O74" i="10" s="1"/>
  <c r="K74" i="10"/>
  <c r="N74" i="10" s="1"/>
  <c r="J74" i="10"/>
  <c r="I74" i="10"/>
  <c r="F74" i="10"/>
  <c r="L73" i="10"/>
  <c r="O73" i="10" s="1"/>
  <c r="K73" i="10"/>
  <c r="I73" i="10"/>
  <c r="F73" i="10"/>
  <c r="J73" i="10" s="1"/>
  <c r="N72" i="10"/>
  <c r="L72" i="10"/>
  <c r="O72" i="10" s="1"/>
  <c r="K72" i="10"/>
  <c r="J72" i="10"/>
  <c r="I72" i="10"/>
  <c r="F72" i="10"/>
  <c r="L71" i="10"/>
  <c r="K71" i="10"/>
  <c r="I71" i="10"/>
  <c r="F71" i="10"/>
  <c r="L70" i="10"/>
  <c r="K70" i="10"/>
  <c r="I70" i="10"/>
  <c r="L69" i="10"/>
  <c r="O69" i="10" s="1"/>
  <c r="K69" i="10"/>
  <c r="N69" i="10" s="1"/>
  <c r="J69" i="10"/>
  <c r="I69" i="10"/>
  <c r="F69" i="10"/>
  <c r="L68" i="10"/>
  <c r="O68" i="10" s="1"/>
  <c r="K68" i="10"/>
  <c r="N68" i="10" s="1"/>
  <c r="I68" i="10"/>
  <c r="F68" i="10"/>
  <c r="J68" i="10" s="1"/>
  <c r="L67" i="10"/>
  <c r="O67" i="10" s="1"/>
  <c r="K67" i="10"/>
  <c r="N67" i="10" s="1"/>
  <c r="J67" i="10"/>
  <c r="I67" i="10"/>
  <c r="F67" i="10"/>
  <c r="L66" i="10"/>
  <c r="K66" i="10"/>
  <c r="I66" i="10"/>
  <c r="F66" i="10"/>
  <c r="J66" i="10" s="1"/>
  <c r="L65" i="10"/>
  <c r="O65" i="10" s="1"/>
  <c r="K65" i="10"/>
  <c r="J65" i="10"/>
  <c r="I65" i="10"/>
  <c r="F65" i="10"/>
  <c r="L64" i="10"/>
  <c r="O64" i="10" s="1"/>
  <c r="K64" i="10"/>
  <c r="I64" i="10"/>
  <c r="F64" i="10"/>
  <c r="J64" i="10" s="1"/>
  <c r="N63" i="10"/>
  <c r="L63" i="10"/>
  <c r="K63" i="10"/>
  <c r="J63" i="10"/>
  <c r="I63" i="10"/>
  <c r="F63" i="10"/>
  <c r="O63" i="10" s="1"/>
  <c r="L62" i="10"/>
  <c r="K62" i="10"/>
  <c r="N62" i="10" s="1"/>
  <c r="I62" i="10"/>
  <c r="F62" i="10"/>
  <c r="J62" i="10" s="1"/>
  <c r="L61" i="10"/>
  <c r="O61" i="10" s="1"/>
  <c r="K61" i="10"/>
  <c r="N61" i="10" s="1"/>
  <c r="J61" i="10"/>
  <c r="I61" i="10"/>
  <c r="F61" i="10"/>
  <c r="L60" i="10"/>
  <c r="K60" i="10"/>
  <c r="I60" i="10"/>
  <c r="F60" i="10"/>
  <c r="J60" i="10" s="1"/>
  <c r="L59" i="10"/>
  <c r="O59" i="10" s="1"/>
  <c r="K59" i="10"/>
  <c r="J59" i="10"/>
  <c r="I59" i="10"/>
  <c r="F59" i="10"/>
  <c r="L58" i="10"/>
  <c r="K58" i="10"/>
  <c r="I58" i="10"/>
  <c r="L57" i="10"/>
  <c r="K57" i="10"/>
  <c r="I57" i="10"/>
  <c r="F57" i="10"/>
  <c r="J57" i="10" s="1"/>
  <c r="N56" i="10"/>
  <c r="L56" i="10"/>
  <c r="O56" i="10" s="1"/>
  <c r="K56" i="10"/>
  <c r="J56" i="10"/>
  <c r="I56" i="10"/>
  <c r="F56" i="10"/>
  <c r="L55" i="10"/>
  <c r="K55" i="10"/>
  <c r="I55" i="10"/>
  <c r="F55" i="10"/>
  <c r="J55" i="10" s="1"/>
  <c r="L54" i="10"/>
  <c r="O54" i="10" s="1"/>
  <c r="K54" i="10"/>
  <c r="J54" i="10"/>
  <c r="I54" i="10"/>
  <c r="F54" i="10"/>
  <c r="L53" i="10"/>
  <c r="K53" i="10"/>
  <c r="N53" i="10" s="1"/>
  <c r="I53" i="10"/>
  <c r="F53" i="10"/>
  <c r="J53" i="10" s="1"/>
  <c r="L52" i="10"/>
  <c r="K52" i="10"/>
  <c r="J52" i="10"/>
  <c r="I52" i="10"/>
  <c r="F52" i="10"/>
  <c r="O52" i="10" s="1"/>
  <c r="L51" i="10"/>
  <c r="O51" i="10" s="1"/>
  <c r="K51" i="10"/>
  <c r="I51" i="10"/>
  <c r="F51" i="10"/>
  <c r="L50" i="10"/>
  <c r="K50" i="10"/>
  <c r="I50" i="10"/>
  <c r="L49" i="10"/>
  <c r="K49" i="10"/>
  <c r="N49" i="10" s="1"/>
  <c r="J49" i="10"/>
  <c r="I49" i="10"/>
  <c r="F49" i="10"/>
  <c r="L48" i="10"/>
  <c r="O48" i="10" s="1"/>
  <c r="K48" i="10"/>
  <c r="I48" i="10"/>
  <c r="F48" i="10"/>
  <c r="N47" i="10"/>
  <c r="L47" i="10"/>
  <c r="M47" i="10" s="1"/>
  <c r="P47" i="10" s="1"/>
  <c r="K47" i="10"/>
  <c r="J47" i="10"/>
  <c r="I47" i="10"/>
  <c r="F47" i="10"/>
  <c r="L46" i="10"/>
  <c r="O46" i="10" s="1"/>
  <c r="K46" i="10"/>
  <c r="M46" i="10" s="1"/>
  <c r="P46" i="10" s="1"/>
  <c r="I46" i="10"/>
  <c r="F46" i="10"/>
  <c r="L45" i="10"/>
  <c r="K45" i="10"/>
  <c r="N45" i="10" s="1"/>
  <c r="J45" i="10"/>
  <c r="I45" i="10"/>
  <c r="F45" i="10"/>
  <c r="L44" i="10"/>
  <c r="O44" i="10" s="1"/>
  <c r="K44" i="10"/>
  <c r="I44" i="10"/>
  <c r="F44" i="10"/>
  <c r="L43" i="10"/>
  <c r="K43" i="10"/>
  <c r="N43" i="10" s="1"/>
  <c r="J43" i="10"/>
  <c r="I43" i="10"/>
  <c r="F43" i="10"/>
  <c r="L42" i="10"/>
  <c r="O42" i="10" s="1"/>
  <c r="K42" i="10"/>
  <c r="I42" i="10"/>
  <c r="F42" i="10"/>
  <c r="L41" i="10"/>
  <c r="K41" i="10"/>
  <c r="N41" i="10" s="1"/>
  <c r="J41" i="10"/>
  <c r="I41" i="10"/>
  <c r="F41" i="10"/>
  <c r="L40" i="10"/>
  <c r="O40" i="10" s="1"/>
  <c r="K40" i="10"/>
  <c r="I40" i="10"/>
  <c r="F40" i="10"/>
  <c r="N40" i="10" s="1"/>
  <c r="N39" i="10"/>
  <c r="L39" i="10"/>
  <c r="K39" i="10"/>
  <c r="J39" i="10"/>
  <c r="I39" i="10"/>
  <c r="F39" i="10"/>
  <c r="L38" i="10"/>
  <c r="O38" i="10" s="1"/>
  <c r="K38" i="10"/>
  <c r="M38" i="10" s="1"/>
  <c r="P38" i="10" s="1"/>
  <c r="I38" i="10"/>
  <c r="F38" i="10"/>
  <c r="L37" i="10"/>
  <c r="K37" i="10"/>
  <c r="I37" i="10"/>
  <c r="L36" i="10"/>
  <c r="K36" i="10"/>
  <c r="N36" i="10" s="1"/>
  <c r="J36" i="10"/>
  <c r="I36" i="10"/>
  <c r="F36" i="10"/>
  <c r="L35" i="10"/>
  <c r="O35" i="10" s="1"/>
  <c r="K35" i="10"/>
  <c r="M35" i="10" s="1"/>
  <c r="P35" i="10" s="1"/>
  <c r="I35" i="10"/>
  <c r="F35" i="10"/>
  <c r="L34" i="10"/>
  <c r="K34" i="10"/>
  <c r="N34" i="10" s="1"/>
  <c r="J34" i="10"/>
  <c r="I34" i="10"/>
  <c r="F34" i="10"/>
  <c r="L33" i="10"/>
  <c r="O33" i="10" s="1"/>
  <c r="K33" i="10"/>
  <c r="I33" i="10"/>
  <c r="F33" i="10"/>
  <c r="L32" i="10"/>
  <c r="K32" i="10"/>
  <c r="N32" i="10" s="1"/>
  <c r="J32" i="10"/>
  <c r="I32" i="10"/>
  <c r="F32" i="10"/>
  <c r="L31" i="10"/>
  <c r="O31" i="10" s="1"/>
  <c r="K31" i="10"/>
  <c r="I31" i="10"/>
  <c r="F31" i="10"/>
  <c r="L30" i="10"/>
  <c r="K30" i="10"/>
  <c r="N30" i="10" s="1"/>
  <c r="J30" i="10"/>
  <c r="I30" i="10"/>
  <c r="F30" i="10"/>
  <c r="L29" i="10"/>
  <c r="O29" i="10" s="1"/>
  <c r="K29" i="10"/>
  <c r="M29" i="10" s="1"/>
  <c r="P29" i="10" s="1"/>
  <c r="I29" i="10"/>
  <c r="F29" i="10"/>
  <c r="L28" i="10"/>
  <c r="K28" i="10"/>
  <c r="N28" i="10" s="1"/>
  <c r="J28" i="10"/>
  <c r="I28" i="10"/>
  <c r="F28" i="10"/>
  <c r="L27" i="10"/>
  <c r="O27" i="10" s="1"/>
  <c r="K27" i="10"/>
  <c r="I27" i="10"/>
  <c r="F27" i="10"/>
  <c r="L26" i="10"/>
  <c r="K26" i="10"/>
  <c r="N26" i="10" s="1"/>
  <c r="J26" i="10"/>
  <c r="I26" i="10"/>
  <c r="F26" i="10"/>
  <c r="L25" i="10"/>
  <c r="O25" i="10" s="1"/>
  <c r="K25" i="10"/>
  <c r="I25" i="10"/>
  <c r="F25" i="10"/>
  <c r="L24" i="10"/>
  <c r="K24" i="10"/>
  <c r="N24" i="10" s="1"/>
  <c r="J24" i="10"/>
  <c r="I24" i="10"/>
  <c r="F24" i="10"/>
  <c r="L23" i="10"/>
  <c r="O23" i="10" s="1"/>
  <c r="K23" i="10"/>
  <c r="I23" i="10"/>
  <c r="F23" i="10"/>
  <c r="L22" i="10"/>
  <c r="K22" i="10"/>
  <c r="N22" i="10" s="1"/>
  <c r="J22" i="10"/>
  <c r="I22" i="10"/>
  <c r="F22" i="10"/>
  <c r="L21" i="10"/>
  <c r="O21" i="10" s="1"/>
  <c r="K21" i="10"/>
  <c r="I21" i="10"/>
  <c r="F21" i="10"/>
  <c r="L20" i="10"/>
  <c r="K20" i="10"/>
  <c r="I20" i="10"/>
  <c r="L19" i="10"/>
  <c r="K19" i="10"/>
  <c r="N19" i="10" s="1"/>
  <c r="J19" i="10"/>
  <c r="I19" i="10"/>
  <c r="F19" i="10"/>
  <c r="L18" i="10"/>
  <c r="O18" i="10" s="1"/>
  <c r="K18" i="10"/>
  <c r="I18" i="10"/>
  <c r="F18" i="10"/>
  <c r="L17" i="10"/>
  <c r="K17" i="10"/>
  <c r="N17" i="10" s="1"/>
  <c r="J17" i="10"/>
  <c r="I17" i="10"/>
  <c r="F17" i="10"/>
  <c r="L16" i="10"/>
  <c r="O16" i="10" s="1"/>
  <c r="K16" i="10"/>
  <c r="I16" i="10"/>
  <c r="F16" i="10"/>
  <c r="L15" i="10"/>
  <c r="K15" i="10"/>
  <c r="N15" i="10" s="1"/>
  <c r="J15" i="10"/>
  <c r="I15" i="10"/>
  <c r="F15" i="10"/>
  <c r="L14" i="10"/>
  <c r="O14" i="10" s="1"/>
  <c r="K14" i="10"/>
  <c r="I14" i="10"/>
  <c r="F14" i="10"/>
  <c r="L13" i="10"/>
  <c r="K13" i="10"/>
  <c r="N13" i="10" s="1"/>
  <c r="J13" i="10"/>
  <c r="I13" i="10"/>
  <c r="F13" i="10"/>
  <c r="L12" i="10"/>
  <c r="O12" i="10" s="1"/>
  <c r="K12" i="10"/>
  <c r="I12" i="10"/>
  <c r="F12" i="10"/>
  <c r="I11" i="10"/>
  <c r="D83" i="9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L265" i="8"/>
  <c r="K265" i="8"/>
  <c r="N265" i="8" s="1"/>
  <c r="J265" i="8"/>
  <c r="I265" i="8"/>
  <c r="F265" i="8"/>
  <c r="L264" i="8"/>
  <c r="K264" i="8"/>
  <c r="I264" i="8"/>
  <c r="F264" i="8"/>
  <c r="L263" i="8"/>
  <c r="K263" i="8"/>
  <c r="I263" i="8"/>
  <c r="L262" i="8"/>
  <c r="K262" i="8"/>
  <c r="N262" i="8" s="1"/>
  <c r="J262" i="8"/>
  <c r="I262" i="8"/>
  <c r="F262" i="8"/>
  <c r="L261" i="8"/>
  <c r="K261" i="8"/>
  <c r="I261" i="8"/>
  <c r="F261" i="8"/>
  <c r="L260" i="8"/>
  <c r="K260" i="8"/>
  <c r="N260" i="8" s="1"/>
  <c r="J260" i="8"/>
  <c r="I260" i="8"/>
  <c r="F260" i="8"/>
  <c r="L259" i="8"/>
  <c r="K259" i="8"/>
  <c r="I259" i="8"/>
  <c r="L258" i="8"/>
  <c r="O258" i="8" s="1"/>
  <c r="K258" i="8"/>
  <c r="I258" i="8"/>
  <c r="F258" i="8"/>
  <c r="L257" i="8"/>
  <c r="O257" i="8" s="1"/>
  <c r="K257" i="8"/>
  <c r="J257" i="8"/>
  <c r="I257" i="8"/>
  <c r="F257" i="8"/>
  <c r="L256" i="8"/>
  <c r="K256" i="8"/>
  <c r="I256" i="8"/>
  <c r="F256" i="8"/>
  <c r="L255" i="8"/>
  <c r="O255" i="8" s="1"/>
  <c r="K255" i="8"/>
  <c r="J255" i="8"/>
  <c r="I255" i="8"/>
  <c r="F255" i="8"/>
  <c r="L254" i="8"/>
  <c r="O254" i="8" s="1"/>
  <c r="K254" i="8"/>
  <c r="I254" i="8"/>
  <c r="F254" i="8"/>
  <c r="L253" i="8"/>
  <c r="O253" i="8" s="1"/>
  <c r="K253" i="8"/>
  <c r="J253" i="8"/>
  <c r="I253" i="8"/>
  <c r="F253" i="8"/>
  <c r="L252" i="8"/>
  <c r="K252" i="8"/>
  <c r="I252" i="8"/>
  <c r="F252" i="8"/>
  <c r="L251" i="8"/>
  <c r="O251" i="8" s="1"/>
  <c r="K251" i="8"/>
  <c r="J251" i="8"/>
  <c r="I251" i="8"/>
  <c r="F251" i="8"/>
  <c r="L250" i="8"/>
  <c r="O250" i="8" s="1"/>
  <c r="K250" i="8"/>
  <c r="I250" i="8"/>
  <c r="F250" i="8"/>
  <c r="L249" i="8"/>
  <c r="O249" i="8" s="1"/>
  <c r="K249" i="8"/>
  <c r="J249" i="8"/>
  <c r="I249" i="8"/>
  <c r="F249" i="8"/>
  <c r="L248" i="8"/>
  <c r="K248" i="8"/>
  <c r="I248" i="8"/>
  <c r="F248" i="8"/>
  <c r="L247" i="8"/>
  <c r="O247" i="8" s="1"/>
  <c r="K247" i="8"/>
  <c r="N247" i="8" s="1"/>
  <c r="J247" i="8"/>
  <c r="I247" i="8"/>
  <c r="F247" i="8"/>
  <c r="L246" i="8"/>
  <c r="K246" i="8"/>
  <c r="I246" i="8"/>
  <c r="L245" i="8"/>
  <c r="O245" i="8" s="1"/>
  <c r="K245" i="8"/>
  <c r="I245" i="8"/>
  <c r="F245" i="8"/>
  <c r="L244" i="8"/>
  <c r="O244" i="8" s="1"/>
  <c r="K244" i="8"/>
  <c r="J244" i="8"/>
  <c r="I244" i="8"/>
  <c r="F244" i="8"/>
  <c r="L243" i="8"/>
  <c r="O243" i="8" s="1"/>
  <c r="K243" i="8"/>
  <c r="I243" i="8"/>
  <c r="F243" i="8"/>
  <c r="J243" i="8" s="1"/>
  <c r="O242" i="8"/>
  <c r="L242" i="8"/>
  <c r="K242" i="8"/>
  <c r="N242" i="8" s="1"/>
  <c r="I242" i="8"/>
  <c r="F242" i="8"/>
  <c r="J242" i="8" s="1"/>
  <c r="L241" i="8"/>
  <c r="O241" i="8" s="1"/>
  <c r="K241" i="8"/>
  <c r="I241" i="8"/>
  <c r="F241" i="8"/>
  <c r="J241" i="8" s="1"/>
  <c r="L240" i="8"/>
  <c r="O240" i="8" s="1"/>
  <c r="K240" i="8"/>
  <c r="F240" i="8"/>
  <c r="L239" i="8"/>
  <c r="O239" i="8" s="1"/>
  <c r="K239" i="8"/>
  <c r="N239" i="8" s="1"/>
  <c r="I239" i="8"/>
  <c r="F239" i="8"/>
  <c r="J239" i="8" s="1"/>
  <c r="L238" i="8"/>
  <c r="O238" i="8" s="1"/>
  <c r="K238" i="8"/>
  <c r="I238" i="8"/>
  <c r="F238" i="8"/>
  <c r="J238" i="8" s="1"/>
  <c r="L237" i="8"/>
  <c r="K237" i="8"/>
  <c r="L236" i="8"/>
  <c r="O236" i="8" s="1"/>
  <c r="K236" i="8"/>
  <c r="I236" i="8"/>
  <c r="F236" i="8"/>
  <c r="L235" i="8"/>
  <c r="O235" i="8" s="1"/>
  <c r="K235" i="8"/>
  <c r="J235" i="8"/>
  <c r="I235" i="8"/>
  <c r="F235" i="8"/>
  <c r="L234" i="8"/>
  <c r="K234" i="8"/>
  <c r="I234" i="8"/>
  <c r="F234" i="8"/>
  <c r="L233" i="8"/>
  <c r="O233" i="8" s="1"/>
  <c r="K233" i="8"/>
  <c r="N233" i="8" s="1"/>
  <c r="J233" i="8"/>
  <c r="I233" i="8"/>
  <c r="F233" i="8"/>
  <c r="L232" i="8"/>
  <c r="O232" i="8" s="1"/>
  <c r="K232" i="8"/>
  <c r="I232" i="8"/>
  <c r="F232" i="8"/>
  <c r="L231" i="8"/>
  <c r="O231" i="8" s="1"/>
  <c r="K231" i="8"/>
  <c r="J231" i="8"/>
  <c r="I231" i="8"/>
  <c r="F231" i="8"/>
  <c r="L230" i="8"/>
  <c r="K230" i="8"/>
  <c r="I230" i="8"/>
  <c r="F230" i="8"/>
  <c r="L229" i="8"/>
  <c r="O229" i="8" s="1"/>
  <c r="K229" i="8"/>
  <c r="N229" i="8" s="1"/>
  <c r="J229" i="8"/>
  <c r="I229" i="8"/>
  <c r="F229" i="8"/>
  <c r="L228" i="8"/>
  <c r="O228" i="8" s="1"/>
  <c r="K228" i="8"/>
  <c r="I228" i="8"/>
  <c r="F228" i="8"/>
  <c r="L227" i="8"/>
  <c r="O227" i="8" s="1"/>
  <c r="K227" i="8"/>
  <c r="J227" i="8"/>
  <c r="I227" i="8"/>
  <c r="F227" i="8"/>
  <c r="L226" i="8"/>
  <c r="K226" i="8"/>
  <c r="I226" i="8"/>
  <c r="F226" i="8"/>
  <c r="N225" i="8"/>
  <c r="L225" i="8"/>
  <c r="O225" i="8" s="1"/>
  <c r="K225" i="8"/>
  <c r="J225" i="8"/>
  <c r="I225" i="8"/>
  <c r="F225" i="8"/>
  <c r="L224" i="8"/>
  <c r="O224" i="8" s="1"/>
  <c r="K224" i="8"/>
  <c r="I224" i="8"/>
  <c r="F224" i="8"/>
  <c r="L223" i="8"/>
  <c r="O223" i="8" s="1"/>
  <c r="K223" i="8"/>
  <c r="J223" i="8"/>
  <c r="I223" i="8"/>
  <c r="F223" i="8"/>
  <c r="L222" i="8"/>
  <c r="K222" i="8"/>
  <c r="I222" i="8"/>
  <c r="F222" i="8"/>
  <c r="L221" i="8"/>
  <c r="O221" i="8" s="1"/>
  <c r="K221" i="8"/>
  <c r="N221" i="8" s="1"/>
  <c r="J221" i="8"/>
  <c r="I221" i="8"/>
  <c r="F221" i="8"/>
  <c r="L220" i="8"/>
  <c r="O220" i="8" s="1"/>
  <c r="K220" i="8"/>
  <c r="I220" i="8"/>
  <c r="F220" i="8"/>
  <c r="L219" i="8"/>
  <c r="O219" i="8" s="1"/>
  <c r="K219" i="8"/>
  <c r="J219" i="8"/>
  <c r="I219" i="8"/>
  <c r="F219" i="8"/>
  <c r="L218" i="8"/>
  <c r="K218" i="8"/>
  <c r="I218" i="8"/>
  <c r="L217" i="8"/>
  <c r="K217" i="8"/>
  <c r="J217" i="8"/>
  <c r="I217" i="8"/>
  <c r="F217" i="8"/>
  <c r="L216" i="8"/>
  <c r="K216" i="8"/>
  <c r="N216" i="8" s="1"/>
  <c r="J216" i="8"/>
  <c r="I216" i="8"/>
  <c r="F216" i="8"/>
  <c r="L215" i="8"/>
  <c r="K215" i="8"/>
  <c r="I215" i="8"/>
  <c r="F215" i="8"/>
  <c r="L214" i="8"/>
  <c r="K214" i="8"/>
  <c r="I214" i="8"/>
  <c r="F214" i="8"/>
  <c r="J214" i="8" s="1"/>
  <c r="L213" i="8"/>
  <c r="K213" i="8"/>
  <c r="J213" i="8"/>
  <c r="I213" i="8"/>
  <c r="F213" i="8"/>
  <c r="L212" i="8"/>
  <c r="K212" i="8"/>
  <c r="N212" i="8" s="1"/>
  <c r="J212" i="8"/>
  <c r="I212" i="8"/>
  <c r="F212" i="8"/>
  <c r="L211" i="8"/>
  <c r="O211" i="8" s="1"/>
  <c r="K211" i="8"/>
  <c r="J211" i="8"/>
  <c r="I211" i="8"/>
  <c r="F211" i="8"/>
  <c r="L210" i="8"/>
  <c r="K210" i="8"/>
  <c r="I210" i="8"/>
  <c r="F210" i="8"/>
  <c r="L209" i="8"/>
  <c r="O209" i="8" s="1"/>
  <c r="K209" i="8"/>
  <c r="N209" i="8" s="1"/>
  <c r="J209" i="8"/>
  <c r="I209" i="8"/>
  <c r="F209" i="8"/>
  <c r="L208" i="8"/>
  <c r="K208" i="8"/>
  <c r="I208" i="8"/>
  <c r="F208" i="8"/>
  <c r="L207" i="8"/>
  <c r="O207" i="8" s="1"/>
  <c r="K207" i="8"/>
  <c r="J207" i="8"/>
  <c r="I207" i="8"/>
  <c r="F207" i="8"/>
  <c r="L206" i="8"/>
  <c r="K206" i="8"/>
  <c r="I206" i="8"/>
  <c r="F206" i="8"/>
  <c r="N205" i="8"/>
  <c r="L205" i="8"/>
  <c r="O205" i="8" s="1"/>
  <c r="K205" i="8"/>
  <c r="J205" i="8"/>
  <c r="I205" i="8"/>
  <c r="F205" i="8"/>
  <c r="L204" i="8"/>
  <c r="K204" i="8"/>
  <c r="I204" i="8"/>
  <c r="F204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L201" i="8"/>
  <c r="O201" i="8" s="1"/>
  <c r="K201" i="8"/>
  <c r="N201" i="8" s="1"/>
  <c r="J201" i="8"/>
  <c r="I201" i="8"/>
  <c r="F201" i="8"/>
  <c r="L200" i="8"/>
  <c r="O200" i="8" s="1"/>
  <c r="K200" i="8"/>
  <c r="N200" i="8" s="1"/>
  <c r="L199" i="8"/>
  <c r="O199" i="8" s="1"/>
  <c r="K199" i="8"/>
  <c r="I199" i="8"/>
  <c r="F199" i="8"/>
  <c r="J199" i="8" s="1"/>
  <c r="L198" i="8"/>
  <c r="O198" i="8" s="1"/>
  <c r="K198" i="8"/>
  <c r="N198" i="8" s="1"/>
  <c r="J198" i="8"/>
  <c r="I198" i="8"/>
  <c r="F198" i="8"/>
  <c r="L197" i="8"/>
  <c r="O197" i="8" s="1"/>
  <c r="K197" i="8"/>
  <c r="I197" i="8"/>
  <c r="F197" i="8"/>
  <c r="J197" i="8" s="1"/>
  <c r="L196" i="8"/>
  <c r="O196" i="8" s="1"/>
  <c r="K196" i="8"/>
  <c r="J196" i="8"/>
  <c r="I196" i="8"/>
  <c r="F196" i="8"/>
  <c r="O195" i="8"/>
  <c r="L195" i="8"/>
  <c r="K195" i="8"/>
  <c r="I195" i="8"/>
  <c r="F195" i="8"/>
  <c r="J195" i="8" s="1"/>
  <c r="L194" i="8"/>
  <c r="O194" i="8" s="1"/>
  <c r="K194" i="8"/>
  <c r="I194" i="8"/>
  <c r="F194" i="8"/>
  <c r="J194" i="8" s="1"/>
  <c r="L193" i="8"/>
  <c r="O193" i="8" s="1"/>
  <c r="K193" i="8"/>
  <c r="I193" i="8"/>
  <c r="F193" i="8"/>
  <c r="J193" i="8" s="1"/>
  <c r="L192" i="8"/>
  <c r="O192" i="8" s="1"/>
  <c r="K192" i="8"/>
  <c r="N192" i="8" s="1"/>
  <c r="I192" i="8"/>
  <c r="F192" i="8"/>
  <c r="J192" i="8" s="1"/>
  <c r="L191" i="8"/>
  <c r="O191" i="8" s="1"/>
  <c r="K191" i="8"/>
  <c r="I191" i="8"/>
  <c r="F191" i="8"/>
  <c r="J191" i="8" s="1"/>
  <c r="L190" i="8"/>
  <c r="O190" i="8" s="1"/>
  <c r="K190" i="8"/>
  <c r="I190" i="8"/>
  <c r="F190" i="8"/>
  <c r="J190" i="8" s="1"/>
  <c r="L189" i="8"/>
  <c r="O189" i="8" s="1"/>
  <c r="K189" i="8"/>
  <c r="N189" i="8" s="1"/>
  <c r="I189" i="8"/>
  <c r="F189" i="8"/>
  <c r="J189" i="8" s="1"/>
  <c r="L188" i="8"/>
  <c r="O188" i="8" s="1"/>
  <c r="K188" i="8"/>
  <c r="N188" i="8" s="1"/>
  <c r="I188" i="8"/>
  <c r="F188" i="8"/>
  <c r="J188" i="8" s="1"/>
  <c r="L187" i="8"/>
  <c r="O187" i="8" s="1"/>
  <c r="K187" i="8"/>
  <c r="I187" i="8"/>
  <c r="F187" i="8"/>
  <c r="J187" i="8" s="1"/>
  <c r="L186" i="8"/>
  <c r="O186" i="8" s="1"/>
  <c r="K186" i="8"/>
  <c r="N186" i="8" s="1"/>
  <c r="I186" i="8"/>
  <c r="F186" i="8"/>
  <c r="J186" i="8" s="1"/>
  <c r="L185" i="8"/>
  <c r="O185" i="8" s="1"/>
  <c r="K185" i="8"/>
  <c r="N185" i="8" s="1"/>
  <c r="I185" i="8"/>
  <c r="F185" i="8"/>
  <c r="J185" i="8" s="1"/>
  <c r="L184" i="8"/>
  <c r="O184" i="8" s="1"/>
  <c r="K184" i="8"/>
  <c r="N184" i="8" s="1"/>
  <c r="I184" i="8"/>
  <c r="F184" i="8"/>
  <c r="J184" i="8" s="1"/>
  <c r="L183" i="8"/>
  <c r="O183" i="8" s="1"/>
  <c r="K183" i="8"/>
  <c r="I183" i="8"/>
  <c r="F183" i="8"/>
  <c r="J183" i="8" s="1"/>
  <c r="L182" i="8"/>
  <c r="O182" i="8" s="1"/>
  <c r="K182" i="8"/>
  <c r="I182" i="8"/>
  <c r="F182" i="8"/>
  <c r="J182" i="8" s="1"/>
  <c r="L181" i="8"/>
  <c r="O181" i="8" s="1"/>
  <c r="K181" i="8"/>
  <c r="I181" i="8"/>
  <c r="F181" i="8"/>
  <c r="J181" i="8" s="1"/>
  <c r="L180" i="8"/>
  <c r="O180" i="8" s="1"/>
  <c r="K180" i="8"/>
  <c r="N180" i="8" s="1"/>
  <c r="I180" i="8"/>
  <c r="F180" i="8"/>
  <c r="J180" i="8" s="1"/>
  <c r="L179" i="8"/>
  <c r="O179" i="8" s="1"/>
  <c r="K179" i="8"/>
  <c r="I179" i="8"/>
  <c r="F179" i="8"/>
  <c r="J179" i="8" s="1"/>
  <c r="L178" i="8"/>
  <c r="O178" i="8" s="1"/>
  <c r="K178" i="8"/>
  <c r="I178" i="8"/>
  <c r="F178" i="8"/>
  <c r="J178" i="8" s="1"/>
  <c r="L177" i="8"/>
  <c r="O177" i="8" s="1"/>
  <c r="K177" i="8"/>
  <c r="I177" i="8"/>
  <c r="F177" i="8"/>
  <c r="J177" i="8" s="1"/>
  <c r="L176" i="8"/>
  <c r="O176" i="8" s="1"/>
  <c r="K176" i="8"/>
  <c r="N176" i="8" s="1"/>
  <c r="I176" i="8"/>
  <c r="F176" i="8"/>
  <c r="J176" i="8" s="1"/>
  <c r="L175" i="8"/>
  <c r="O175" i="8" s="1"/>
  <c r="K175" i="8"/>
  <c r="N175" i="8" s="1"/>
  <c r="J175" i="8"/>
  <c r="I175" i="8"/>
  <c r="F175" i="8"/>
  <c r="L174" i="8"/>
  <c r="O174" i="8" s="1"/>
  <c r="K174" i="8"/>
  <c r="I174" i="8"/>
  <c r="F174" i="8"/>
  <c r="J174" i="8" s="1"/>
  <c r="L173" i="8"/>
  <c r="K173" i="8"/>
  <c r="N173" i="8" s="1"/>
  <c r="J173" i="8"/>
  <c r="I173" i="8"/>
  <c r="F173" i="8"/>
  <c r="L172" i="8"/>
  <c r="O172" i="8" s="1"/>
  <c r="K172" i="8"/>
  <c r="I172" i="8"/>
  <c r="F172" i="8"/>
  <c r="J172" i="8" s="1"/>
  <c r="L171" i="8"/>
  <c r="O171" i="8" s="1"/>
  <c r="K171" i="8"/>
  <c r="J171" i="8"/>
  <c r="I171" i="8"/>
  <c r="F171" i="8"/>
  <c r="L170" i="8"/>
  <c r="O170" i="8" s="1"/>
  <c r="K170" i="8"/>
  <c r="I170" i="8"/>
  <c r="F170" i="8"/>
  <c r="J170" i="8" s="1"/>
  <c r="L169" i="8"/>
  <c r="O169" i="8" s="1"/>
  <c r="K169" i="8"/>
  <c r="I169" i="8"/>
  <c r="F169" i="8"/>
  <c r="J169" i="8" s="1"/>
  <c r="L168" i="8"/>
  <c r="O168" i="8" s="1"/>
  <c r="K168" i="8"/>
  <c r="I168" i="8"/>
  <c r="F168" i="8"/>
  <c r="J168" i="8" s="1"/>
  <c r="O167" i="8"/>
  <c r="L167" i="8"/>
  <c r="K167" i="8"/>
  <c r="I167" i="8"/>
  <c r="F167" i="8"/>
  <c r="J167" i="8" s="1"/>
  <c r="L166" i="8"/>
  <c r="O166" i="8" s="1"/>
  <c r="K166" i="8"/>
  <c r="I166" i="8"/>
  <c r="I165" i="8" s="1"/>
  <c r="F166" i="8"/>
  <c r="J166" i="8" s="1"/>
  <c r="L165" i="8"/>
  <c r="K165" i="8"/>
  <c r="L164" i="8"/>
  <c r="K164" i="8"/>
  <c r="N164" i="8" s="1"/>
  <c r="I164" i="8"/>
  <c r="F164" i="8"/>
  <c r="J164" i="8" s="1"/>
  <c r="L163" i="8"/>
  <c r="O163" i="8" s="1"/>
  <c r="K163" i="8"/>
  <c r="I163" i="8"/>
  <c r="F163" i="8"/>
  <c r="J163" i="8" s="1"/>
  <c r="L162" i="8"/>
  <c r="O162" i="8" s="1"/>
  <c r="K162" i="8"/>
  <c r="N162" i="8" s="1"/>
  <c r="I162" i="8"/>
  <c r="F162" i="8"/>
  <c r="J162" i="8" s="1"/>
  <c r="L161" i="8"/>
  <c r="O161" i="8" s="1"/>
  <c r="K161" i="8"/>
  <c r="I161" i="8"/>
  <c r="F161" i="8"/>
  <c r="J161" i="8" s="1"/>
  <c r="L160" i="8"/>
  <c r="K160" i="8"/>
  <c r="N160" i="8" s="1"/>
  <c r="I160" i="8"/>
  <c r="F160" i="8"/>
  <c r="J160" i="8" s="1"/>
  <c r="L159" i="8"/>
  <c r="O159" i="8" s="1"/>
  <c r="K159" i="8"/>
  <c r="I159" i="8"/>
  <c r="F159" i="8"/>
  <c r="J159" i="8" s="1"/>
  <c r="L158" i="8"/>
  <c r="O158" i="8" s="1"/>
  <c r="K158" i="8"/>
  <c r="I158" i="8"/>
  <c r="F158" i="8"/>
  <c r="J158" i="8" s="1"/>
  <c r="L157" i="8"/>
  <c r="O157" i="8" s="1"/>
  <c r="K157" i="8"/>
  <c r="I157" i="8"/>
  <c r="F157" i="8"/>
  <c r="J157" i="8" s="1"/>
  <c r="L156" i="8"/>
  <c r="O156" i="8" s="1"/>
  <c r="K156" i="8"/>
  <c r="I156" i="8"/>
  <c r="F156" i="8"/>
  <c r="J156" i="8" s="1"/>
  <c r="L155" i="8"/>
  <c r="O155" i="8" s="1"/>
  <c r="K155" i="8"/>
  <c r="I155" i="8"/>
  <c r="F155" i="8"/>
  <c r="J155" i="8" s="1"/>
  <c r="L154" i="8"/>
  <c r="O154" i="8" s="1"/>
  <c r="K154" i="8"/>
  <c r="I154" i="8"/>
  <c r="F154" i="8"/>
  <c r="J154" i="8" s="1"/>
  <c r="L153" i="8"/>
  <c r="O153" i="8" s="1"/>
  <c r="K153" i="8"/>
  <c r="I153" i="8"/>
  <c r="F153" i="8"/>
  <c r="J153" i="8" s="1"/>
  <c r="L152" i="8"/>
  <c r="O152" i="8" s="1"/>
  <c r="K152" i="8"/>
  <c r="N152" i="8" s="1"/>
  <c r="I152" i="8"/>
  <c r="F152" i="8"/>
  <c r="J152" i="8" s="1"/>
  <c r="L151" i="8"/>
  <c r="O151" i="8" s="1"/>
  <c r="K151" i="8"/>
  <c r="I151" i="8"/>
  <c r="F151" i="8"/>
  <c r="J151" i="8" s="1"/>
  <c r="L150" i="8"/>
  <c r="O150" i="8" s="1"/>
  <c r="K150" i="8"/>
  <c r="J150" i="8"/>
  <c r="I150" i="8"/>
  <c r="F150" i="8"/>
  <c r="L149" i="8"/>
  <c r="O149" i="8" s="1"/>
  <c r="K149" i="8"/>
  <c r="I149" i="8"/>
  <c r="F149" i="8"/>
  <c r="J149" i="8" s="1"/>
  <c r="L148" i="8"/>
  <c r="O148" i="8" s="1"/>
  <c r="K148" i="8"/>
  <c r="J148" i="8"/>
  <c r="I148" i="8"/>
  <c r="F148" i="8"/>
  <c r="L147" i="8"/>
  <c r="O147" i="8" s="1"/>
  <c r="K147" i="8"/>
  <c r="I147" i="8"/>
  <c r="F147" i="8"/>
  <c r="J147" i="8" s="1"/>
  <c r="L146" i="8"/>
  <c r="O146" i="8" s="1"/>
  <c r="K146" i="8"/>
  <c r="N146" i="8" s="1"/>
  <c r="J146" i="8"/>
  <c r="I146" i="8"/>
  <c r="F146" i="8"/>
  <c r="L145" i="8"/>
  <c r="O145" i="8" s="1"/>
  <c r="K145" i="8"/>
  <c r="I145" i="8"/>
  <c r="F145" i="8"/>
  <c r="J145" i="8" s="1"/>
  <c r="L144" i="8"/>
  <c r="O144" i="8" s="1"/>
  <c r="K144" i="8"/>
  <c r="I144" i="8"/>
  <c r="F144" i="8"/>
  <c r="J144" i="8" s="1"/>
  <c r="L143" i="8"/>
  <c r="O143" i="8" s="1"/>
  <c r="K143" i="8"/>
  <c r="I143" i="8"/>
  <c r="F143" i="8"/>
  <c r="J143" i="8" s="1"/>
  <c r="O142" i="8"/>
  <c r="L142" i="8"/>
  <c r="K142" i="8"/>
  <c r="N142" i="8" s="1"/>
  <c r="I142" i="8"/>
  <c r="F142" i="8"/>
  <c r="J142" i="8" s="1"/>
  <c r="L141" i="8"/>
  <c r="O141" i="8" s="1"/>
  <c r="K141" i="8"/>
  <c r="I141" i="8"/>
  <c r="F141" i="8"/>
  <c r="J141" i="8" s="1"/>
  <c r="L140" i="8"/>
  <c r="O140" i="8" s="1"/>
  <c r="K140" i="8"/>
  <c r="N140" i="8" s="1"/>
  <c r="I140" i="8"/>
  <c r="F140" i="8"/>
  <c r="J140" i="8" s="1"/>
  <c r="L139" i="8"/>
  <c r="O139" i="8" s="1"/>
  <c r="K139" i="8"/>
  <c r="I139" i="8"/>
  <c r="F139" i="8"/>
  <c r="J139" i="8" s="1"/>
  <c r="L138" i="8"/>
  <c r="O138" i="8" s="1"/>
  <c r="K138" i="8"/>
  <c r="I138" i="8"/>
  <c r="F138" i="8"/>
  <c r="J138" i="8" s="1"/>
  <c r="L137" i="8"/>
  <c r="O137" i="8" s="1"/>
  <c r="K137" i="8"/>
  <c r="I137" i="8"/>
  <c r="F137" i="8"/>
  <c r="J137" i="8" s="1"/>
  <c r="L136" i="8"/>
  <c r="O136" i="8" s="1"/>
  <c r="K136" i="8"/>
  <c r="I136" i="8"/>
  <c r="F136" i="8"/>
  <c r="J136" i="8" s="1"/>
  <c r="L135" i="8"/>
  <c r="O135" i="8" s="1"/>
  <c r="K135" i="8"/>
  <c r="I135" i="8"/>
  <c r="F135" i="8"/>
  <c r="J135" i="8" s="1"/>
  <c r="L134" i="8"/>
  <c r="O134" i="8" s="1"/>
  <c r="K134" i="8"/>
  <c r="N134" i="8" s="1"/>
  <c r="I134" i="8"/>
  <c r="F134" i="8"/>
  <c r="J134" i="8" s="1"/>
  <c r="L133" i="8"/>
  <c r="O133" i="8" s="1"/>
  <c r="K133" i="8"/>
  <c r="I133" i="8"/>
  <c r="F133" i="8"/>
  <c r="J133" i="8" s="1"/>
  <c r="L132" i="8"/>
  <c r="O132" i="8" s="1"/>
  <c r="K132" i="8"/>
  <c r="I132" i="8"/>
  <c r="F132" i="8"/>
  <c r="J132" i="8" s="1"/>
  <c r="L131" i="8"/>
  <c r="O131" i="8" s="1"/>
  <c r="K131" i="8"/>
  <c r="I131" i="8"/>
  <c r="F131" i="8"/>
  <c r="J131" i="8" s="1"/>
  <c r="L130" i="8"/>
  <c r="O130" i="8" s="1"/>
  <c r="K130" i="8"/>
  <c r="N130" i="8" s="1"/>
  <c r="I130" i="8"/>
  <c r="F130" i="8"/>
  <c r="J130" i="8" s="1"/>
  <c r="L129" i="8"/>
  <c r="O129" i="8" s="1"/>
  <c r="K129" i="8"/>
  <c r="I129" i="8"/>
  <c r="F129" i="8"/>
  <c r="J129" i="8" s="1"/>
  <c r="L128" i="8"/>
  <c r="O128" i="8" s="1"/>
  <c r="K128" i="8"/>
  <c r="I128" i="8"/>
  <c r="F128" i="8"/>
  <c r="J128" i="8" s="1"/>
  <c r="L127" i="8"/>
  <c r="O127" i="8" s="1"/>
  <c r="K127" i="8"/>
  <c r="I127" i="8"/>
  <c r="F127" i="8"/>
  <c r="J127" i="8" s="1"/>
  <c r="L126" i="8"/>
  <c r="O126" i="8" s="1"/>
  <c r="K126" i="8"/>
  <c r="N126" i="8" s="1"/>
  <c r="I126" i="8"/>
  <c r="F126" i="8"/>
  <c r="J126" i="8" s="1"/>
  <c r="L125" i="8"/>
  <c r="O125" i="8" s="1"/>
  <c r="K125" i="8"/>
  <c r="I125" i="8"/>
  <c r="F125" i="8"/>
  <c r="J125" i="8" s="1"/>
  <c r="L124" i="8"/>
  <c r="O124" i="8" s="1"/>
  <c r="K124" i="8"/>
  <c r="I124" i="8"/>
  <c r="F124" i="8"/>
  <c r="J124" i="8" s="1"/>
  <c r="L123" i="8"/>
  <c r="O123" i="8" s="1"/>
  <c r="K123" i="8"/>
  <c r="I123" i="8"/>
  <c r="F123" i="8"/>
  <c r="J123" i="8" s="1"/>
  <c r="L122" i="8"/>
  <c r="O122" i="8" s="1"/>
  <c r="K122" i="8"/>
  <c r="N122" i="8" s="1"/>
  <c r="I122" i="8"/>
  <c r="F122" i="8"/>
  <c r="J122" i="8" s="1"/>
  <c r="L121" i="8"/>
  <c r="O121" i="8" s="1"/>
  <c r="K121" i="8"/>
  <c r="I121" i="8"/>
  <c r="F121" i="8"/>
  <c r="J121" i="8" s="1"/>
  <c r="O120" i="8"/>
  <c r="L120" i="8"/>
  <c r="K120" i="8"/>
  <c r="I120" i="8"/>
  <c r="F120" i="8"/>
  <c r="J120" i="8" s="1"/>
  <c r="L119" i="8"/>
  <c r="O119" i="8" s="1"/>
  <c r="K119" i="8"/>
  <c r="I119" i="8"/>
  <c r="F119" i="8"/>
  <c r="J119" i="8" s="1"/>
  <c r="L118" i="8"/>
  <c r="O118" i="8" s="1"/>
  <c r="K118" i="8"/>
  <c r="I118" i="8"/>
  <c r="F118" i="8"/>
  <c r="J118" i="8" s="1"/>
  <c r="L117" i="8"/>
  <c r="O117" i="8" s="1"/>
  <c r="K117" i="8"/>
  <c r="I117" i="8"/>
  <c r="F117" i="8"/>
  <c r="J117" i="8" s="1"/>
  <c r="L116" i="8"/>
  <c r="O116" i="8" s="1"/>
  <c r="K116" i="8"/>
  <c r="I116" i="8"/>
  <c r="F116" i="8"/>
  <c r="J116" i="8" s="1"/>
  <c r="L115" i="8"/>
  <c r="O115" i="8" s="1"/>
  <c r="K115" i="8"/>
  <c r="I115" i="8"/>
  <c r="F115" i="8"/>
  <c r="J115" i="8" s="1"/>
  <c r="L114" i="8"/>
  <c r="O114" i="8" s="1"/>
  <c r="K114" i="8"/>
  <c r="I114" i="8"/>
  <c r="F114" i="8"/>
  <c r="J114" i="8" s="1"/>
  <c r="L113" i="8"/>
  <c r="O113" i="8" s="1"/>
  <c r="K113" i="8"/>
  <c r="I113" i="8"/>
  <c r="F113" i="8"/>
  <c r="J113" i="8" s="1"/>
  <c r="L112" i="8"/>
  <c r="O112" i="8" s="1"/>
  <c r="K112" i="8"/>
  <c r="I112" i="8"/>
  <c r="F112" i="8"/>
  <c r="J112" i="8" s="1"/>
  <c r="L111" i="8"/>
  <c r="O111" i="8" s="1"/>
  <c r="K111" i="8"/>
  <c r="I111" i="8"/>
  <c r="F111" i="8"/>
  <c r="J111" i="8" s="1"/>
  <c r="L110" i="8"/>
  <c r="K110" i="8"/>
  <c r="N110" i="8" s="1"/>
  <c r="I110" i="8"/>
  <c r="F110" i="8"/>
  <c r="J110" i="8" s="1"/>
  <c r="L109" i="8"/>
  <c r="O109" i="8" s="1"/>
  <c r="K109" i="8"/>
  <c r="N109" i="8" s="1"/>
  <c r="I109" i="8"/>
  <c r="F109" i="8"/>
  <c r="J109" i="8" s="1"/>
  <c r="L108" i="8"/>
  <c r="O108" i="8" s="1"/>
  <c r="K108" i="8"/>
  <c r="N108" i="8" s="1"/>
  <c r="I108" i="8"/>
  <c r="F108" i="8"/>
  <c r="J108" i="8" s="1"/>
  <c r="L107" i="8"/>
  <c r="O107" i="8" s="1"/>
  <c r="K107" i="8"/>
  <c r="N107" i="8" s="1"/>
  <c r="I107" i="8"/>
  <c r="F107" i="8"/>
  <c r="J107" i="8" s="1"/>
  <c r="L106" i="8"/>
  <c r="O106" i="8" s="1"/>
  <c r="K106" i="8"/>
  <c r="I106" i="8"/>
  <c r="F106" i="8"/>
  <c r="J106" i="8" s="1"/>
  <c r="L105" i="8"/>
  <c r="O105" i="8" s="1"/>
  <c r="K105" i="8"/>
  <c r="N105" i="8" s="1"/>
  <c r="I105" i="8"/>
  <c r="F105" i="8"/>
  <c r="J105" i="8" s="1"/>
  <c r="L104" i="8"/>
  <c r="O104" i="8" s="1"/>
  <c r="K104" i="8"/>
  <c r="N104" i="8" s="1"/>
  <c r="I104" i="8"/>
  <c r="F104" i="8"/>
  <c r="J104" i="8" s="1"/>
  <c r="L103" i="8"/>
  <c r="O103" i="8" s="1"/>
  <c r="K103" i="8"/>
  <c r="I103" i="8"/>
  <c r="F103" i="8"/>
  <c r="J103" i="8" s="1"/>
  <c r="L102" i="8"/>
  <c r="O102" i="8" s="1"/>
  <c r="K102" i="8"/>
  <c r="N102" i="8" s="1"/>
  <c r="J102" i="8"/>
  <c r="I102" i="8"/>
  <c r="F102" i="8"/>
  <c r="L101" i="8"/>
  <c r="O101" i="8" s="1"/>
  <c r="K101" i="8"/>
  <c r="I101" i="8"/>
  <c r="F101" i="8"/>
  <c r="J101" i="8" s="1"/>
  <c r="L100" i="8"/>
  <c r="O100" i="8" s="1"/>
  <c r="K100" i="8"/>
  <c r="N100" i="8" s="1"/>
  <c r="I100" i="8"/>
  <c r="F100" i="8"/>
  <c r="J100" i="8" s="1"/>
  <c r="L99" i="8"/>
  <c r="O99" i="8" s="1"/>
  <c r="K99" i="8"/>
  <c r="N99" i="8" s="1"/>
  <c r="I99" i="8"/>
  <c r="F99" i="8"/>
  <c r="J99" i="8" s="1"/>
  <c r="L98" i="8"/>
  <c r="O98" i="8" s="1"/>
  <c r="K98" i="8"/>
  <c r="I98" i="8"/>
  <c r="F98" i="8"/>
  <c r="J98" i="8" s="1"/>
  <c r="L97" i="8"/>
  <c r="O97" i="8" s="1"/>
  <c r="K97" i="8"/>
  <c r="N97" i="8" s="1"/>
  <c r="I97" i="8"/>
  <c r="F97" i="8"/>
  <c r="J97" i="8" s="1"/>
  <c r="L96" i="8"/>
  <c r="O96" i="8" s="1"/>
  <c r="K96" i="8"/>
  <c r="N96" i="8" s="1"/>
  <c r="I96" i="8"/>
  <c r="F96" i="8"/>
  <c r="J96" i="8" s="1"/>
  <c r="L95" i="8"/>
  <c r="K95" i="8"/>
  <c r="L94" i="8"/>
  <c r="O94" i="8" s="1"/>
  <c r="K94" i="8"/>
  <c r="N94" i="8" s="1"/>
  <c r="L93" i="8"/>
  <c r="K93" i="8"/>
  <c r="I93" i="8"/>
  <c r="F93" i="8"/>
  <c r="J93" i="8" s="1"/>
  <c r="L92" i="8"/>
  <c r="K92" i="8"/>
  <c r="N92" i="8" s="1"/>
  <c r="J92" i="8"/>
  <c r="I92" i="8"/>
  <c r="F92" i="8"/>
  <c r="L91" i="8"/>
  <c r="K91" i="8"/>
  <c r="N91" i="8" s="1"/>
  <c r="I91" i="8"/>
  <c r="F91" i="8"/>
  <c r="J91" i="8" s="1"/>
  <c r="L90" i="8"/>
  <c r="K90" i="8"/>
  <c r="I90" i="8"/>
  <c r="F90" i="8"/>
  <c r="J90" i="8" s="1"/>
  <c r="L89" i="8"/>
  <c r="K89" i="8"/>
  <c r="J89" i="8"/>
  <c r="I89" i="8"/>
  <c r="F89" i="8"/>
  <c r="L88" i="8"/>
  <c r="K88" i="8"/>
  <c r="J88" i="8"/>
  <c r="I88" i="8"/>
  <c r="F88" i="8"/>
  <c r="L87" i="8"/>
  <c r="O87" i="8" s="1"/>
  <c r="K87" i="8"/>
  <c r="N87" i="8" s="1"/>
  <c r="L86" i="8"/>
  <c r="K86" i="8"/>
  <c r="N86" i="8" s="1"/>
  <c r="J86" i="8"/>
  <c r="I86" i="8"/>
  <c r="F86" i="8"/>
  <c r="L85" i="8"/>
  <c r="O85" i="8" s="1"/>
  <c r="K85" i="8"/>
  <c r="N85" i="8" s="1"/>
  <c r="I85" i="8"/>
  <c r="F85" i="8"/>
  <c r="J85" i="8" s="1"/>
  <c r="L84" i="8"/>
  <c r="O84" i="8" s="1"/>
  <c r="K84" i="8"/>
  <c r="N84" i="8" s="1"/>
  <c r="J84" i="8"/>
  <c r="I84" i="8"/>
  <c r="F84" i="8"/>
  <c r="L83" i="8"/>
  <c r="O83" i="8" s="1"/>
  <c r="K83" i="8"/>
  <c r="N83" i="8" s="1"/>
  <c r="I83" i="8"/>
  <c r="F83" i="8"/>
  <c r="J83" i="8" s="1"/>
  <c r="L82" i="8"/>
  <c r="O82" i="8" s="1"/>
  <c r="K82" i="8"/>
  <c r="N82" i="8" s="1"/>
  <c r="J82" i="8"/>
  <c r="I82" i="8"/>
  <c r="F82" i="8"/>
  <c r="L81" i="8"/>
  <c r="O81" i="8" s="1"/>
  <c r="K81" i="8"/>
  <c r="N81" i="8" s="1"/>
  <c r="I81" i="8"/>
  <c r="F81" i="8"/>
  <c r="J81" i="8" s="1"/>
  <c r="L80" i="8"/>
  <c r="O80" i="8" s="1"/>
  <c r="K80" i="8"/>
  <c r="N80" i="8" s="1"/>
  <c r="J80" i="8"/>
  <c r="I80" i="8"/>
  <c r="F80" i="8"/>
  <c r="L79" i="8"/>
  <c r="O79" i="8" s="1"/>
  <c r="K79" i="8"/>
  <c r="N79" i="8" s="1"/>
  <c r="I79" i="8"/>
  <c r="F79" i="8"/>
  <c r="J79" i="8" s="1"/>
  <c r="L78" i="8"/>
  <c r="O78" i="8" s="1"/>
  <c r="K78" i="8"/>
  <c r="J78" i="8"/>
  <c r="I78" i="8"/>
  <c r="I75" i="8" s="1"/>
  <c r="F78" i="8"/>
  <c r="L77" i="8"/>
  <c r="O77" i="8" s="1"/>
  <c r="K77" i="8"/>
  <c r="N77" i="8" s="1"/>
  <c r="I77" i="8"/>
  <c r="F77" i="8"/>
  <c r="J77" i="8" s="1"/>
  <c r="L76" i="8"/>
  <c r="O76" i="8" s="1"/>
  <c r="K76" i="8"/>
  <c r="N76" i="8" s="1"/>
  <c r="L75" i="8"/>
  <c r="K75" i="8"/>
  <c r="L74" i="8"/>
  <c r="O74" i="8" s="1"/>
  <c r="K74" i="8"/>
  <c r="M74" i="8" s="1"/>
  <c r="P74" i="8" s="1"/>
  <c r="I74" i="8"/>
  <c r="F74" i="8"/>
  <c r="L73" i="8"/>
  <c r="O73" i="8" s="1"/>
  <c r="K73" i="8"/>
  <c r="N73" i="8" s="1"/>
  <c r="J73" i="8"/>
  <c r="I73" i="8"/>
  <c r="F73" i="8"/>
  <c r="L72" i="8"/>
  <c r="O72" i="8" s="1"/>
  <c r="K72" i="8"/>
  <c r="I72" i="8"/>
  <c r="I70" i="8" s="1"/>
  <c r="F72" i="8"/>
  <c r="N72" i="8" s="1"/>
  <c r="L71" i="8"/>
  <c r="O71" i="8" s="1"/>
  <c r="K71" i="8"/>
  <c r="N71" i="8" s="1"/>
  <c r="J71" i="8"/>
  <c r="I71" i="8"/>
  <c r="F71" i="8"/>
  <c r="L70" i="8"/>
  <c r="K70" i="8"/>
  <c r="L69" i="8"/>
  <c r="O69" i="8" s="1"/>
  <c r="K69" i="8"/>
  <c r="M69" i="8" s="1"/>
  <c r="P69" i="8" s="1"/>
  <c r="I69" i="8"/>
  <c r="F69" i="8"/>
  <c r="L68" i="8"/>
  <c r="O68" i="8" s="1"/>
  <c r="K68" i="8"/>
  <c r="N68" i="8" s="1"/>
  <c r="J68" i="8"/>
  <c r="I68" i="8"/>
  <c r="F68" i="8"/>
  <c r="L67" i="8"/>
  <c r="K67" i="8"/>
  <c r="I67" i="8"/>
  <c r="F67" i="8"/>
  <c r="L66" i="8"/>
  <c r="O66" i="8" s="1"/>
  <c r="K66" i="8"/>
  <c r="N66" i="8" s="1"/>
  <c r="J66" i="8"/>
  <c r="I66" i="8"/>
  <c r="F66" i="8"/>
  <c r="L65" i="8"/>
  <c r="O65" i="8" s="1"/>
  <c r="K65" i="8"/>
  <c r="I65" i="8"/>
  <c r="F65" i="8"/>
  <c r="L64" i="8"/>
  <c r="O64" i="8" s="1"/>
  <c r="K64" i="8"/>
  <c r="N64" i="8" s="1"/>
  <c r="J64" i="8"/>
  <c r="I64" i="8"/>
  <c r="F64" i="8"/>
  <c r="L63" i="8"/>
  <c r="O63" i="8" s="1"/>
  <c r="K63" i="8"/>
  <c r="I63" i="8"/>
  <c r="F63" i="8"/>
  <c r="L62" i="8"/>
  <c r="O62" i="8" s="1"/>
  <c r="K62" i="8"/>
  <c r="N62" i="8" s="1"/>
  <c r="J62" i="8"/>
  <c r="I62" i="8"/>
  <c r="F62" i="8"/>
  <c r="L61" i="8"/>
  <c r="O61" i="8" s="1"/>
  <c r="K61" i="8"/>
  <c r="I61" i="8"/>
  <c r="F61" i="8"/>
  <c r="L60" i="8"/>
  <c r="O60" i="8" s="1"/>
  <c r="K60" i="8"/>
  <c r="N60" i="8" s="1"/>
  <c r="J60" i="8"/>
  <c r="I60" i="8"/>
  <c r="F60" i="8"/>
  <c r="L59" i="8"/>
  <c r="O59" i="8" s="1"/>
  <c r="K59" i="8"/>
  <c r="I59" i="8"/>
  <c r="I58" i="8" s="1"/>
  <c r="F59" i="8"/>
  <c r="L58" i="8"/>
  <c r="K58" i="8"/>
  <c r="L57" i="8"/>
  <c r="O57" i="8" s="1"/>
  <c r="K57" i="8"/>
  <c r="J57" i="8"/>
  <c r="I57" i="8"/>
  <c r="F57" i="8"/>
  <c r="L56" i="8"/>
  <c r="O56" i="8" s="1"/>
  <c r="K56" i="8"/>
  <c r="I56" i="8"/>
  <c r="F56" i="8"/>
  <c r="L55" i="8"/>
  <c r="O55" i="8" s="1"/>
  <c r="K55" i="8"/>
  <c r="J55" i="8"/>
  <c r="I55" i="8"/>
  <c r="F55" i="8"/>
  <c r="L54" i="8"/>
  <c r="O54" i="8" s="1"/>
  <c r="K54" i="8"/>
  <c r="I54" i="8"/>
  <c r="F54" i="8"/>
  <c r="L53" i="8"/>
  <c r="O53" i="8" s="1"/>
  <c r="K53" i="8"/>
  <c r="J53" i="8"/>
  <c r="I53" i="8"/>
  <c r="F53" i="8"/>
  <c r="L52" i="8"/>
  <c r="O52" i="8" s="1"/>
  <c r="K52" i="8"/>
  <c r="I52" i="8"/>
  <c r="I50" i="8" s="1"/>
  <c r="F52" i="8"/>
  <c r="L51" i="8"/>
  <c r="O51" i="8" s="1"/>
  <c r="K51" i="8"/>
  <c r="J51" i="8"/>
  <c r="I51" i="8"/>
  <c r="F51" i="8"/>
  <c r="L50" i="8"/>
  <c r="K50" i="8"/>
  <c r="L49" i="8"/>
  <c r="O49" i="8" s="1"/>
  <c r="K49" i="8"/>
  <c r="I49" i="8"/>
  <c r="F49" i="8"/>
  <c r="L48" i="8"/>
  <c r="O48" i="8" s="1"/>
  <c r="K48" i="8"/>
  <c r="J48" i="8"/>
  <c r="I48" i="8"/>
  <c r="F48" i="8"/>
  <c r="L47" i="8"/>
  <c r="K47" i="8"/>
  <c r="I47" i="8"/>
  <c r="F47" i="8"/>
  <c r="L46" i="8"/>
  <c r="O46" i="8" s="1"/>
  <c r="K46" i="8"/>
  <c r="N46" i="8" s="1"/>
  <c r="J46" i="8"/>
  <c r="I46" i="8"/>
  <c r="F46" i="8"/>
  <c r="L45" i="8"/>
  <c r="O45" i="8" s="1"/>
  <c r="K45" i="8"/>
  <c r="I45" i="8"/>
  <c r="F45" i="8"/>
  <c r="L44" i="8"/>
  <c r="O44" i="8" s="1"/>
  <c r="K44" i="8"/>
  <c r="J44" i="8"/>
  <c r="I44" i="8"/>
  <c r="F44" i="8"/>
  <c r="L43" i="8"/>
  <c r="K43" i="8"/>
  <c r="I43" i="8"/>
  <c r="F43" i="8"/>
  <c r="L42" i="8"/>
  <c r="O42" i="8" s="1"/>
  <c r="K42" i="8"/>
  <c r="J42" i="8"/>
  <c r="I42" i="8"/>
  <c r="F42" i="8"/>
  <c r="L41" i="8"/>
  <c r="O41" i="8" s="1"/>
  <c r="K41" i="8"/>
  <c r="I41" i="8"/>
  <c r="F41" i="8"/>
  <c r="L40" i="8"/>
  <c r="O40" i="8" s="1"/>
  <c r="K40" i="8"/>
  <c r="J40" i="8"/>
  <c r="I40" i="8"/>
  <c r="F40" i="8"/>
  <c r="L39" i="8"/>
  <c r="M39" i="8" s="1"/>
  <c r="P39" i="8" s="1"/>
  <c r="K39" i="8"/>
  <c r="J39" i="8"/>
  <c r="I39" i="8"/>
  <c r="F39" i="8"/>
  <c r="N39" i="8" s="1"/>
  <c r="L38" i="8"/>
  <c r="O38" i="8" s="1"/>
  <c r="K38" i="8"/>
  <c r="M38" i="8" s="1"/>
  <c r="P38" i="8" s="1"/>
  <c r="J38" i="8"/>
  <c r="I38" i="8"/>
  <c r="F38" i="8"/>
  <c r="L37" i="8"/>
  <c r="K37" i="8"/>
  <c r="I37" i="8"/>
  <c r="L36" i="8"/>
  <c r="K36" i="8"/>
  <c r="N36" i="8" s="1"/>
  <c r="J36" i="8"/>
  <c r="I36" i="8"/>
  <c r="F36" i="8"/>
  <c r="L35" i="8"/>
  <c r="O35" i="8" s="1"/>
  <c r="K35" i="8"/>
  <c r="N35" i="8" s="1"/>
  <c r="J35" i="8"/>
  <c r="I35" i="8"/>
  <c r="F35" i="8"/>
  <c r="L34" i="8"/>
  <c r="K34" i="8"/>
  <c r="J34" i="8"/>
  <c r="I34" i="8"/>
  <c r="F34" i="8"/>
  <c r="L33" i="8"/>
  <c r="O33" i="8" s="1"/>
  <c r="K33" i="8"/>
  <c r="J33" i="8"/>
  <c r="I33" i="8"/>
  <c r="F33" i="8"/>
  <c r="L32" i="8"/>
  <c r="K32" i="8"/>
  <c r="I32" i="8"/>
  <c r="F32" i="8"/>
  <c r="L31" i="8"/>
  <c r="O31" i="8" s="1"/>
  <c r="K31" i="8"/>
  <c r="N31" i="8" s="1"/>
  <c r="I31" i="8"/>
  <c r="F31" i="8"/>
  <c r="J31" i="8" s="1"/>
  <c r="L30" i="8"/>
  <c r="O30" i="8" s="1"/>
  <c r="K30" i="8"/>
  <c r="N30" i="8" s="1"/>
  <c r="J30" i="8"/>
  <c r="I30" i="8"/>
  <c r="F30" i="8"/>
  <c r="L29" i="8"/>
  <c r="O29" i="8" s="1"/>
  <c r="K29" i="8"/>
  <c r="N29" i="8" s="1"/>
  <c r="I29" i="8"/>
  <c r="F29" i="8"/>
  <c r="J29" i="8" s="1"/>
  <c r="L28" i="8"/>
  <c r="O28" i="8" s="1"/>
  <c r="K28" i="8"/>
  <c r="J28" i="8"/>
  <c r="I28" i="8"/>
  <c r="F28" i="8"/>
  <c r="L27" i="8"/>
  <c r="O27" i="8" s="1"/>
  <c r="K27" i="8"/>
  <c r="N27" i="8" s="1"/>
  <c r="I27" i="8"/>
  <c r="F27" i="8"/>
  <c r="J27" i="8" s="1"/>
  <c r="L26" i="8"/>
  <c r="O26" i="8" s="1"/>
  <c r="K26" i="8"/>
  <c r="J26" i="8"/>
  <c r="I26" i="8"/>
  <c r="F26" i="8"/>
  <c r="L25" i="8"/>
  <c r="O25" i="8" s="1"/>
  <c r="K25" i="8"/>
  <c r="N25" i="8" s="1"/>
  <c r="I25" i="8"/>
  <c r="F25" i="8"/>
  <c r="J25" i="8" s="1"/>
  <c r="L24" i="8"/>
  <c r="O24" i="8" s="1"/>
  <c r="K24" i="8"/>
  <c r="J24" i="8"/>
  <c r="I24" i="8"/>
  <c r="F24" i="8"/>
  <c r="L23" i="8"/>
  <c r="O23" i="8" s="1"/>
  <c r="K23" i="8"/>
  <c r="N23" i="8" s="1"/>
  <c r="I23" i="8"/>
  <c r="F23" i="8"/>
  <c r="J23" i="8" s="1"/>
  <c r="L22" i="8"/>
  <c r="O22" i="8" s="1"/>
  <c r="K22" i="8"/>
  <c r="N22" i="8" s="1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L19" i="8"/>
  <c r="O19" i="8" s="1"/>
  <c r="K19" i="8"/>
  <c r="J19" i="8"/>
  <c r="I19" i="8"/>
  <c r="F19" i="8"/>
  <c r="L18" i="8"/>
  <c r="O18" i="8" s="1"/>
  <c r="K18" i="8"/>
  <c r="N18" i="8" s="1"/>
  <c r="I18" i="8"/>
  <c r="F18" i="8"/>
  <c r="J18" i="8" s="1"/>
  <c r="L17" i="8"/>
  <c r="O17" i="8" s="1"/>
  <c r="K17" i="8"/>
  <c r="N17" i="8" s="1"/>
  <c r="J17" i="8"/>
  <c r="I17" i="8"/>
  <c r="F17" i="8"/>
  <c r="L16" i="8"/>
  <c r="O16" i="8" s="1"/>
  <c r="K16" i="8"/>
  <c r="N16" i="8" s="1"/>
  <c r="I16" i="8"/>
  <c r="F16" i="8"/>
  <c r="J16" i="8" s="1"/>
  <c r="L15" i="8"/>
  <c r="O15" i="8" s="1"/>
  <c r="K15" i="8"/>
  <c r="N15" i="8" s="1"/>
  <c r="J15" i="8"/>
  <c r="I15" i="8"/>
  <c r="F15" i="8"/>
  <c r="L14" i="8"/>
  <c r="O14" i="8" s="1"/>
  <c r="K14" i="8"/>
  <c r="N14" i="8" s="1"/>
  <c r="I14" i="8"/>
  <c r="F14" i="8"/>
  <c r="J14" i="8" s="1"/>
  <c r="L13" i="8"/>
  <c r="O13" i="8" s="1"/>
  <c r="K13" i="8"/>
  <c r="J13" i="8"/>
  <c r="I13" i="8"/>
  <c r="F13" i="8"/>
  <c r="L12" i="8"/>
  <c r="O12" i="8" s="1"/>
  <c r="K12" i="8"/>
  <c r="N12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L262" i="6"/>
  <c r="O262" i="6" s="1"/>
  <c r="K262" i="6"/>
  <c r="J262" i="6"/>
  <c r="I262" i="6"/>
  <c r="F262" i="6"/>
  <c r="L261" i="6"/>
  <c r="O261" i="6" s="1"/>
  <c r="K261" i="6"/>
  <c r="I261" i="6"/>
  <c r="F261" i="6"/>
  <c r="J261" i="6" s="1"/>
  <c r="L260" i="6"/>
  <c r="O260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J257" i="6"/>
  <c r="I257" i="6"/>
  <c r="F257" i="6"/>
  <c r="L256" i="6"/>
  <c r="O256" i="6" s="1"/>
  <c r="K256" i="6"/>
  <c r="I256" i="6"/>
  <c r="F256" i="6"/>
  <c r="J256" i="6" s="1"/>
  <c r="L255" i="6"/>
  <c r="O255" i="6" s="1"/>
  <c r="K255" i="6"/>
  <c r="N255" i="6" s="1"/>
  <c r="J255" i="6"/>
  <c r="I255" i="6"/>
  <c r="F255" i="6"/>
  <c r="L254" i="6"/>
  <c r="O254" i="6" s="1"/>
  <c r="K254" i="6"/>
  <c r="I254" i="6"/>
  <c r="F254" i="6"/>
  <c r="J254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L249" i="6"/>
  <c r="O249" i="6" s="1"/>
  <c r="K249" i="6"/>
  <c r="J249" i="6"/>
  <c r="I249" i="6"/>
  <c r="F249" i="6"/>
  <c r="L248" i="6"/>
  <c r="O248" i="6" s="1"/>
  <c r="K248" i="6"/>
  <c r="I248" i="6"/>
  <c r="F248" i="6"/>
  <c r="J248" i="6" s="1"/>
  <c r="L247" i="6"/>
  <c r="O247" i="6" s="1"/>
  <c r="K247" i="6"/>
  <c r="N247" i="6" s="1"/>
  <c r="J247" i="6"/>
  <c r="I247" i="6"/>
  <c r="F247" i="6"/>
  <c r="L246" i="6"/>
  <c r="K246" i="6"/>
  <c r="J246" i="6"/>
  <c r="L245" i="6"/>
  <c r="O245" i="6" s="1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J233" i="6"/>
  <c r="I233" i="6"/>
  <c r="F233" i="6"/>
  <c r="L232" i="6"/>
  <c r="K232" i="6"/>
  <c r="I232" i="6"/>
  <c r="F232" i="6"/>
  <c r="J232" i="6" s="1"/>
  <c r="L231" i="6"/>
  <c r="O231" i="6" s="1"/>
  <c r="K231" i="6"/>
  <c r="N231" i="6" s="1"/>
  <c r="J231" i="6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J225" i="6"/>
  <c r="I225" i="6"/>
  <c r="F225" i="6"/>
  <c r="L224" i="6"/>
  <c r="K224" i="6"/>
  <c r="I224" i="6"/>
  <c r="F224" i="6"/>
  <c r="J224" i="6" s="1"/>
  <c r="L223" i="6"/>
  <c r="O223" i="6" s="1"/>
  <c r="K223" i="6"/>
  <c r="N223" i="6" s="1"/>
  <c r="J223" i="6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L214" i="6"/>
  <c r="O214" i="6" s="1"/>
  <c r="K214" i="6"/>
  <c r="N214" i="6" s="1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L209" i="6"/>
  <c r="O209" i="6" s="1"/>
  <c r="K209" i="6"/>
  <c r="N209" i="6" s="1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L205" i="6"/>
  <c r="O205" i="6" s="1"/>
  <c r="K205" i="6"/>
  <c r="N205" i="6" s="1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L201" i="6"/>
  <c r="O201" i="6" s="1"/>
  <c r="K201" i="6"/>
  <c r="N201" i="6" s="1"/>
  <c r="J201" i="6"/>
  <c r="I201" i="6"/>
  <c r="F201" i="6"/>
  <c r="L200" i="6"/>
  <c r="O200" i="6" s="1"/>
  <c r="K200" i="6"/>
  <c r="L199" i="6"/>
  <c r="O199" i="6" s="1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L196" i="6"/>
  <c r="O196" i="6" s="1"/>
  <c r="K196" i="6"/>
  <c r="I196" i="6"/>
  <c r="F196" i="6"/>
  <c r="J196" i="6" s="1"/>
  <c r="L195" i="6"/>
  <c r="O195" i="6" s="1"/>
  <c r="K195" i="6"/>
  <c r="I195" i="6"/>
  <c r="F195" i="6"/>
  <c r="J195" i="6" s="1"/>
  <c r="L194" i="6"/>
  <c r="O194" i="6" s="1"/>
  <c r="K194" i="6"/>
  <c r="N194" i="6" s="1"/>
  <c r="I194" i="6"/>
  <c r="F194" i="6"/>
  <c r="J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L189" i="6"/>
  <c r="O189" i="6" s="1"/>
  <c r="K189" i="6"/>
  <c r="I189" i="6"/>
  <c r="F189" i="6"/>
  <c r="J189" i="6" s="1"/>
  <c r="L188" i="6"/>
  <c r="O188" i="6" s="1"/>
  <c r="K188" i="6"/>
  <c r="I188" i="6"/>
  <c r="F188" i="6"/>
  <c r="J188" i="6" s="1"/>
  <c r="L187" i="6"/>
  <c r="O187" i="6" s="1"/>
  <c r="K187" i="6"/>
  <c r="I187" i="6"/>
  <c r="F187" i="6"/>
  <c r="J187" i="6" s="1"/>
  <c r="L186" i="6"/>
  <c r="O186" i="6" s="1"/>
  <c r="K186" i="6"/>
  <c r="I186" i="6"/>
  <c r="F186" i="6"/>
  <c r="J186" i="6" s="1"/>
  <c r="L185" i="6"/>
  <c r="O185" i="6" s="1"/>
  <c r="K185" i="6"/>
  <c r="I185" i="6"/>
  <c r="F185" i="6"/>
  <c r="J185" i="6" s="1"/>
  <c r="L184" i="6"/>
  <c r="O184" i="6" s="1"/>
  <c r="K184" i="6"/>
  <c r="I184" i="6"/>
  <c r="F184" i="6"/>
  <c r="J184" i="6" s="1"/>
  <c r="L183" i="6"/>
  <c r="O183" i="6" s="1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L180" i="6"/>
  <c r="O180" i="6" s="1"/>
  <c r="K180" i="6"/>
  <c r="J180" i="6"/>
  <c r="I180" i="6"/>
  <c r="F180" i="6"/>
  <c r="L179" i="6"/>
  <c r="O179" i="6" s="1"/>
  <c r="K179" i="6"/>
  <c r="I179" i="6"/>
  <c r="F179" i="6"/>
  <c r="J179" i="6" s="1"/>
  <c r="L178" i="6"/>
  <c r="O178" i="6" s="1"/>
  <c r="K178" i="6"/>
  <c r="J178" i="6"/>
  <c r="I178" i="6"/>
  <c r="F178" i="6"/>
  <c r="L177" i="6"/>
  <c r="O177" i="6" s="1"/>
  <c r="K177" i="6"/>
  <c r="I177" i="6"/>
  <c r="F177" i="6"/>
  <c r="J177" i="6" s="1"/>
  <c r="L176" i="6"/>
  <c r="O176" i="6" s="1"/>
  <c r="K176" i="6"/>
  <c r="N176" i="6" s="1"/>
  <c r="J176" i="6"/>
  <c r="I176" i="6"/>
  <c r="F176" i="6"/>
  <c r="L175" i="6"/>
  <c r="O175" i="6" s="1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L169" i="6"/>
  <c r="K169" i="6"/>
  <c r="I169" i="6"/>
  <c r="F169" i="6"/>
  <c r="J169" i="6" s="1"/>
  <c r="L168" i="6"/>
  <c r="O168" i="6" s="1"/>
  <c r="K168" i="6"/>
  <c r="J168" i="6"/>
  <c r="I168" i="6"/>
  <c r="F168" i="6"/>
  <c r="L167" i="6"/>
  <c r="O167" i="6" s="1"/>
  <c r="K167" i="6"/>
  <c r="I167" i="6"/>
  <c r="F167" i="6"/>
  <c r="J167" i="6" s="1"/>
  <c r="L166" i="6"/>
  <c r="O166" i="6" s="1"/>
  <c r="K166" i="6"/>
  <c r="N166" i="6" s="1"/>
  <c r="J166" i="6"/>
  <c r="I166" i="6"/>
  <c r="F166" i="6"/>
  <c r="L165" i="6"/>
  <c r="K165" i="6"/>
  <c r="L164" i="6"/>
  <c r="O164" i="6" s="1"/>
  <c r="K164" i="6"/>
  <c r="J164" i="6"/>
  <c r="I164" i="6"/>
  <c r="F164" i="6"/>
  <c r="L163" i="6"/>
  <c r="O163" i="6" s="1"/>
  <c r="K163" i="6"/>
  <c r="N163" i="6" s="1"/>
  <c r="I163" i="6"/>
  <c r="F163" i="6"/>
  <c r="J163" i="6" s="1"/>
  <c r="L162" i="6"/>
  <c r="O162" i="6" s="1"/>
  <c r="K162" i="6"/>
  <c r="J162" i="6"/>
  <c r="I162" i="6"/>
  <c r="F162" i="6"/>
  <c r="L161" i="6"/>
  <c r="O161" i="6" s="1"/>
  <c r="K161" i="6"/>
  <c r="N161" i="6" s="1"/>
  <c r="I161" i="6"/>
  <c r="F161" i="6"/>
  <c r="J161" i="6" s="1"/>
  <c r="L160" i="6"/>
  <c r="O160" i="6" s="1"/>
  <c r="K160" i="6"/>
  <c r="I160" i="6"/>
  <c r="F160" i="6"/>
  <c r="J160" i="6" s="1"/>
  <c r="L159" i="6"/>
  <c r="O159" i="6" s="1"/>
  <c r="K159" i="6"/>
  <c r="I159" i="6"/>
  <c r="F159" i="6"/>
  <c r="J159" i="6" s="1"/>
  <c r="L158" i="6"/>
  <c r="O158" i="6" s="1"/>
  <c r="K158" i="6"/>
  <c r="I158" i="6"/>
  <c r="F158" i="6"/>
  <c r="J158" i="6" s="1"/>
  <c r="L157" i="6"/>
  <c r="O157" i="6" s="1"/>
  <c r="K157" i="6"/>
  <c r="I157" i="6"/>
  <c r="F157" i="6"/>
  <c r="J157" i="6" s="1"/>
  <c r="L156" i="6"/>
  <c r="O156" i="6" s="1"/>
  <c r="K156" i="6"/>
  <c r="I156" i="6"/>
  <c r="F156" i="6"/>
  <c r="J156" i="6" s="1"/>
  <c r="L155" i="6"/>
  <c r="O155" i="6" s="1"/>
  <c r="K155" i="6"/>
  <c r="I155" i="6"/>
  <c r="F155" i="6"/>
  <c r="J155" i="6" s="1"/>
  <c r="L154" i="6"/>
  <c r="O154" i="6" s="1"/>
  <c r="K154" i="6"/>
  <c r="I154" i="6"/>
  <c r="F154" i="6"/>
  <c r="J154" i="6" s="1"/>
  <c r="L153" i="6"/>
  <c r="M153" i="6" s="1"/>
  <c r="P153" i="6" s="1"/>
  <c r="Q153" i="6" s="1"/>
  <c r="K153" i="6"/>
  <c r="N153" i="6" s="1"/>
  <c r="I153" i="6"/>
  <c r="F153" i="6"/>
  <c r="J153" i="6" s="1"/>
  <c r="L152" i="6"/>
  <c r="O152" i="6" s="1"/>
  <c r="K152" i="6"/>
  <c r="I152" i="6"/>
  <c r="F152" i="6"/>
  <c r="J152" i="6" s="1"/>
  <c r="L151" i="6"/>
  <c r="O151" i="6" s="1"/>
  <c r="K151" i="6"/>
  <c r="I151" i="6"/>
  <c r="F151" i="6"/>
  <c r="J151" i="6" s="1"/>
  <c r="L150" i="6"/>
  <c r="O150" i="6" s="1"/>
  <c r="K150" i="6"/>
  <c r="I150" i="6"/>
  <c r="F150" i="6"/>
  <c r="J150" i="6" s="1"/>
  <c r="L149" i="6"/>
  <c r="O149" i="6" s="1"/>
  <c r="K149" i="6"/>
  <c r="I149" i="6"/>
  <c r="F149" i="6"/>
  <c r="J149" i="6" s="1"/>
  <c r="L148" i="6"/>
  <c r="O148" i="6" s="1"/>
  <c r="K148" i="6"/>
  <c r="I148" i="6"/>
  <c r="F148" i="6"/>
  <c r="J148" i="6" s="1"/>
  <c r="L147" i="6"/>
  <c r="O147" i="6" s="1"/>
  <c r="K147" i="6"/>
  <c r="I147" i="6"/>
  <c r="F147" i="6"/>
  <c r="J147" i="6" s="1"/>
  <c r="L146" i="6"/>
  <c r="O146" i="6" s="1"/>
  <c r="K146" i="6"/>
  <c r="I146" i="6"/>
  <c r="F146" i="6"/>
  <c r="J146" i="6" s="1"/>
  <c r="L145" i="6"/>
  <c r="O145" i="6" s="1"/>
  <c r="K145" i="6"/>
  <c r="N145" i="6" s="1"/>
  <c r="I145" i="6"/>
  <c r="F145" i="6"/>
  <c r="J145" i="6" s="1"/>
  <c r="L144" i="6"/>
  <c r="O144" i="6" s="1"/>
  <c r="K144" i="6"/>
  <c r="I144" i="6"/>
  <c r="F144" i="6"/>
  <c r="J144" i="6" s="1"/>
  <c r="L143" i="6"/>
  <c r="O143" i="6" s="1"/>
  <c r="K143" i="6"/>
  <c r="I143" i="6"/>
  <c r="F143" i="6"/>
  <c r="J143" i="6" s="1"/>
  <c r="L142" i="6"/>
  <c r="O142" i="6" s="1"/>
  <c r="K142" i="6"/>
  <c r="I142" i="6"/>
  <c r="F142" i="6"/>
  <c r="J142" i="6" s="1"/>
  <c r="L141" i="6"/>
  <c r="O141" i="6" s="1"/>
  <c r="K141" i="6"/>
  <c r="I141" i="6"/>
  <c r="F141" i="6"/>
  <c r="J141" i="6" s="1"/>
  <c r="L140" i="6"/>
  <c r="O140" i="6" s="1"/>
  <c r="K140" i="6"/>
  <c r="I140" i="6"/>
  <c r="F140" i="6"/>
  <c r="J140" i="6" s="1"/>
  <c r="L139" i="6"/>
  <c r="O139" i="6" s="1"/>
  <c r="K139" i="6"/>
  <c r="I139" i="6"/>
  <c r="F139" i="6"/>
  <c r="J139" i="6" s="1"/>
  <c r="L138" i="6"/>
  <c r="O138" i="6" s="1"/>
  <c r="K138" i="6"/>
  <c r="I138" i="6"/>
  <c r="F138" i="6"/>
  <c r="J138" i="6" s="1"/>
  <c r="O137" i="6"/>
  <c r="L137" i="6"/>
  <c r="K137" i="6"/>
  <c r="I137" i="6"/>
  <c r="F137" i="6"/>
  <c r="J137" i="6" s="1"/>
  <c r="L136" i="6"/>
  <c r="O136" i="6" s="1"/>
  <c r="K136" i="6"/>
  <c r="I136" i="6"/>
  <c r="F136" i="6"/>
  <c r="J136" i="6" s="1"/>
  <c r="L135" i="6"/>
  <c r="O135" i="6" s="1"/>
  <c r="K135" i="6"/>
  <c r="I135" i="6"/>
  <c r="F135" i="6"/>
  <c r="J135" i="6" s="1"/>
  <c r="L134" i="6"/>
  <c r="O134" i="6" s="1"/>
  <c r="K134" i="6"/>
  <c r="I134" i="6"/>
  <c r="F134" i="6"/>
  <c r="J134" i="6" s="1"/>
  <c r="L133" i="6"/>
  <c r="O133" i="6" s="1"/>
  <c r="K133" i="6"/>
  <c r="I133" i="6"/>
  <c r="F133" i="6"/>
  <c r="J133" i="6" s="1"/>
  <c r="L132" i="6"/>
  <c r="O132" i="6" s="1"/>
  <c r="K132" i="6"/>
  <c r="I132" i="6"/>
  <c r="F132" i="6"/>
  <c r="J132" i="6" s="1"/>
  <c r="L131" i="6"/>
  <c r="O131" i="6" s="1"/>
  <c r="K131" i="6"/>
  <c r="I131" i="6"/>
  <c r="F131" i="6"/>
  <c r="J131" i="6" s="1"/>
  <c r="L130" i="6"/>
  <c r="O130" i="6" s="1"/>
  <c r="K130" i="6"/>
  <c r="I130" i="6"/>
  <c r="F130" i="6"/>
  <c r="J130" i="6" s="1"/>
  <c r="L129" i="6"/>
  <c r="O129" i="6" s="1"/>
  <c r="K129" i="6"/>
  <c r="N129" i="6" s="1"/>
  <c r="I129" i="6"/>
  <c r="F129" i="6"/>
  <c r="J129" i="6" s="1"/>
  <c r="L128" i="6"/>
  <c r="O128" i="6" s="1"/>
  <c r="K128" i="6"/>
  <c r="I128" i="6"/>
  <c r="F128" i="6"/>
  <c r="J128" i="6" s="1"/>
  <c r="L127" i="6"/>
  <c r="O127" i="6" s="1"/>
  <c r="K127" i="6"/>
  <c r="I127" i="6"/>
  <c r="F127" i="6"/>
  <c r="J127" i="6" s="1"/>
  <c r="L126" i="6"/>
  <c r="O126" i="6" s="1"/>
  <c r="K126" i="6"/>
  <c r="I126" i="6"/>
  <c r="F126" i="6"/>
  <c r="J126" i="6" s="1"/>
  <c r="L125" i="6"/>
  <c r="O125" i="6" s="1"/>
  <c r="K125" i="6"/>
  <c r="I125" i="6"/>
  <c r="F125" i="6"/>
  <c r="J125" i="6" s="1"/>
  <c r="L124" i="6"/>
  <c r="O124" i="6" s="1"/>
  <c r="K124" i="6"/>
  <c r="I124" i="6"/>
  <c r="F124" i="6"/>
  <c r="J124" i="6" s="1"/>
  <c r="L123" i="6"/>
  <c r="O123" i="6" s="1"/>
  <c r="K123" i="6"/>
  <c r="I123" i="6"/>
  <c r="F123" i="6"/>
  <c r="J123" i="6" s="1"/>
  <c r="L122" i="6"/>
  <c r="O122" i="6" s="1"/>
  <c r="K122" i="6"/>
  <c r="I122" i="6"/>
  <c r="F122" i="6"/>
  <c r="J122" i="6" s="1"/>
  <c r="L121" i="6"/>
  <c r="O121" i="6" s="1"/>
  <c r="K121" i="6"/>
  <c r="N121" i="6" s="1"/>
  <c r="I121" i="6"/>
  <c r="F121" i="6"/>
  <c r="J121" i="6" s="1"/>
  <c r="L120" i="6"/>
  <c r="O120" i="6" s="1"/>
  <c r="K120" i="6"/>
  <c r="I120" i="6"/>
  <c r="F120" i="6"/>
  <c r="J120" i="6" s="1"/>
  <c r="L119" i="6"/>
  <c r="O119" i="6" s="1"/>
  <c r="K119" i="6"/>
  <c r="I119" i="6"/>
  <c r="F119" i="6"/>
  <c r="J119" i="6" s="1"/>
  <c r="L118" i="6"/>
  <c r="O118" i="6" s="1"/>
  <c r="K118" i="6"/>
  <c r="I118" i="6"/>
  <c r="F118" i="6"/>
  <c r="J118" i="6" s="1"/>
  <c r="L117" i="6"/>
  <c r="O117" i="6" s="1"/>
  <c r="K117" i="6"/>
  <c r="I117" i="6"/>
  <c r="F117" i="6"/>
  <c r="J117" i="6" s="1"/>
  <c r="L116" i="6"/>
  <c r="O116" i="6" s="1"/>
  <c r="K116" i="6"/>
  <c r="I116" i="6"/>
  <c r="F116" i="6"/>
  <c r="J116" i="6" s="1"/>
  <c r="L115" i="6"/>
  <c r="O115" i="6" s="1"/>
  <c r="K115" i="6"/>
  <c r="I115" i="6"/>
  <c r="F115" i="6"/>
  <c r="J115" i="6" s="1"/>
  <c r="L114" i="6"/>
  <c r="O114" i="6" s="1"/>
  <c r="K114" i="6"/>
  <c r="I114" i="6"/>
  <c r="F114" i="6"/>
  <c r="J114" i="6" s="1"/>
  <c r="L113" i="6"/>
  <c r="O113" i="6" s="1"/>
  <c r="K113" i="6"/>
  <c r="N113" i="6" s="1"/>
  <c r="I113" i="6"/>
  <c r="F113" i="6"/>
  <c r="J113" i="6" s="1"/>
  <c r="L112" i="6"/>
  <c r="O112" i="6" s="1"/>
  <c r="K112" i="6"/>
  <c r="I112" i="6"/>
  <c r="F112" i="6"/>
  <c r="J112" i="6" s="1"/>
  <c r="L111" i="6"/>
  <c r="O111" i="6" s="1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L107" i="6"/>
  <c r="O107" i="6" s="1"/>
  <c r="K107" i="6"/>
  <c r="I107" i="6"/>
  <c r="F107" i="6"/>
  <c r="J107" i="6" s="1"/>
  <c r="L106" i="6"/>
  <c r="O106" i="6" s="1"/>
  <c r="K106" i="6"/>
  <c r="N106" i="6" s="1"/>
  <c r="I106" i="6"/>
  <c r="F106" i="6"/>
  <c r="J106" i="6" s="1"/>
  <c r="L105" i="6"/>
  <c r="O105" i="6" s="1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L103" i="6"/>
  <c r="O103" i="6" s="1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L100" i="6"/>
  <c r="O100" i="6" s="1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L97" i="6"/>
  <c r="O97" i="6" s="1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L94" i="6"/>
  <c r="O94" i="6" s="1"/>
  <c r="K94" i="6"/>
  <c r="N94" i="6" s="1"/>
  <c r="L93" i="6"/>
  <c r="K93" i="6"/>
  <c r="J93" i="6"/>
  <c r="I93" i="6"/>
  <c r="F93" i="6"/>
  <c r="L92" i="6"/>
  <c r="K92" i="6"/>
  <c r="J92" i="6"/>
  <c r="I92" i="6"/>
  <c r="F92" i="6"/>
  <c r="L91" i="6"/>
  <c r="K91" i="6"/>
  <c r="I91" i="6"/>
  <c r="F91" i="6"/>
  <c r="J91" i="6" s="1"/>
  <c r="L90" i="6"/>
  <c r="K90" i="6"/>
  <c r="I90" i="6"/>
  <c r="F90" i="6"/>
  <c r="J90" i="6" s="1"/>
  <c r="L89" i="6"/>
  <c r="K89" i="6"/>
  <c r="J89" i="6"/>
  <c r="I89" i="6"/>
  <c r="F89" i="6"/>
  <c r="L88" i="6"/>
  <c r="K88" i="6"/>
  <c r="J88" i="6"/>
  <c r="I88" i="6"/>
  <c r="F88" i="6"/>
  <c r="L87" i="6"/>
  <c r="O87" i="6" s="1"/>
  <c r="K87" i="6"/>
  <c r="N87" i="6" s="1"/>
  <c r="L86" i="6"/>
  <c r="O86" i="6" s="1"/>
  <c r="K86" i="6"/>
  <c r="I86" i="6"/>
  <c r="F86" i="6"/>
  <c r="J86" i="6" s="1"/>
  <c r="L85" i="6"/>
  <c r="O85" i="6" s="1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L82" i="6"/>
  <c r="O82" i="6" s="1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L79" i="6"/>
  <c r="O79" i="6" s="1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L77" i="6"/>
  <c r="O77" i="6" s="1"/>
  <c r="K77" i="6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L73" i="6"/>
  <c r="K73" i="6"/>
  <c r="I73" i="6"/>
  <c r="F73" i="6"/>
  <c r="J73" i="6" s="1"/>
  <c r="L72" i="6"/>
  <c r="K72" i="6"/>
  <c r="N72" i="6" s="1"/>
  <c r="I72" i="6"/>
  <c r="F72" i="6"/>
  <c r="J72" i="6" s="1"/>
  <c r="L71" i="6"/>
  <c r="O71" i="6" s="1"/>
  <c r="K71" i="6"/>
  <c r="N71" i="6" s="1"/>
  <c r="J71" i="6"/>
  <c r="I71" i="6"/>
  <c r="I70" i="6" s="1"/>
  <c r="F71" i="6"/>
  <c r="L70" i="6"/>
  <c r="K70" i="6"/>
  <c r="L69" i="6"/>
  <c r="O69" i="6" s="1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L67" i="6"/>
  <c r="O67" i="6" s="1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L65" i="6"/>
  <c r="O65" i="6" s="1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L63" i="6"/>
  <c r="O63" i="6" s="1"/>
  <c r="K63" i="6"/>
  <c r="N63" i="6" s="1"/>
  <c r="I63" i="6"/>
  <c r="F63" i="6"/>
  <c r="J63" i="6" s="1"/>
  <c r="L62" i="6"/>
  <c r="O62" i="6" s="1"/>
  <c r="K62" i="6"/>
  <c r="J62" i="6"/>
  <c r="I62" i="6"/>
  <c r="F62" i="6"/>
  <c r="L61" i="6"/>
  <c r="O61" i="6" s="1"/>
  <c r="K61" i="6"/>
  <c r="N61" i="6" s="1"/>
  <c r="I61" i="6"/>
  <c r="F61" i="6"/>
  <c r="J61" i="6" s="1"/>
  <c r="L60" i="6"/>
  <c r="O60" i="6" s="1"/>
  <c r="K60" i="6"/>
  <c r="J60" i="6"/>
  <c r="I60" i="6"/>
  <c r="F60" i="6"/>
  <c r="L59" i="6"/>
  <c r="O59" i="6" s="1"/>
  <c r="K59" i="6"/>
  <c r="N59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L56" i="6"/>
  <c r="O56" i="6" s="1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L54" i="6"/>
  <c r="O54" i="6" s="1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L52" i="6"/>
  <c r="O52" i="6" s="1"/>
  <c r="K52" i="6"/>
  <c r="N52" i="6" s="1"/>
  <c r="I52" i="6"/>
  <c r="F52" i="6"/>
  <c r="J52" i="6" s="1"/>
  <c r="L51" i="6"/>
  <c r="O51" i="6" s="1"/>
  <c r="K51" i="6"/>
  <c r="N51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L48" i="6"/>
  <c r="O48" i="6" s="1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L46" i="6"/>
  <c r="O46" i="6" s="1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L44" i="6"/>
  <c r="O44" i="6" s="1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L42" i="6"/>
  <c r="O42" i="6" s="1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L40" i="6"/>
  <c r="O40" i="6" s="1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L38" i="6"/>
  <c r="O38" i="6" s="1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L35" i="6"/>
  <c r="O35" i="6" s="1"/>
  <c r="K35" i="6"/>
  <c r="J35" i="6"/>
  <c r="I35" i="6"/>
  <c r="F35" i="6"/>
  <c r="L34" i="6"/>
  <c r="O34" i="6" s="1"/>
  <c r="K34" i="6"/>
  <c r="N34" i="6" s="1"/>
  <c r="I34" i="6"/>
  <c r="F34" i="6"/>
  <c r="J34" i="6" s="1"/>
  <c r="L33" i="6"/>
  <c r="O33" i="6" s="1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L31" i="6"/>
  <c r="O31" i="6" s="1"/>
  <c r="K31" i="6"/>
  <c r="J31" i="6"/>
  <c r="I31" i="6"/>
  <c r="F31" i="6"/>
  <c r="L30" i="6"/>
  <c r="O30" i="6" s="1"/>
  <c r="K30" i="6"/>
  <c r="N30" i="6" s="1"/>
  <c r="I30" i="6"/>
  <c r="F30" i="6"/>
  <c r="J30" i="6" s="1"/>
  <c r="L29" i="6"/>
  <c r="O29" i="6" s="1"/>
  <c r="K29" i="6"/>
  <c r="J29" i="6"/>
  <c r="I29" i="6"/>
  <c r="F29" i="6"/>
  <c r="L28" i="6"/>
  <c r="O28" i="6" s="1"/>
  <c r="K28" i="6"/>
  <c r="N28" i="6" s="1"/>
  <c r="I28" i="6"/>
  <c r="F28" i="6"/>
  <c r="J28" i="6" s="1"/>
  <c r="L27" i="6"/>
  <c r="O27" i="6" s="1"/>
  <c r="K27" i="6"/>
  <c r="J27" i="6"/>
  <c r="I27" i="6"/>
  <c r="F27" i="6"/>
  <c r="L26" i="6"/>
  <c r="O26" i="6" s="1"/>
  <c r="K26" i="6"/>
  <c r="N26" i="6" s="1"/>
  <c r="I26" i="6"/>
  <c r="F26" i="6"/>
  <c r="J26" i="6" s="1"/>
  <c r="L25" i="6"/>
  <c r="O25" i="6" s="1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L23" i="6"/>
  <c r="O23" i="6" s="1"/>
  <c r="K23" i="6"/>
  <c r="J23" i="6"/>
  <c r="I23" i="6"/>
  <c r="F23" i="6"/>
  <c r="L22" i="6"/>
  <c r="O22" i="6" s="1"/>
  <c r="K22" i="6"/>
  <c r="N22" i="6" s="1"/>
  <c r="I22" i="6"/>
  <c r="F22" i="6"/>
  <c r="J22" i="6" s="1"/>
  <c r="L21" i="6"/>
  <c r="O21" i="6" s="1"/>
  <c r="K21" i="6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L249" i="4"/>
  <c r="K249" i="4"/>
  <c r="N249" i="4" s="1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L243" i="4"/>
  <c r="O243" i="4" s="1"/>
  <c r="K243" i="4"/>
  <c r="N243" i="4" s="1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L235" i="4"/>
  <c r="O235" i="4" s="1"/>
  <c r="K235" i="4"/>
  <c r="N235" i="4" s="1"/>
  <c r="J235" i="4"/>
  <c r="I235" i="4"/>
  <c r="F235" i="4"/>
  <c r="L234" i="4"/>
  <c r="O234" i="4" s="1"/>
  <c r="K234" i="4"/>
  <c r="I234" i="4"/>
  <c r="F234" i="4"/>
  <c r="J234" i="4" s="1"/>
  <c r="L233" i="4"/>
  <c r="O233" i="4" s="1"/>
  <c r="K233" i="4"/>
  <c r="N233" i="4" s="1"/>
  <c r="J233" i="4"/>
  <c r="I233" i="4"/>
  <c r="F233" i="4"/>
  <c r="L232" i="4"/>
  <c r="O232" i="4" s="1"/>
  <c r="K232" i="4"/>
  <c r="I232" i="4"/>
  <c r="F232" i="4"/>
  <c r="J232" i="4" s="1"/>
  <c r="L231" i="4"/>
  <c r="O231" i="4" s="1"/>
  <c r="K231" i="4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I227" i="4"/>
  <c r="F227" i="4"/>
  <c r="L226" i="4"/>
  <c r="K226" i="4"/>
  <c r="I226" i="4"/>
  <c r="F226" i="4"/>
  <c r="J226" i="4" s="1"/>
  <c r="O225" i="4"/>
  <c r="L225" i="4"/>
  <c r="K225" i="4"/>
  <c r="N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L216" i="4"/>
  <c r="O216" i="4" s="1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J207" i="4"/>
  <c r="I207" i="4"/>
  <c r="F207" i="4"/>
  <c r="L206" i="4"/>
  <c r="K206" i="4"/>
  <c r="I206" i="4"/>
  <c r="F206" i="4"/>
  <c r="J206" i="4" s="1"/>
  <c r="L205" i="4"/>
  <c r="O205" i="4" s="1"/>
  <c r="K205" i="4"/>
  <c r="N205" i="4" s="1"/>
  <c r="J205" i="4"/>
  <c r="I205" i="4"/>
  <c r="F205" i="4"/>
  <c r="L204" i="4"/>
  <c r="K204" i="4"/>
  <c r="I204" i="4"/>
  <c r="F204" i="4"/>
  <c r="J204" i="4" s="1"/>
  <c r="L203" i="4"/>
  <c r="O203" i="4" s="1"/>
  <c r="K203" i="4"/>
  <c r="N203" i="4" s="1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K198" i="4"/>
  <c r="I198" i="4"/>
  <c r="F198" i="4"/>
  <c r="L197" i="4"/>
  <c r="O197" i="4" s="1"/>
  <c r="K197" i="4"/>
  <c r="N197" i="4" s="1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L190" i="4"/>
  <c r="O190" i="4" s="1"/>
  <c r="K190" i="4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L185" i="4"/>
  <c r="O185" i="4" s="1"/>
  <c r="K185" i="4"/>
  <c r="J185" i="4"/>
  <c r="I185" i="4"/>
  <c r="F185" i="4"/>
  <c r="L184" i="4"/>
  <c r="K184" i="4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J181" i="4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L170" i="4"/>
  <c r="O170" i="4" s="1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L167" i="4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L153" i="4"/>
  <c r="O153" i="4" s="1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L150" i="4"/>
  <c r="K150" i="4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L139" i="4"/>
  <c r="O139" i="4" s="1"/>
  <c r="K139" i="4"/>
  <c r="N139" i="4" s="1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L121" i="4"/>
  <c r="O121" i="4" s="1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I118" i="4"/>
  <c r="F118" i="4"/>
  <c r="J118" i="4" s="1"/>
  <c r="L117" i="4"/>
  <c r="O117" i="4" s="1"/>
  <c r="K117" i="4"/>
  <c r="J117" i="4"/>
  <c r="I117" i="4"/>
  <c r="F117" i="4"/>
  <c r="L116" i="4"/>
  <c r="K116" i="4"/>
  <c r="N116" i="4" s="1"/>
  <c r="I116" i="4"/>
  <c r="F116" i="4"/>
  <c r="J116" i="4" s="1"/>
  <c r="L115" i="4"/>
  <c r="O115" i="4" s="1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K112" i="4"/>
  <c r="N112" i="4" s="1"/>
  <c r="I112" i="4"/>
  <c r="F112" i="4"/>
  <c r="J112" i="4" s="1"/>
  <c r="L111" i="4"/>
  <c r="O111" i="4" s="1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L107" i="4"/>
  <c r="O107" i="4" s="1"/>
  <c r="K107" i="4"/>
  <c r="N107" i="4" s="1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L103" i="4"/>
  <c r="O103" i="4" s="1"/>
  <c r="K103" i="4"/>
  <c r="N103" i="4" s="1"/>
  <c r="J103" i="4"/>
  <c r="I103" i="4"/>
  <c r="F103" i="4"/>
  <c r="L102" i="4"/>
  <c r="K102" i="4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L94" i="4"/>
  <c r="O94" i="4" s="1"/>
  <c r="K94" i="4"/>
  <c r="N94" i="4" s="1"/>
  <c r="L93" i="4"/>
  <c r="O93" i="4" s="1"/>
  <c r="K93" i="4"/>
  <c r="J93" i="4"/>
  <c r="I93" i="4"/>
  <c r="F93" i="4"/>
  <c r="L92" i="4"/>
  <c r="O92" i="4" s="1"/>
  <c r="K92" i="4"/>
  <c r="I92" i="4"/>
  <c r="F92" i="4"/>
  <c r="J92" i="4" s="1"/>
  <c r="L91" i="4"/>
  <c r="O91" i="4" s="1"/>
  <c r="K91" i="4"/>
  <c r="N91" i="4" s="1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J85" i="4"/>
  <c r="I85" i="4"/>
  <c r="F85" i="4"/>
  <c r="L84" i="4"/>
  <c r="K84" i="4"/>
  <c r="I84" i="4"/>
  <c r="F84" i="4"/>
  <c r="J84" i="4" s="1"/>
  <c r="L83" i="4"/>
  <c r="O83" i="4" s="1"/>
  <c r="K83" i="4"/>
  <c r="N83" i="4" s="1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J81" i="4"/>
  <c r="I81" i="4"/>
  <c r="F81" i="4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J42" i="4"/>
  <c r="I42" i="4"/>
  <c r="I37" i="4" s="1"/>
  <c r="F42" i="4"/>
  <c r="L41" i="4"/>
  <c r="O41" i="4" s="1"/>
  <c r="K41" i="4"/>
  <c r="I41" i="4"/>
  <c r="F41" i="4"/>
  <c r="J41" i="4" s="1"/>
  <c r="L40" i="4"/>
  <c r="O40" i="4" s="1"/>
  <c r="K40" i="4"/>
  <c r="N40" i="4" s="1"/>
  <c r="J40" i="4"/>
  <c r="I40" i="4"/>
  <c r="F40" i="4"/>
  <c r="L39" i="4"/>
  <c r="K39" i="4"/>
  <c r="I39" i="4"/>
  <c r="F39" i="4"/>
  <c r="J39" i="4" s="1"/>
  <c r="L38" i="4"/>
  <c r="K38" i="4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K35" i="4"/>
  <c r="N35" i="4" s="1"/>
  <c r="J35" i="4"/>
  <c r="I35" i="4"/>
  <c r="F35" i="4"/>
  <c r="L34" i="4"/>
  <c r="O34" i="4" s="1"/>
  <c r="K34" i="4"/>
  <c r="J34" i="4"/>
  <c r="I34" i="4"/>
  <c r="F34" i="4"/>
  <c r="L33" i="4"/>
  <c r="O33" i="4" s="1"/>
  <c r="K33" i="4"/>
  <c r="I33" i="4"/>
  <c r="F33" i="4"/>
  <c r="L32" i="4"/>
  <c r="O32" i="4" s="1"/>
  <c r="K32" i="4"/>
  <c r="I32" i="4"/>
  <c r="F32" i="4"/>
  <c r="J32" i="4" s="1"/>
  <c r="L31" i="4"/>
  <c r="O31" i="4" s="1"/>
  <c r="K31" i="4"/>
  <c r="N31" i="4" s="1"/>
  <c r="J31" i="4"/>
  <c r="I31" i="4"/>
  <c r="F31" i="4"/>
  <c r="L30" i="4"/>
  <c r="O30" i="4" s="1"/>
  <c r="K30" i="4"/>
  <c r="N30" i="4" s="1"/>
  <c r="I30" i="4"/>
  <c r="F30" i="4"/>
  <c r="J30" i="4" s="1"/>
  <c r="L29" i="4"/>
  <c r="O29" i="4" s="1"/>
  <c r="K29" i="4"/>
  <c r="N29" i="4" s="1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L25" i="4"/>
  <c r="O25" i="4" s="1"/>
  <c r="K25" i="4"/>
  <c r="J25" i="4"/>
  <c r="I25" i="4"/>
  <c r="F25" i="4"/>
  <c r="L24" i="4"/>
  <c r="O24" i="4" s="1"/>
  <c r="K24" i="4"/>
  <c r="N24" i="4" s="1"/>
  <c r="I24" i="4"/>
  <c r="F24" i="4"/>
  <c r="J24" i="4" s="1"/>
  <c r="L23" i="4"/>
  <c r="O23" i="4" s="1"/>
  <c r="K23" i="4"/>
  <c r="N23" i="4" s="1"/>
  <c r="J23" i="4"/>
  <c r="I23" i="4"/>
  <c r="F23" i="4"/>
  <c r="L22" i="4"/>
  <c r="O22" i="4" s="1"/>
  <c r="K22" i="4"/>
  <c r="N22" i="4" s="1"/>
  <c r="I22" i="4"/>
  <c r="F22" i="4"/>
  <c r="J22" i="4" s="1"/>
  <c r="L21" i="4"/>
  <c r="O21" i="4" s="1"/>
  <c r="K21" i="4"/>
  <c r="N21" i="4" s="1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L204" i="2"/>
  <c r="M204" i="2" s="1"/>
  <c r="P204" i="2" s="1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L187" i="2"/>
  <c r="M187" i="2" s="1"/>
  <c r="P187" i="2" s="1"/>
  <c r="I187" i="2"/>
  <c r="F187" i="2"/>
  <c r="N186" i="2"/>
  <c r="L186" i="2"/>
  <c r="M186" i="2" s="1"/>
  <c r="P186" i="2" s="1"/>
  <c r="I186" i="2"/>
  <c r="F186" i="2"/>
  <c r="J186" i="2" s="1"/>
  <c r="L185" i="2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L104" i="2"/>
  <c r="M104" i="2" s="1"/>
  <c r="P104" i="2" s="1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L80" i="2"/>
  <c r="M80" i="2" s="1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Q27" i="18" l="1"/>
  <c r="M27" i="18"/>
  <c r="P27" i="18" s="1"/>
  <c r="L27" i="18"/>
  <c r="O27" i="18" s="1"/>
  <c r="L39" i="18"/>
  <c r="O39" i="18" s="1"/>
  <c r="M39" i="18"/>
  <c r="P39" i="18" s="1"/>
  <c r="Q39" i="18"/>
  <c r="R55" i="18"/>
  <c r="L91" i="18"/>
  <c r="O91" i="18" s="1"/>
  <c r="M91" i="18"/>
  <c r="P91" i="18" s="1"/>
  <c r="Q91" i="18"/>
  <c r="R91" i="18" s="1"/>
  <c r="Q100" i="18"/>
  <c r="M100" i="18"/>
  <c r="P100" i="18" s="1"/>
  <c r="L100" i="18"/>
  <c r="O100" i="18" s="1"/>
  <c r="R135" i="18"/>
  <c r="Q12" i="18"/>
  <c r="M12" i="18"/>
  <c r="P12" i="18" s="1"/>
  <c r="L12" i="18"/>
  <c r="O12" i="18" s="1"/>
  <c r="R15" i="18"/>
  <c r="Q31" i="18"/>
  <c r="M31" i="18"/>
  <c r="P31" i="18" s="1"/>
  <c r="L31" i="18"/>
  <c r="O31" i="18" s="1"/>
  <c r="Q33" i="18"/>
  <c r="M33" i="18"/>
  <c r="P33" i="18" s="1"/>
  <c r="L33" i="18"/>
  <c r="O33" i="18" s="1"/>
  <c r="R48" i="18"/>
  <c r="R64" i="18"/>
  <c r="Q71" i="18"/>
  <c r="M71" i="18"/>
  <c r="P71" i="18" s="1"/>
  <c r="P70" i="18" s="1"/>
  <c r="L71" i="18"/>
  <c r="O71" i="18" s="1"/>
  <c r="Q79" i="18"/>
  <c r="M79" i="18"/>
  <c r="P79" i="18" s="1"/>
  <c r="L79" i="18"/>
  <c r="O79" i="18" s="1"/>
  <c r="L87" i="18"/>
  <c r="O87" i="18" s="1"/>
  <c r="M87" i="18"/>
  <c r="P87" i="18" s="1"/>
  <c r="Q87" i="18"/>
  <c r="R87" i="18" s="1"/>
  <c r="L103" i="18"/>
  <c r="O103" i="18" s="1"/>
  <c r="M103" i="18"/>
  <c r="P103" i="18" s="1"/>
  <c r="Q103" i="18"/>
  <c r="R103" i="18" s="1"/>
  <c r="Q104" i="18"/>
  <c r="M104" i="18"/>
  <c r="P104" i="18" s="1"/>
  <c r="L104" i="18"/>
  <c r="O104" i="18" s="1"/>
  <c r="P75" i="18"/>
  <c r="L99" i="18"/>
  <c r="O99" i="18" s="1"/>
  <c r="Q99" i="18"/>
  <c r="R99" i="18" s="1"/>
  <c r="M99" i="18"/>
  <c r="P99" i="18" s="1"/>
  <c r="R104" i="18"/>
  <c r="R108" i="18"/>
  <c r="Q16" i="18"/>
  <c r="R16" i="18" s="1"/>
  <c r="M16" i="18"/>
  <c r="P16" i="18" s="1"/>
  <c r="L16" i="18"/>
  <c r="O16" i="18" s="1"/>
  <c r="R19" i="18"/>
  <c r="R22" i="18"/>
  <c r="R27" i="18"/>
  <c r="R44" i="18"/>
  <c r="L47" i="18"/>
  <c r="O47" i="18" s="1"/>
  <c r="M47" i="18"/>
  <c r="P47" i="18" s="1"/>
  <c r="Q47" i="18"/>
  <c r="R47" i="18" s="1"/>
  <c r="O50" i="18"/>
  <c r="M58" i="18"/>
  <c r="L58" i="18"/>
  <c r="R60" i="18"/>
  <c r="Q83" i="18"/>
  <c r="R83" i="18" s="1"/>
  <c r="M83" i="18"/>
  <c r="P83" i="18" s="1"/>
  <c r="L83" i="18"/>
  <c r="O83" i="18" s="1"/>
  <c r="R12" i="18"/>
  <c r="J11" i="18"/>
  <c r="Q23" i="18"/>
  <c r="R23" i="18" s="1"/>
  <c r="M23" i="18"/>
  <c r="P23" i="18" s="1"/>
  <c r="L23" i="18"/>
  <c r="O23" i="18" s="1"/>
  <c r="R31" i="18"/>
  <c r="R33" i="18"/>
  <c r="R39" i="18"/>
  <c r="L43" i="18"/>
  <c r="O43" i="18" s="1"/>
  <c r="M43" i="18"/>
  <c r="P43" i="18" s="1"/>
  <c r="Q43" i="18"/>
  <c r="R43" i="18" s="1"/>
  <c r="J50" i="18"/>
  <c r="R57" i="18"/>
  <c r="J70" i="18"/>
  <c r="R71" i="18"/>
  <c r="R79" i="18"/>
  <c r="R92" i="18"/>
  <c r="L95" i="18"/>
  <c r="M95" i="18"/>
  <c r="Q96" i="18"/>
  <c r="M96" i="18"/>
  <c r="P96" i="18" s="1"/>
  <c r="L96" i="18"/>
  <c r="O96" i="18" s="1"/>
  <c r="R100" i="18"/>
  <c r="R139" i="18"/>
  <c r="R41" i="18"/>
  <c r="Q44" i="18"/>
  <c r="M44" i="18"/>
  <c r="P44" i="18" s="1"/>
  <c r="J75" i="18"/>
  <c r="Q88" i="18"/>
  <c r="R88" i="18" s="1"/>
  <c r="M88" i="18"/>
  <c r="P88" i="18" s="1"/>
  <c r="Q90" i="18"/>
  <c r="R90" i="18" s="1"/>
  <c r="R113" i="18"/>
  <c r="L130" i="18"/>
  <c r="O130" i="18" s="1"/>
  <c r="M130" i="18"/>
  <c r="P130" i="18" s="1"/>
  <c r="L251" i="18"/>
  <c r="O251" i="18" s="1"/>
  <c r="Q251" i="18"/>
  <c r="R251" i="18" s="1"/>
  <c r="M251" i="18"/>
  <c r="P251" i="18" s="1"/>
  <c r="Q13" i="18"/>
  <c r="R13" i="18" s="1"/>
  <c r="Q17" i="18"/>
  <c r="R17" i="18" s="1"/>
  <c r="R21" i="18"/>
  <c r="Q24" i="18"/>
  <c r="Q28" i="18"/>
  <c r="R28" i="18" s="1"/>
  <c r="L34" i="18"/>
  <c r="O34" i="18" s="1"/>
  <c r="Q34" i="18"/>
  <c r="Q51" i="18"/>
  <c r="M51" i="18"/>
  <c r="P51" i="18" s="1"/>
  <c r="R52" i="18"/>
  <c r="O53" i="18"/>
  <c r="Q53" i="18"/>
  <c r="R53" i="18" s="1"/>
  <c r="Q55" i="18"/>
  <c r="M55" i="18"/>
  <c r="P55" i="18" s="1"/>
  <c r="R56" i="18"/>
  <c r="O57" i="18"/>
  <c r="Q57" i="18"/>
  <c r="L59" i="18"/>
  <c r="O59" i="18" s="1"/>
  <c r="O58" i="18" s="1"/>
  <c r="Q59" i="18"/>
  <c r="Q60" i="18"/>
  <c r="M60" i="18"/>
  <c r="P60" i="18" s="1"/>
  <c r="P58" i="18" s="1"/>
  <c r="R61" i="18"/>
  <c r="O62" i="18"/>
  <c r="Q62" i="18"/>
  <c r="R62" i="18" s="1"/>
  <c r="Q64" i="18"/>
  <c r="M64" i="18"/>
  <c r="P64" i="18" s="1"/>
  <c r="R65" i="18"/>
  <c r="O66" i="18"/>
  <c r="Q66" i="18"/>
  <c r="R66" i="18" s="1"/>
  <c r="Q68" i="18"/>
  <c r="R68" i="18" s="1"/>
  <c r="M68" i="18"/>
  <c r="P68" i="18" s="1"/>
  <c r="R69" i="18"/>
  <c r="L72" i="18"/>
  <c r="O72" i="18" s="1"/>
  <c r="Q72" i="18"/>
  <c r="R72" i="18" s="1"/>
  <c r="L76" i="18"/>
  <c r="O76" i="18" s="1"/>
  <c r="Q76" i="18"/>
  <c r="R76" i="18" s="1"/>
  <c r="L80" i="18"/>
  <c r="O80" i="18" s="1"/>
  <c r="Q80" i="18"/>
  <c r="L84" i="18"/>
  <c r="O84" i="18" s="1"/>
  <c r="Q84" i="18"/>
  <c r="L94" i="18"/>
  <c r="O94" i="18" s="1"/>
  <c r="Q94" i="18"/>
  <c r="R94" i="18" s="1"/>
  <c r="Q113" i="18"/>
  <c r="Q121" i="18"/>
  <c r="Q130" i="18"/>
  <c r="Q131" i="18"/>
  <c r="R131" i="18" s="1"/>
  <c r="M131" i="18"/>
  <c r="P131" i="18" s="1"/>
  <c r="L131" i="18"/>
  <c r="O131" i="18" s="1"/>
  <c r="Q135" i="18"/>
  <c r="M135" i="18"/>
  <c r="P135" i="18" s="1"/>
  <c r="L135" i="18"/>
  <c r="O135" i="18" s="1"/>
  <c r="Q139" i="18"/>
  <c r="M139" i="18"/>
  <c r="P139" i="18" s="1"/>
  <c r="L139" i="18"/>
  <c r="O139" i="18" s="1"/>
  <c r="Q143" i="18"/>
  <c r="R143" i="18" s="1"/>
  <c r="M143" i="18"/>
  <c r="P143" i="18" s="1"/>
  <c r="L143" i="18"/>
  <c r="O143" i="18" s="1"/>
  <c r="R147" i="18"/>
  <c r="Q149" i="18"/>
  <c r="M149" i="18"/>
  <c r="P149" i="18" s="1"/>
  <c r="L149" i="18"/>
  <c r="O149" i="18" s="1"/>
  <c r="R172" i="18"/>
  <c r="Q180" i="18"/>
  <c r="R180" i="18" s="1"/>
  <c r="M180" i="18"/>
  <c r="P180" i="18" s="1"/>
  <c r="L180" i="18"/>
  <c r="O180" i="18" s="1"/>
  <c r="R195" i="18"/>
  <c r="Q201" i="18"/>
  <c r="M201" i="18"/>
  <c r="P201" i="18" s="1"/>
  <c r="L201" i="18"/>
  <c r="O201" i="18" s="1"/>
  <c r="L233" i="18"/>
  <c r="O233" i="18" s="1"/>
  <c r="M233" i="18"/>
  <c r="P233" i="18" s="1"/>
  <c r="Q233" i="18"/>
  <c r="M272" i="18"/>
  <c r="P272" i="18" s="1"/>
  <c r="Q272" i="18"/>
  <c r="R272" i="18" s="1"/>
  <c r="L272" i="18"/>
  <c r="O272" i="18" s="1"/>
  <c r="P13" i="18"/>
  <c r="P17" i="18"/>
  <c r="P28" i="18"/>
  <c r="P32" i="18"/>
  <c r="O38" i="18"/>
  <c r="Q40" i="18"/>
  <c r="R40" i="18" s="1"/>
  <c r="M40" i="18"/>
  <c r="P40" i="18" s="1"/>
  <c r="P37" i="18" s="1"/>
  <c r="Q42" i="18"/>
  <c r="R42" i="18" s="1"/>
  <c r="Q46" i="18"/>
  <c r="R46" i="18" s="1"/>
  <c r="Q48" i="18"/>
  <c r="M48" i="18"/>
  <c r="P48" i="18" s="1"/>
  <c r="Q92" i="18"/>
  <c r="M92" i="18"/>
  <c r="P92" i="18" s="1"/>
  <c r="L107" i="18"/>
  <c r="O107" i="18" s="1"/>
  <c r="M107" i="18"/>
  <c r="P107" i="18" s="1"/>
  <c r="Q108" i="18"/>
  <c r="M108" i="18"/>
  <c r="P108" i="18" s="1"/>
  <c r="L111" i="18"/>
  <c r="O111" i="18" s="1"/>
  <c r="M111" i="18"/>
  <c r="P111" i="18" s="1"/>
  <c r="Q111" i="18"/>
  <c r="R121" i="18"/>
  <c r="L15" i="18"/>
  <c r="O15" i="18" s="1"/>
  <c r="L19" i="18"/>
  <c r="O19" i="18" s="1"/>
  <c r="L22" i="18"/>
  <c r="O22" i="18" s="1"/>
  <c r="O20" i="18" s="1"/>
  <c r="J24" i="18"/>
  <c r="R24" i="18" s="1"/>
  <c r="L26" i="18"/>
  <c r="O26" i="18" s="1"/>
  <c r="L30" i="18"/>
  <c r="O30" i="18" s="1"/>
  <c r="R34" i="18"/>
  <c r="L35" i="18"/>
  <c r="O35" i="18" s="1"/>
  <c r="Q35" i="18"/>
  <c r="R35" i="18" s="1"/>
  <c r="J38" i="18"/>
  <c r="Q54" i="18"/>
  <c r="R54" i="18" s="1"/>
  <c r="R59" i="18"/>
  <c r="S59" i="18"/>
  <c r="T59" i="18" s="1"/>
  <c r="Q63" i="18"/>
  <c r="R63" i="18" s="1"/>
  <c r="Q67" i="18"/>
  <c r="R67" i="18" s="1"/>
  <c r="L73" i="18"/>
  <c r="O73" i="18" s="1"/>
  <c r="Q73" i="18"/>
  <c r="R73" i="18" s="1"/>
  <c r="L77" i="18"/>
  <c r="O77" i="18" s="1"/>
  <c r="Q77" i="18"/>
  <c r="R80" i="18"/>
  <c r="L81" i="18"/>
  <c r="O81" i="18" s="1"/>
  <c r="Q81" i="18"/>
  <c r="R81" i="18" s="1"/>
  <c r="R84" i="18"/>
  <c r="L85" i="18"/>
  <c r="O85" i="18" s="1"/>
  <c r="Q85" i="18"/>
  <c r="R85" i="18" s="1"/>
  <c r="R96" i="18"/>
  <c r="L97" i="18"/>
  <c r="O97" i="18" s="1"/>
  <c r="Q97" i="18"/>
  <c r="R97" i="18" s="1"/>
  <c r="L101" i="18"/>
  <c r="O101" i="18" s="1"/>
  <c r="Q101" i="18"/>
  <c r="L105" i="18"/>
  <c r="O105" i="18" s="1"/>
  <c r="Q105" i="18"/>
  <c r="R105" i="18" s="1"/>
  <c r="Q107" i="18"/>
  <c r="R107" i="18" s="1"/>
  <c r="P109" i="18"/>
  <c r="P110" i="18"/>
  <c r="R111" i="18"/>
  <c r="Q112" i="18"/>
  <c r="R112" i="18" s="1"/>
  <c r="M112" i="18"/>
  <c r="P112" i="18" s="1"/>
  <c r="R114" i="18"/>
  <c r="L115" i="18"/>
  <c r="O115" i="18" s="1"/>
  <c r="M115" i="18"/>
  <c r="P115" i="18" s="1"/>
  <c r="Q115" i="18"/>
  <c r="R115" i="18" s="1"/>
  <c r="P117" i="18"/>
  <c r="P118" i="18"/>
  <c r="Q120" i="18"/>
  <c r="R120" i="18" s="1"/>
  <c r="M120" i="18"/>
  <c r="P120" i="18" s="1"/>
  <c r="R122" i="18"/>
  <c r="L123" i="18"/>
  <c r="O123" i="18" s="1"/>
  <c r="M123" i="18"/>
  <c r="P123" i="18" s="1"/>
  <c r="Q123" i="18"/>
  <c r="R123" i="18" s="1"/>
  <c r="P125" i="18"/>
  <c r="P126" i="18"/>
  <c r="R127" i="18"/>
  <c r="Q128" i="18"/>
  <c r="R128" i="18" s="1"/>
  <c r="M128" i="18"/>
  <c r="P128" i="18" s="1"/>
  <c r="R130" i="18"/>
  <c r="R134" i="18"/>
  <c r="R138" i="18"/>
  <c r="R142" i="18"/>
  <c r="M146" i="18"/>
  <c r="P146" i="18" s="1"/>
  <c r="Q146" i="18"/>
  <c r="L146" i="18"/>
  <c r="O146" i="18" s="1"/>
  <c r="Q169" i="18"/>
  <c r="M169" i="18"/>
  <c r="P169" i="18" s="1"/>
  <c r="L169" i="18"/>
  <c r="O169" i="18" s="1"/>
  <c r="O177" i="18"/>
  <c r="Q192" i="18"/>
  <c r="M192" i="18"/>
  <c r="P192" i="18" s="1"/>
  <c r="L192" i="18"/>
  <c r="O192" i="18" s="1"/>
  <c r="O210" i="18"/>
  <c r="L212" i="18"/>
  <c r="O212" i="18" s="1"/>
  <c r="M212" i="18"/>
  <c r="P212" i="18" s="1"/>
  <c r="Q212" i="18"/>
  <c r="L270" i="18"/>
  <c r="O270" i="18" s="1"/>
  <c r="Q270" i="18"/>
  <c r="R270" i="18" s="1"/>
  <c r="M270" i="18"/>
  <c r="P270" i="18" s="1"/>
  <c r="O42" i="18"/>
  <c r="R45" i="18"/>
  <c r="O46" i="18"/>
  <c r="R49" i="18"/>
  <c r="R89" i="18"/>
  <c r="R93" i="18"/>
  <c r="P113" i="18"/>
  <c r="Q116" i="18"/>
  <c r="R116" i="18" s="1"/>
  <c r="M116" i="18"/>
  <c r="P116" i="18" s="1"/>
  <c r="L119" i="18"/>
  <c r="O119" i="18" s="1"/>
  <c r="M119" i="18"/>
  <c r="P119" i="18" s="1"/>
  <c r="Q119" i="18"/>
  <c r="R119" i="18" s="1"/>
  <c r="Q124" i="18"/>
  <c r="R124" i="18" s="1"/>
  <c r="M124" i="18"/>
  <c r="P124" i="18" s="1"/>
  <c r="L127" i="18"/>
  <c r="O127" i="18" s="1"/>
  <c r="M127" i="18"/>
  <c r="P127" i="18" s="1"/>
  <c r="Q127" i="18"/>
  <c r="Q202" i="18"/>
  <c r="M202" i="18"/>
  <c r="P202" i="18" s="1"/>
  <c r="L202" i="18"/>
  <c r="O202" i="18" s="1"/>
  <c r="M15" i="18"/>
  <c r="P15" i="18" s="1"/>
  <c r="M19" i="18"/>
  <c r="P19" i="18" s="1"/>
  <c r="M22" i="18"/>
  <c r="P22" i="18" s="1"/>
  <c r="P20" i="18" s="1"/>
  <c r="M26" i="18"/>
  <c r="P26" i="18" s="1"/>
  <c r="M30" i="18"/>
  <c r="P30" i="18" s="1"/>
  <c r="Q32" i="18"/>
  <c r="R32" i="18" s="1"/>
  <c r="Q36" i="18"/>
  <c r="R36" i="18" s="1"/>
  <c r="L40" i="18"/>
  <c r="O40" i="18" s="1"/>
  <c r="L41" i="18"/>
  <c r="O41" i="18" s="1"/>
  <c r="L44" i="18"/>
  <c r="O44" i="18" s="1"/>
  <c r="L45" i="18"/>
  <c r="O45" i="18" s="1"/>
  <c r="L48" i="18"/>
  <c r="O48" i="18" s="1"/>
  <c r="L49" i="18"/>
  <c r="O49" i="18" s="1"/>
  <c r="M50" i="18"/>
  <c r="M54" i="18"/>
  <c r="P54" i="18" s="1"/>
  <c r="J58" i="18"/>
  <c r="I58" i="18"/>
  <c r="M63" i="18"/>
  <c r="P63" i="18" s="1"/>
  <c r="M67" i="18"/>
  <c r="P67" i="18" s="1"/>
  <c r="Q74" i="18"/>
  <c r="R74" i="18" s="1"/>
  <c r="R77" i="18"/>
  <c r="Q78" i="18"/>
  <c r="R78" i="18" s="1"/>
  <c r="Q82" i="18"/>
  <c r="R82" i="18" s="1"/>
  <c r="Q86" i="18"/>
  <c r="R86" i="18" s="1"/>
  <c r="L88" i="18"/>
  <c r="O88" i="18" s="1"/>
  <c r="L89" i="18"/>
  <c r="O89" i="18" s="1"/>
  <c r="L92" i="18"/>
  <c r="O92" i="18" s="1"/>
  <c r="L93" i="18"/>
  <c r="O93" i="18" s="1"/>
  <c r="L98" i="18"/>
  <c r="O98" i="18" s="1"/>
  <c r="R101" i="18"/>
  <c r="L102" i="18"/>
  <c r="O102" i="18" s="1"/>
  <c r="L108" i="18"/>
  <c r="O108" i="18" s="1"/>
  <c r="Q109" i="18"/>
  <c r="R109" i="18" s="1"/>
  <c r="O110" i="18"/>
  <c r="Q110" i="18"/>
  <c r="R110" i="18" s="1"/>
  <c r="O113" i="18"/>
  <c r="L116" i="18"/>
  <c r="O116" i="18" s="1"/>
  <c r="Q117" i="18"/>
  <c r="R117" i="18" s="1"/>
  <c r="O118" i="18"/>
  <c r="Q118" i="18"/>
  <c r="R118" i="18" s="1"/>
  <c r="O121" i="18"/>
  <c r="L124" i="18"/>
  <c r="O124" i="18" s="1"/>
  <c r="Q125" i="18"/>
  <c r="R125" i="18" s="1"/>
  <c r="O126" i="18"/>
  <c r="Q126" i="18"/>
  <c r="R126" i="18" s="1"/>
  <c r="P129" i="18"/>
  <c r="Q147" i="18"/>
  <c r="L147" i="18"/>
  <c r="O147" i="18" s="1"/>
  <c r="M147" i="18"/>
  <c r="P147" i="18" s="1"/>
  <c r="Q157" i="18"/>
  <c r="R157" i="18" s="1"/>
  <c r="M157" i="18"/>
  <c r="P157" i="18" s="1"/>
  <c r="L157" i="18"/>
  <c r="O157" i="18" s="1"/>
  <c r="J174" i="18"/>
  <c r="R174" i="18" s="1"/>
  <c r="Q174" i="18"/>
  <c r="P174" i="18"/>
  <c r="Q205" i="18"/>
  <c r="M205" i="18"/>
  <c r="P205" i="18" s="1"/>
  <c r="L205" i="18"/>
  <c r="O205" i="18" s="1"/>
  <c r="L216" i="18"/>
  <c r="O216" i="18" s="1"/>
  <c r="Q216" i="18"/>
  <c r="R216" i="18" s="1"/>
  <c r="M216" i="18"/>
  <c r="P216" i="18" s="1"/>
  <c r="M253" i="18"/>
  <c r="P253" i="18" s="1"/>
  <c r="Q253" i="18"/>
  <c r="L253" i="18"/>
  <c r="O253" i="18" s="1"/>
  <c r="R268" i="18"/>
  <c r="Q289" i="18"/>
  <c r="M289" i="18"/>
  <c r="P289" i="18" s="1"/>
  <c r="L289" i="18"/>
  <c r="O289" i="18" s="1"/>
  <c r="Q129" i="18"/>
  <c r="R129" i="18" s="1"/>
  <c r="Q133" i="18"/>
  <c r="Q137" i="18"/>
  <c r="R137" i="18" s="1"/>
  <c r="Q141" i="18"/>
  <c r="Q145" i="18"/>
  <c r="R145" i="18" s="1"/>
  <c r="M150" i="18"/>
  <c r="P150" i="18" s="1"/>
  <c r="Q150" i="18"/>
  <c r="L150" i="18"/>
  <c r="O150" i="18" s="1"/>
  <c r="Q151" i="18"/>
  <c r="R151" i="18" s="1"/>
  <c r="L151" i="18"/>
  <c r="O151" i="18" s="1"/>
  <c r="Q153" i="18"/>
  <c r="R153" i="18" s="1"/>
  <c r="M153" i="18"/>
  <c r="P153" i="18" s="1"/>
  <c r="L153" i="18"/>
  <c r="O153" i="18" s="1"/>
  <c r="L164" i="18"/>
  <c r="O164" i="18" s="1"/>
  <c r="M164" i="18"/>
  <c r="P164" i="18" s="1"/>
  <c r="L167" i="18"/>
  <c r="O167" i="18" s="1"/>
  <c r="M167" i="18"/>
  <c r="P167" i="18" s="1"/>
  <c r="P165" i="18" s="1"/>
  <c r="L171" i="18"/>
  <c r="O171" i="18" s="1"/>
  <c r="Q171" i="18"/>
  <c r="R171" i="18" s="1"/>
  <c r="R176" i="18"/>
  <c r="Q185" i="18"/>
  <c r="M185" i="18"/>
  <c r="P185" i="18" s="1"/>
  <c r="R190" i="18"/>
  <c r="P190" i="18"/>
  <c r="O193" i="18"/>
  <c r="Q196" i="18"/>
  <c r="R196" i="18" s="1"/>
  <c r="M196" i="18"/>
  <c r="P196" i="18" s="1"/>
  <c r="L196" i="18"/>
  <c r="O196" i="18" s="1"/>
  <c r="R199" i="18"/>
  <c r="J215" i="18"/>
  <c r="R215" i="18" s="1"/>
  <c r="Q215" i="18"/>
  <c r="P215" i="18"/>
  <c r="Q217" i="18"/>
  <c r="M217" i="18"/>
  <c r="P217" i="18" s="1"/>
  <c r="L217" i="18"/>
  <c r="O217" i="18" s="1"/>
  <c r="Q226" i="18"/>
  <c r="M226" i="18"/>
  <c r="P226" i="18" s="1"/>
  <c r="L226" i="18"/>
  <c r="O226" i="18" s="1"/>
  <c r="Q230" i="18"/>
  <c r="M230" i="18"/>
  <c r="P230" i="18" s="1"/>
  <c r="L230" i="18"/>
  <c r="O230" i="18" s="1"/>
  <c r="Q242" i="18"/>
  <c r="M242" i="18"/>
  <c r="P242" i="18" s="1"/>
  <c r="L242" i="18"/>
  <c r="O242" i="18" s="1"/>
  <c r="R244" i="18"/>
  <c r="Q252" i="18"/>
  <c r="M252" i="18"/>
  <c r="P252" i="18" s="1"/>
  <c r="L252" i="18"/>
  <c r="O252" i="18" s="1"/>
  <c r="J261" i="18"/>
  <c r="Q261" i="18"/>
  <c r="P261" i="18"/>
  <c r="Q271" i="18"/>
  <c r="M271" i="18"/>
  <c r="P271" i="18" s="1"/>
  <c r="L271" i="18"/>
  <c r="O271" i="18" s="1"/>
  <c r="M134" i="18"/>
  <c r="P134" i="18" s="1"/>
  <c r="M138" i="18"/>
  <c r="P138" i="18" s="1"/>
  <c r="M142" i="18"/>
  <c r="P142" i="18" s="1"/>
  <c r="M148" i="18"/>
  <c r="P148" i="18" s="1"/>
  <c r="M154" i="18"/>
  <c r="P154" i="18" s="1"/>
  <c r="Q154" i="18"/>
  <c r="L154" i="18"/>
  <c r="O154" i="18" s="1"/>
  <c r="Q155" i="18"/>
  <c r="R155" i="18" s="1"/>
  <c r="L155" i="18"/>
  <c r="O155" i="18" s="1"/>
  <c r="Q164" i="18"/>
  <c r="Q167" i="18"/>
  <c r="J170" i="18"/>
  <c r="R170" i="18" s="1"/>
  <c r="Q170" i="18"/>
  <c r="P170" i="18"/>
  <c r="Q172" i="18"/>
  <c r="M172" i="18"/>
  <c r="P172" i="18" s="1"/>
  <c r="L172" i="18"/>
  <c r="O172" i="18" s="1"/>
  <c r="Q173" i="18"/>
  <c r="M173" i="18"/>
  <c r="P173" i="18" s="1"/>
  <c r="L173" i="18"/>
  <c r="O173" i="18" s="1"/>
  <c r="L183" i="18"/>
  <c r="O183" i="18" s="1"/>
  <c r="M183" i="18"/>
  <c r="P183" i="18" s="1"/>
  <c r="L185" i="18"/>
  <c r="O185" i="18" s="1"/>
  <c r="L187" i="18"/>
  <c r="O187" i="18" s="1"/>
  <c r="Q187" i="18"/>
  <c r="R187" i="18" s="1"/>
  <c r="R192" i="18"/>
  <c r="R201" i="18"/>
  <c r="R203" i="18"/>
  <c r="P203" i="18"/>
  <c r="O206" i="18"/>
  <c r="Q209" i="18"/>
  <c r="R209" i="18" s="1"/>
  <c r="M209" i="18"/>
  <c r="P209" i="18" s="1"/>
  <c r="L209" i="18"/>
  <c r="O209" i="18" s="1"/>
  <c r="R212" i="18"/>
  <c r="J220" i="18"/>
  <c r="Q220" i="18"/>
  <c r="P220" i="18"/>
  <c r="R226" i="18"/>
  <c r="J227" i="18"/>
  <c r="Q227" i="18"/>
  <c r="O227" i="18"/>
  <c r="P227" i="18"/>
  <c r="R242" i="18"/>
  <c r="R243" i="18"/>
  <c r="M249" i="18"/>
  <c r="P249" i="18" s="1"/>
  <c r="Q249" i="18"/>
  <c r="L249" i="18"/>
  <c r="O249" i="18" s="1"/>
  <c r="R258" i="18"/>
  <c r="Q275" i="18"/>
  <c r="R275" i="18" s="1"/>
  <c r="L275" i="18"/>
  <c r="O275" i="18" s="1"/>
  <c r="M275" i="18"/>
  <c r="P275" i="18" s="1"/>
  <c r="J281" i="18"/>
  <c r="R281" i="18" s="1"/>
  <c r="I281" i="18"/>
  <c r="I290" i="18"/>
  <c r="J290" i="18"/>
  <c r="R292" i="18"/>
  <c r="Q295" i="18"/>
  <c r="M295" i="18"/>
  <c r="P295" i="18" s="1"/>
  <c r="Q296" i="18"/>
  <c r="Q299" i="18"/>
  <c r="M299" i="18"/>
  <c r="P299" i="18" s="1"/>
  <c r="L299" i="18"/>
  <c r="O299" i="18" s="1"/>
  <c r="Q132" i="18"/>
  <c r="R132" i="18" s="1"/>
  <c r="M132" i="18"/>
  <c r="P132" i="18" s="1"/>
  <c r="R133" i="18"/>
  <c r="Q136" i="18"/>
  <c r="R136" i="18" s="1"/>
  <c r="M136" i="18"/>
  <c r="P136" i="18" s="1"/>
  <c r="Q140" i="18"/>
  <c r="R140" i="18" s="1"/>
  <c r="M140" i="18"/>
  <c r="P140" i="18" s="1"/>
  <c r="R141" i="18"/>
  <c r="Q144" i="18"/>
  <c r="R144" i="18" s="1"/>
  <c r="M144" i="18"/>
  <c r="P144" i="18" s="1"/>
  <c r="R149" i="18"/>
  <c r="L156" i="18"/>
  <c r="O156" i="18" s="1"/>
  <c r="Q156" i="18"/>
  <c r="R156" i="18" s="1"/>
  <c r="O158" i="18"/>
  <c r="Q161" i="18"/>
  <c r="R161" i="18" s="1"/>
  <c r="M161" i="18"/>
  <c r="P161" i="18" s="1"/>
  <c r="L161" i="18"/>
  <c r="O161" i="18" s="1"/>
  <c r="R164" i="18"/>
  <c r="I165" i="18"/>
  <c r="R167" i="18"/>
  <c r="O174" i="18"/>
  <c r="Q176" i="18"/>
  <c r="M176" i="18"/>
  <c r="P176" i="18" s="1"/>
  <c r="L176" i="18"/>
  <c r="O176" i="18" s="1"/>
  <c r="Q183" i="18"/>
  <c r="R183" i="18" s="1"/>
  <c r="J186" i="18"/>
  <c r="R186" i="18" s="1"/>
  <c r="Q186" i="18"/>
  <c r="P186" i="18"/>
  <c r="Q188" i="18"/>
  <c r="R188" i="18" s="1"/>
  <c r="M188" i="18"/>
  <c r="P188" i="18" s="1"/>
  <c r="L188" i="18"/>
  <c r="O188" i="18" s="1"/>
  <c r="Q189" i="18"/>
  <c r="R189" i="18" s="1"/>
  <c r="M189" i="18"/>
  <c r="P189" i="18" s="1"/>
  <c r="L189" i="18"/>
  <c r="O189" i="18" s="1"/>
  <c r="Q190" i="18"/>
  <c r="L199" i="18"/>
  <c r="O199" i="18" s="1"/>
  <c r="M199" i="18"/>
  <c r="P199" i="18" s="1"/>
  <c r="L200" i="18"/>
  <c r="O200" i="18" s="1"/>
  <c r="Q200" i="18"/>
  <c r="R200" i="18" s="1"/>
  <c r="R205" i="18"/>
  <c r="Q214" i="18"/>
  <c r="M214" i="18"/>
  <c r="P214" i="18" s="1"/>
  <c r="R217" i="18"/>
  <c r="R219" i="18"/>
  <c r="I218" i="18"/>
  <c r="J224" i="18"/>
  <c r="R224" i="18" s="1"/>
  <c r="Q224" i="18"/>
  <c r="P224" i="18"/>
  <c r="R233" i="18"/>
  <c r="L247" i="18"/>
  <c r="O247" i="18" s="1"/>
  <c r="Q247" i="18"/>
  <c r="Q256" i="18"/>
  <c r="R256" i="18" s="1"/>
  <c r="M256" i="18"/>
  <c r="P256" i="18" s="1"/>
  <c r="L256" i="18"/>
  <c r="O256" i="18" s="1"/>
  <c r="J263" i="18"/>
  <c r="R276" i="18"/>
  <c r="L279" i="18"/>
  <c r="O279" i="18" s="1"/>
  <c r="Q279" i="18"/>
  <c r="R279" i="18" s="1"/>
  <c r="M279" i="18"/>
  <c r="P279" i="18" s="1"/>
  <c r="Q290" i="18"/>
  <c r="M290" i="18"/>
  <c r="P290" i="18" s="1"/>
  <c r="L290" i="18"/>
  <c r="O290" i="18" s="1"/>
  <c r="Q292" i="18"/>
  <c r="M292" i="18"/>
  <c r="P292" i="18" s="1"/>
  <c r="L292" i="18"/>
  <c r="O292" i="18" s="1"/>
  <c r="Q158" i="18"/>
  <c r="R158" i="18" s="1"/>
  <c r="M158" i="18"/>
  <c r="P158" i="18" s="1"/>
  <c r="R159" i="18"/>
  <c r="M160" i="18"/>
  <c r="P160" i="18" s="1"/>
  <c r="O163" i="18"/>
  <c r="Q163" i="18"/>
  <c r="O166" i="18"/>
  <c r="Q166" i="18"/>
  <c r="R169" i="18"/>
  <c r="Q177" i="18"/>
  <c r="R177" i="18" s="1"/>
  <c r="M177" i="18"/>
  <c r="P177" i="18" s="1"/>
  <c r="R178" i="18"/>
  <c r="M179" i="18"/>
  <c r="P179" i="18" s="1"/>
  <c r="O182" i="18"/>
  <c r="Q182" i="18"/>
  <c r="R185" i="18"/>
  <c r="Q193" i="18"/>
  <c r="R193" i="18" s="1"/>
  <c r="M193" i="18"/>
  <c r="P193" i="18" s="1"/>
  <c r="R194" i="18"/>
  <c r="M195" i="18"/>
  <c r="P195" i="18" s="1"/>
  <c r="O198" i="18"/>
  <c r="Q198" i="18"/>
  <c r="Q206" i="18"/>
  <c r="R206" i="18" s="1"/>
  <c r="M206" i="18"/>
  <c r="P206" i="18" s="1"/>
  <c r="R207" i="18"/>
  <c r="M208" i="18"/>
  <c r="P208" i="18" s="1"/>
  <c r="O211" i="18"/>
  <c r="Q211" i="18"/>
  <c r="R214" i="18"/>
  <c r="R221" i="18"/>
  <c r="O223" i="18"/>
  <c r="R232" i="18"/>
  <c r="P236" i="18"/>
  <c r="L239" i="18"/>
  <c r="O239" i="18" s="1"/>
  <c r="M239" i="18"/>
  <c r="P239" i="18" s="1"/>
  <c r="P237" i="18" s="1"/>
  <c r="Q239" i="18"/>
  <c r="M244" i="18"/>
  <c r="P244" i="18" s="1"/>
  <c r="L244" i="18"/>
  <c r="O244" i="18" s="1"/>
  <c r="Q244" i="18"/>
  <c r="Q245" i="18"/>
  <c r="R245" i="18" s="1"/>
  <c r="M245" i="18"/>
  <c r="P245" i="18" s="1"/>
  <c r="L245" i="18"/>
  <c r="O245" i="18" s="1"/>
  <c r="M246" i="18"/>
  <c r="J246" i="18"/>
  <c r="L262" i="18"/>
  <c r="O262" i="18" s="1"/>
  <c r="M262" i="18"/>
  <c r="P262" i="18" s="1"/>
  <c r="Q262" i="18"/>
  <c r="M274" i="18"/>
  <c r="P274" i="18" s="1"/>
  <c r="Q274" i="18"/>
  <c r="R274" i="18" s="1"/>
  <c r="L274" i="18"/>
  <c r="O274" i="18" s="1"/>
  <c r="D283" i="18"/>
  <c r="M283" i="18" s="1"/>
  <c r="P283" i="18" s="1"/>
  <c r="Q291" i="18"/>
  <c r="R291" i="18" s="1"/>
  <c r="M291" i="18"/>
  <c r="P291" i="18" s="1"/>
  <c r="L291" i="18"/>
  <c r="O291" i="18" s="1"/>
  <c r="Q293" i="18"/>
  <c r="R293" i="18" s="1"/>
  <c r="M293" i="18"/>
  <c r="P293" i="18" s="1"/>
  <c r="Q294" i="18"/>
  <c r="M294" i="18"/>
  <c r="P294" i="18" s="1"/>
  <c r="L294" i="18"/>
  <c r="O294" i="18" s="1"/>
  <c r="O308" i="18"/>
  <c r="Q318" i="18"/>
  <c r="M318" i="18"/>
  <c r="P318" i="18" s="1"/>
  <c r="L318" i="18"/>
  <c r="O318" i="18" s="1"/>
  <c r="R146" i="18"/>
  <c r="R150" i="18"/>
  <c r="R154" i="18"/>
  <c r="Q162" i="18"/>
  <c r="R162" i="18" s="1"/>
  <c r="M162" i="18"/>
  <c r="P162" i="18" s="1"/>
  <c r="R163" i="18"/>
  <c r="R166" i="18"/>
  <c r="Q168" i="18"/>
  <c r="R168" i="18" s="1"/>
  <c r="M168" i="18"/>
  <c r="P168" i="18" s="1"/>
  <c r="L168" i="18"/>
  <c r="O168" i="18" s="1"/>
  <c r="O170" i="18"/>
  <c r="R173" i="18"/>
  <c r="Q181" i="18"/>
  <c r="R181" i="18" s="1"/>
  <c r="M181" i="18"/>
  <c r="P181" i="18" s="1"/>
  <c r="R182" i="18"/>
  <c r="Q184" i="18"/>
  <c r="R184" i="18" s="1"/>
  <c r="M184" i="18"/>
  <c r="P184" i="18" s="1"/>
  <c r="L184" i="18"/>
  <c r="O184" i="18" s="1"/>
  <c r="O186" i="18"/>
  <c r="Q197" i="18"/>
  <c r="R197" i="18" s="1"/>
  <c r="M197" i="18"/>
  <c r="P197" i="18" s="1"/>
  <c r="R198" i="18"/>
  <c r="R202" i="18"/>
  <c r="Q210" i="18"/>
  <c r="R210" i="18" s="1"/>
  <c r="M210" i="18"/>
  <c r="P210" i="18" s="1"/>
  <c r="R211" i="18"/>
  <c r="Q213" i="18"/>
  <c r="R213" i="18" s="1"/>
  <c r="M213" i="18"/>
  <c r="P213" i="18" s="1"/>
  <c r="L213" i="18"/>
  <c r="O213" i="18" s="1"/>
  <c r="O215" i="18"/>
  <c r="O220" i="18"/>
  <c r="L221" i="18"/>
  <c r="O221" i="18" s="1"/>
  <c r="M221" i="18"/>
  <c r="P221" i="18" s="1"/>
  <c r="J223" i="18"/>
  <c r="R223" i="18" s="1"/>
  <c r="Q223" i="18"/>
  <c r="P223" i="18"/>
  <c r="L225" i="18"/>
  <c r="O225" i="18" s="1"/>
  <c r="M225" i="18"/>
  <c r="P225" i="18" s="1"/>
  <c r="Q225" i="18"/>
  <c r="L229" i="18"/>
  <c r="O229" i="18" s="1"/>
  <c r="M229" i="18"/>
  <c r="P229" i="18" s="1"/>
  <c r="Q229" i="18"/>
  <c r="R229" i="18" s="1"/>
  <c r="R230" i="18"/>
  <c r="O243" i="18"/>
  <c r="Q250" i="18"/>
  <c r="R250" i="18" s="1"/>
  <c r="L250" i="18"/>
  <c r="O250" i="18" s="1"/>
  <c r="M250" i="18"/>
  <c r="P250" i="18" s="1"/>
  <c r="Q254" i="18"/>
  <c r="R254" i="18" s="1"/>
  <c r="L254" i="18"/>
  <c r="O254" i="18" s="1"/>
  <c r="R260" i="18"/>
  <c r="O261" i="18"/>
  <c r="Q269" i="18"/>
  <c r="R269" i="18" s="1"/>
  <c r="L269" i="18"/>
  <c r="O269" i="18" s="1"/>
  <c r="M269" i="18"/>
  <c r="P269" i="18" s="1"/>
  <c r="J282" i="18"/>
  <c r="R286" i="18"/>
  <c r="L287" i="18"/>
  <c r="O287" i="18" s="1"/>
  <c r="Q287" i="18"/>
  <c r="R287" i="18" s="1"/>
  <c r="M287" i="18"/>
  <c r="P287" i="18" s="1"/>
  <c r="J289" i="18"/>
  <c r="R289" i="18" s="1"/>
  <c r="I289" i="18"/>
  <c r="Q297" i="18"/>
  <c r="Q298" i="18"/>
  <c r="Q317" i="18"/>
  <c r="R317" i="18" s="1"/>
  <c r="M317" i="18"/>
  <c r="P317" i="18" s="1"/>
  <c r="L317" i="18"/>
  <c r="O317" i="18" s="1"/>
  <c r="Q222" i="18"/>
  <c r="R222" i="18" s="1"/>
  <c r="M222" i="18"/>
  <c r="P222" i="18" s="1"/>
  <c r="R235" i="18"/>
  <c r="P235" i="18"/>
  <c r="R239" i="18"/>
  <c r="L241" i="18"/>
  <c r="O241" i="18" s="1"/>
  <c r="Q241" i="18"/>
  <c r="R241" i="18" s="1"/>
  <c r="Q243" i="18"/>
  <c r="M257" i="18"/>
  <c r="P257" i="18" s="1"/>
  <c r="Q257" i="18"/>
  <c r="L257" i="18"/>
  <c r="O257" i="18" s="1"/>
  <c r="Q258" i="18"/>
  <c r="L258" i="18"/>
  <c r="O258" i="18" s="1"/>
  <c r="M259" i="18"/>
  <c r="L259" i="18"/>
  <c r="Q260" i="18"/>
  <c r="Q259" i="18" s="1"/>
  <c r="L265" i="18"/>
  <c r="O265" i="18" s="1"/>
  <c r="Q265" i="18"/>
  <c r="R265" i="18" s="1"/>
  <c r="Q266" i="18"/>
  <c r="R266" i="18" s="1"/>
  <c r="M266" i="18"/>
  <c r="P266" i="18" s="1"/>
  <c r="L280" i="18"/>
  <c r="O280" i="18" s="1"/>
  <c r="M280" i="18"/>
  <c r="P280" i="18" s="1"/>
  <c r="Q280" i="18"/>
  <c r="R280" i="18" s="1"/>
  <c r="L281" i="18"/>
  <c r="O281" i="18" s="1"/>
  <c r="L282" i="18"/>
  <c r="O282" i="18" s="1"/>
  <c r="M282" i="18"/>
  <c r="P282" i="18" s="1"/>
  <c r="Q282" i="18"/>
  <c r="L283" i="18"/>
  <c r="O283" i="18" s="1"/>
  <c r="Q284" i="18"/>
  <c r="L288" i="18"/>
  <c r="O288" i="18" s="1"/>
  <c r="M288" i="18"/>
  <c r="P288" i="18" s="1"/>
  <c r="Q288" i="18"/>
  <c r="R288" i="18" s="1"/>
  <c r="Q302" i="18"/>
  <c r="R302" i="18" s="1"/>
  <c r="M302" i="18"/>
  <c r="P302" i="18" s="1"/>
  <c r="L302" i="18"/>
  <c r="O302" i="18" s="1"/>
  <c r="Q303" i="18"/>
  <c r="M303" i="18"/>
  <c r="P303" i="18" s="1"/>
  <c r="Q311" i="18"/>
  <c r="R311" i="18" s="1"/>
  <c r="M311" i="18"/>
  <c r="P311" i="18" s="1"/>
  <c r="L311" i="18"/>
  <c r="O311" i="18" s="1"/>
  <c r="Q312" i="18"/>
  <c r="M312" i="18"/>
  <c r="P312" i="18" s="1"/>
  <c r="L312" i="18"/>
  <c r="O312" i="18" s="1"/>
  <c r="L313" i="18"/>
  <c r="M313" i="18"/>
  <c r="Q314" i="18"/>
  <c r="M314" i="18"/>
  <c r="P314" i="18" s="1"/>
  <c r="J319" i="18"/>
  <c r="Q319" i="18"/>
  <c r="P319" i="18"/>
  <c r="L219" i="18"/>
  <c r="O219" i="18" s="1"/>
  <c r="O224" i="18"/>
  <c r="R225" i="18"/>
  <c r="R231" i="18"/>
  <c r="P231" i="18"/>
  <c r="Q234" i="18"/>
  <c r="R234" i="18" s="1"/>
  <c r="M234" i="18"/>
  <c r="P234" i="18" s="1"/>
  <c r="J237" i="18"/>
  <c r="R238" i="18"/>
  <c r="Q248" i="18"/>
  <c r="R248" i="18" s="1"/>
  <c r="M248" i="18"/>
  <c r="P248" i="18" s="1"/>
  <c r="P246" i="18" s="1"/>
  <c r="L248" i="18"/>
  <c r="O248" i="18" s="1"/>
  <c r="R252" i="18"/>
  <c r="M255" i="18"/>
  <c r="P255" i="18" s="1"/>
  <c r="P260" i="18"/>
  <c r="R262" i="18"/>
  <c r="M264" i="18"/>
  <c r="P264" i="18" s="1"/>
  <c r="Q264" i="18"/>
  <c r="Q263" i="18" s="1"/>
  <c r="L264" i="18"/>
  <c r="O264" i="18" s="1"/>
  <c r="L266" i="18"/>
  <c r="O266" i="18" s="1"/>
  <c r="R271" i="18"/>
  <c r="M276" i="18"/>
  <c r="P276" i="18" s="1"/>
  <c r="Q276" i="18"/>
  <c r="L276" i="18"/>
  <c r="O276" i="18" s="1"/>
  <c r="L278" i="18"/>
  <c r="O278" i="18" s="1"/>
  <c r="M278" i="18"/>
  <c r="P278" i="18" s="1"/>
  <c r="Q278" i="18"/>
  <c r="R278" i="18" s="1"/>
  <c r="M281" i="18"/>
  <c r="P281" i="18" s="1"/>
  <c r="L286" i="18"/>
  <c r="O286" i="18" s="1"/>
  <c r="M286" i="18"/>
  <c r="P286" i="18" s="1"/>
  <c r="Q286" i="18"/>
  <c r="I294" i="18"/>
  <c r="D295" i="18"/>
  <c r="L295" i="18" s="1"/>
  <c r="O295" i="18" s="1"/>
  <c r="J294" i="18"/>
  <c r="R294" i="18" s="1"/>
  <c r="Q300" i="18"/>
  <c r="R300" i="18" s="1"/>
  <c r="M300" i="18"/>
  <c r="P300" i="18" s="1"/>
  <c r="L300" i="18"/>
  <c r="O300" i="18" s="1"/>
  <c r="Q304" i="18"/>
  <c r="L314" i="18"/>
  <c r="O314" i="18" s="1"/>
  <c r="Q321" i="18"/>
  <c r="R321" i="18" s="1"/>
  <c r="M321" i="18"/>
  <c r="P321" i="18" s="1"/>
  <c r="L321" i="18"/>
  <c r="O321" i="18" s="1"/>
  <c r="I299" i="18"/>
  <c r="J299" i="18"/>
  <c r="R299" i="18" s="1"/>
  <c r="Q301" i="18"/>
  <c r="R301" i="18" s="1"/>
  <c r="M301" i="18"/>
  <c r="P301" i="18" s="1"/>
  <c r="L301" i="18"/>
  <c r="O301" i="18" s="1"/>
  <c r="Q305" i="18"/>
  <c r="Q307" i="18"/>
  <c r="R307" i="18" s="1"/>
  <c r="M307" i="18"/>
  <c r="P307" i="18" s="1"/>
  <c r="L307" i="18"/>
  <c r="O307" i="18" s="1"/>
  <c r="J309" i="18"/>
  <c r="R309" i="18" s="1"/>
  <c r="Q309" i="18"/>
  <c r="R249" i="18"/>
  <c r="R253" i="18"/>
  <c r="R257" i="18"/>
  <c r="L260" i="18"/>
  <c r="O260" i="18" s="1"/>
  <c r="O259" i="18" s="1"/>
  <c r="D303" i="18"/>
  <c r="Q306" i="18"/>
  <c r="Q308" i="18"/>
  <c r="R308" i="18" s="1"/>
  <c r="M308" i="18"/>
  <c r="P308" i="18" s="1"/>
  <c r="Q310" i="18"/>
  <c r="R310" i="18" s="1"/>
  <c r="R315" i="18"/>
  <c r="P315" i="18"/>
  <c r="L316" i="18"/>
  <c r="O316" i="18" s="1"/>
  <c r="Q316" i="18"/>
  <c r="R316" i="18" s="1"/>
  <c r="R318" i="18"/>
  <c r="O319" i="18"/>
  <c r="O309" i="18"/>
  <c r="R312" i="18"/>
  <c r="R314" i="18"/>
  <c r="M167" i="4"/>
  <c r="P167" i="4" s="1"/>
  <c r="M17" i="10"/>
  <c r="P17" i="10" s="1"/>
  <c r="N33" i="10"/>
  <c r="M150" i="4"/>
  <c r="M225" i="6"/>
  <c r="P225" i="6" s="1"/>
  <c r="M233" i="6"/>
  <c r="P233" i="6" s="1"/>
  <c r="M238" i="6"/>
  <c r="P238" i="6" s="1"/>
  <c r="M257" i="6"/>
  <c r="P257" i="6" s="1"/>
  <c r="Q257" i="6" s="1"/>
  <c r="O259" i="6"/>
  <c r="M262" i="6"/>
  <c r="P262" i="6" s="1"/>
  <c r="M40" i="8"/>
  <c r="P40" i="8" s="1"/>
  <c r="M54" i="8"/>
  <c r="P54" i="8" s="1"/>
  <c r="N27" i="10"/>
  <c r="M28" i="10"/>
  <c r="P28" i="10" s="1"/>
  <c r="M77" i="10"/>
  <c r="P77" i="10" s="1"/>
  <c r="M78" i="10"/>
  <c r="P78" i="10" s="1"/>
  <c r="N84" i="10"/>
  <c r="N140" i="12"/>
  <c r="M140" i="12"/>
  <c r="P140" i="12" s="1"/>
  <c r="O11" i="16"/>
  <c r="O50" i="16"/>
  <c r="O95" i="16"/>
  <c r="M227" i="8"/>
  <c r="P227" i="8" s="1"/>
  <c r="M235" i="8"/>
  <c r="P235" i="8" s="1"/>
  <c r="M16" i="10"/>
  <c r="P16" i="10" s="1"/>
  <c r="M65" i="12"/>
  <c r="P65" i="12" s="1"/>
  <c r="Q65" i="12" s="1"/>
  <c r="N65" i="12"/>
  <c r="N184" i="12"/>
  <c r="M184" i="12"/>
  <c r="P184" i="12" s="1"/>
  <c r="M43" i="8"/>
  <c r="P43" i="8" s="1"/>
  <c r="N126" i="10"/>
  <c r="M126" i="10"/>
  <c r="P126" i="10" s="1"/>
  <c r="M48" i="12"/>
  <c r="P48" i="12" s="1"/>
  <c r="Q48" i="12" s="1"/>
  <c r="N48" i="12"/>
  <c r="O20" i="16"/>
  <c r="N125" i="16"/>
  <c r="M125" i="16"/>
  <c r="P125" i="16" s="1"/>
  <c r="N128" i="16"/>
  <c r="M128" i="16"/>
  <c r="P128" i="16" s="1"/>
  <c r="Q128" i="16" s="1"/>
  <c r="N146" i="16"/>
  <c r="M146" i="16"/>
  <c r="P146" i="16" s="1"/>
  <c r="Q146" i="16" s="1"/>
  <c r="N150" i="16"/>
  <c r="M150" i="16"/>
  <c r="P150" i="16" s="1"/>
  <c r="Q150" i="16" s="1"/>
  <c r="N167" i="16"/>
  <c r="M167" i="16"/>
  <c r="P167" i="16" s="1"/>
  <c r="M268" i="16"/>
  <c r="P268" i="16" s="1"/>
  <c r="O268" i="16"/>
  <c r="M274" i="16"/>
  <c r="P274" i="16" s="1"/>
  <c r="Q274" i="16" s="1"/>
  <c r="O274" i="16"/>
  <c r="M283" i="16"/>
  <c r="P283" i="16" s="1"/>
  <c r="O283" i="16"/>
  <c r="M295" i="16"/>
  <c r="P295" i="16" s="1"/>
  <c r="O295" i="16"/>
  <c r="M142" i="10"/>
  <c r="P142" i="10" s="1"/>
  <c r="M184" i="10"/>
  <c r="P184" i="10" s="1"/>
  <c r="M12" i="12"/>
  <c r="P12" i="12" s="1"/>
  <c r="M69" i="12"/>
  <c r="P69" i="12" s="1"/>
  <c r="M108" i="12"/>
  <c r="P108" i="12" s="1"/>
  <c r="M240" i="12"/>
  <c r="P240" i="12" s="1"/>
  <c r="Q240" i="12" s="1"/>
  <c r="M57" i="14"/>
  <c r="P57" i="14" s="1"/>
  <c r="M96" i="14"/>
  <c r="P96" i="14" s="1"/>
  <c r="M100" i="14"/>
  <c r="P100" i="14" s="1"/>
  <c r="Q100" i="14" s="1"/>
  <c r="M106" i="14"/>
  <c r="P106" i="14" s="1"/>
  <c r="Q106" i="14" s="1"/>
  <c r="M164" i="14"/>
  <c r="P164" i="14" s="1"/>
  <c r="O240" i="14"/>
  <c r="Q14" i="16"/>
  <c r="M14" i="16"/>
  <c r="P14" i="16" s="1"/>
  <c r="M17" i="16"/>
  <c r="P17" i="16" s="1"/>
  <c r="Q17" i="16" s="1"/>
  <c r="M26" i="16"/>
  <c r="P26" i="16" s="1"/>
  <c r="Q26" i="16" s="1"/>
  <c r="M34" i="16"/>
  <c r="P34" i="16" s="1"/>
  <c r="Q34" i="16" s="1"/>
  <c r="M39" i="16"/>
  <c r="P39" i="16" s="1"/>
  <c r="Q39" i="16" s="1"/>
  <c r="Q44" i="16"/>
  <c r="M44" i="16"/>
  <c r="P44" i="16" s="1"/>
  <c r="M47" i="16"/>
  <c r="P47" i="16" s="1"/>
  <c r="Q47" i="16" s="1"/>
  <c r="N72" i="16"/>
  <c r="M72" i="16"/>
  <c r="P72" i="16" s="1"/>
  <c r="Q72" i="16" s="1"/>
  <c r="Q121" i="16"/>
  <c r="M121" i="16"/>
  <c r="P121" i="16" s="1"/>
  <c r="M140" i="16"/>
  <c r="P140" i="16" s="1"/>
  <c r="Q140" i="16" s="1"/>
  <c r="N154" i="16"/>
  <c r="M154" i="16"/>
  <c r="P154" i="16" s="1"/>
  <c r="Q154" i="16" s="1"/>
  <c r="N160" i="16"/>
  <c r="M160" i="16"/>
  <c r="P160" i="16" s="1"/>
  <c r="Q160" i="16" s="1"/>
  <c r="M171" i="16"/>
  <c r="P171" i="16" s="1"/>
  <c r="Q171" i="16" s="1"/>
  <c r="N196" i="16"/>
  <c r="M196" i="16"/>
  <c r="P196" i="16" s="1"/>
  <c r="N202" i="16"/>
  <c r="M220" i="16"/>
  <c r="P220" i="16" s="1"/>
  <c r="O263" i="16"/>
  <c r="M280" i="16"/>
  <c r="P280" i="16" s="1"/>
  <c r="M138" i="10"/>
  <c r="P138" i="10" s="1"/>
  <c r="M186" i="10"/>
  <c r="M228" i="10"/>
  <c r="P228" i="10" s="1"/>
  <c r="M53" i="12"/>
  <c r="P53" i="12" s="1"/>
  <c r="Q53" i="12" s="1"/>
  <c r="M92" i="12"/>
  <c r="M126" i="12"/>
  <c r="M148" i="12"/>
  <c r="P148" i="12" s="1"/>
  <c r="Q148" i="12" s="1"/>
  <c r="M158" i="12"/>
  <c r="N221" i="12"/>
  <c r="M14" i="14"/>
  <c r="P14" i="14" s="1"/>
  <c r="N27" i="14"/>
  <c r="M65" i="14"/>
  <c r="P65" i="14" s="1"/>
  <c r="M90" i="14"/>
  <c r="P90" i="14" s="1"/>
  <c r="M99" i="14"/>
  <c r="M105" i="14"/>
  <c r="P105" i="14" s="1"/>
  <c r="N118" i="14"/>
  <c r="M120" i="14"/>
  <c r="P120" i="14" s="1"/>
  <c r="M130" i="14"/>
  <c r="P130" i="14" s="1"/>
  <c r="Q130" i="14" s="1"/>
  <c r="M138" i="14"/>
  <c r="P138" i="14" s="1"/>
  <c r="Q138" i="14" s="1"/>
  <c r="M148" i="14"/>
  <c r="P148" i="14" s="1"/>
  <c r="M156" i="14"/>
  <c r="P156" i="14" s="1"/>
  <c r="M169" i="14"/>
  <c r="P169" i="14" s="1"/>
  <c r="M189" i="14"/>
  <c r="N194" i="14"/>
  <c r="N200" i="14"/>
  <c r="M264" i="14"/>
  <c r="P264" i="14" s="1"/>
  <c r="Q16" i="16"/>
  <c r="M16" i="16"/>
  <c r="P16" i="16" s="1"/>
  <c r="Q25" i="16"/>
  <c r="M25" i="16"/>
  <c r="P25" i="16" s="1"/>
  <c r="M28" i="16"/>
  <c r="P28" i="16" s="1"/>
  <c r="Q28" i="16" s="1"/>
  <c r="M33" i="16"/>
  <c r="P33" i="16" s="1"/>
  <c r="Q33" i="16" s="1"/>
  <c r="M36" i="16"/>
  <c r="P36" i="16" s="1"/>
  <c r="Q36" i="16" s="1"/>
  <c r="M38" i="16"/>
  <c r="P38" i="16" s="1"/>
  <c r="M46" i="16"/>
  <c r="P46" i="16" s="1"/>
  <c r="Q46" i="16" s="1"/>
  <c r="Q53" i="16"/>
  <c r="M53" i="16"/>
  <c r="P53" i="16" s="1"/>
  <c r="M55" i="16"/>
  <c r="P55" i="16" s="1"/>
  <c r="Q55" i="16" s="1"/>
  <c r="Q61" i="16"/>
  <c r="M61" i="16"/>
  <c r="P61" i="16" s="1"/>
  <c r="Q63" i="16"/>
  <c r="M63" i="16"/>
  <c r="P63" i="16" s="1"/>
  <c r="M65" i="16"/>
  <c r="P65" i="16" s="1"/>
  <c r="Q65" i="16" s="1"/>
  <c r="M69" i="16"/>
  <c r="P69" i="16" s="1"/>
  <c r="Q69" i="16" s="1"/>
  <c r="M74" i="16"/>
  <c r="P74" i="16" s="1"/>
  <c r="Q74" i="16" s="1"/>
  <c r="M80" i="16"/>
  <c r="P80" i="16" s="1"/>
  <c r="Q80" i="16" s="1"/>
  <c r="N80" i="16"/>
  <c r="Q82" i="16"/>
  <c r="M84" i="16"/>
  <c r="P84" i="16" s="1"/>
  <c r="Q84" i="16" s="1"/>
  <c r="N92" i="16"/>
  <c r="M92" i="16"/>
  <c r="P92" i="16" s="1"/>
  <c r="M98" i="16"/>
  <c r="P98" i="16" s="1"/>
  <c r="M105" i="16"/>
  <c r="P105" i="16" s="1"/>
  <c r="Q105" i="16" s="1"/>
  <c r="M107" i="16"/>
  <c r="P107" i="16" s="1"/>
  <c r="Q107" i="16" s="1"/>
  <c r="Q115" i="16"/>
  <c r="M115" i="16"/>
  <c r="P115" i="16" s="1"/>
  <c r="N127" i="16"/>
  <c r="M127" i="16"/>
  <c r="P127" i="16" s="1"/>
  <c r="N130" i="16"/>
  <c r="M130" i="16"/>
  <c r="P130" i="16" s="1"/>
  <c r="Q130" i="16" s="1"/>
  <c r="M138" i="16"/>
  <c r="P138" i="16" s="1"/>
  <c r="Q138" i="16" s="1"/>
  <c r="N148" i="16"/>
  <c r="M148" i="16"/>
  <c r="P148" i="16" s="1"/>
  <c r="Q148" i="16" s="1"/>
  <c r="N152" i="16"/>
  <c r="M152" i="16"/>
  <c r="P152" i="16" s="1"/>
  <c r="Q152" i="16" s="1"/>
  <c r="N158" i="16"/>
  <c r="M158" i="16"/>
  <c r="P158" i="16" s="1"/>
  <c r="Q164" i="16"/>
  <c r="M164" i="16"/>
  <c r="P164" i="16" s="1"/>
  <c r="N169" i="16"/>
  <c r="M169" i="16"/>
  <c r="P169" i="16" s="1"/>
  <c r="M175" i="16"/>
  <c r="P175" i="16" s="1"/>
  <c r="Q175" i="16" s="1"/>
  <c r="M179" i="16"/>
  <c r="P179" i="16" s="1"/>
  <c r="Q179" i="16" s="1"/>
  <c r="M183" i="16"/>
  <c r="P183" i="16" s="1"/>
  <c r="Q183" i="16" s="1"/>
  <c r="M187" i="16"/>
  <c r="P187" i="16" s="1"/>
  <c r="Q187" i="16" s="1"/>
  <c r="M191" i="16"/>
  <c r="P191" i="16" s="1"/>
  <c r="Q191" i="16" s="1"/>
  <c r="Q195" i="16"/>
  <c r="M195" i="16"/>
  <c r="P195" i="16" s="1"/>
  <c r="M210" i="16"/>
  <c r="P210" i="16" s="1"/>
  <c r="M233" i="16"/>
  <c r="P233" i="16" s="1"/>
  <c r="N233" i="16"/>
  <c r="M240" i="16"/>
  <c r="P240" i="16" s="1"/>
  <c r="Q240" i="16" s="1"/>
  <c r="M255" i="16"/>
  <c r="P255" i="16" s="1"/>
  <c r="Q255" i="16" s="1"/>
  <c r="N255" i="16"/>
  <c r="M293" i="16"/>
  <c r="P293" i="16" s="1"/>
  <c r="Q293" i="16" s="1"/>
  <c r="O293" i="16"/>
  <c r="M312" i="16"/>
  <c r="P312" i="16" s="1"/>
  <c r="Q312" i="16" s="1"/>
  <c r="M180" i="10"/>
  <c r="P180" i="10" s="1"/>
  <c r="M220" i="10"/>
  <c r="P220" i="10" s="1"/>
  <c r="M164" i="12"/>
  <c r="P164" i="12" s="1"/>
  <c r="M204" i="12"/>
  <c r="P204" i="12" s="1"/>
  <c r="M257" i="12"/>
  <c r="P257" i="12" s="1"/>
  <c r="M54" i="14"/>
  <c r="P54" i="14" s="1"/>
  <c r="M74" i="14"/>
  <c r="P74" i="14" s="1"/>
  <c r="M137" i="14"/>
  <c r="M147" i="14"/>
  <c r="P147" i="14" s="1"/>
  <c r="M207" i="14"/>
  <c r="M245" i="14"/>
  <c r="M252" i="14"/>
  <c r="P252" i="14" s="1"/>
  <c r="Q27" i="16"/>
  <c r="M27" i="16"/>
  <c r="P27" i="16" s="1"/>
  <c r="M35" i="16"/>
  <c r="P35" i="16" s="1"/>
  <c r="Q35" i="16" s="1"/>
  <c r="O37" i="16"/>
  <c r="M51" i="16"/>
  <c r="M57" i="16"/>
  <c r="P57" i="16" s="1"/>
  <c r="Q57" i="16" s="1"/>
  <c r="M76" i="16"/>
  <c r="P76" i="16" s="1"/>
  <c r="Q76" i="16" s="1"/>
  <c r="N76" i="16"/>
  <c r="Q112" i="16"/>
  <c r="M112" i="16"/>
  <c r="P112" i="16" s="1"/>
  <c r="N162" i="16"/>
  <c r="M162" i="16"/>
  <c r="P162" i="16" s="1"/>
  <c r="N199" i="16"/>
  <c r="M199" i="16"/>
  <c r="P199" i="16" s="1"/>
  <c r="M251" i="16"/>
  <c r="P251" i="16" s="1"/>
  <c r="N251" i="16"/>
  <c r="M260" i="16"/>
  <c r="P260" i="16" s="1"/>
  <c r="N260" i="16"/>
  <c r="M271" i="16"/>
  <c r="P271" i="16" s="1"/>
  <c r="O271" i="16"/>
  <c r="M287" i="16"/>
  <c r="P287" i="16" s="1"/>
  <c r="Q287" i="16" s="1"/>
  <c r="O287" i="16"/>
  <c r="O305" i="16"/>
  <c r="M78" i="16"/>
  <c r="P78" i="16" s="1"/>
  <c r="Q92" i="16"/>
  <c r="Q125" i="16"/>
  <c r="Q162" i="16"/>
  <c r="Q169" i="16"/>
  <c r="M207" i="16"/>
  <c r="P207" i="16" s="1"/>
  <c r="M211" i="16"/>
  <c r="P211" i="16" s="1"/>
  <c r="Q213" i="16"/>
  <c r="M215" i="16"/>
  <c r="P215" i="16" s="1"/>
  <c r="Q127" i="16"/>
  <c r="Q196" i="16"/>
  <c r="Q199" i="16"/>
  <c r="M219" i="16"/>
  <c r="P219" i="16" s="1"/>
  <c r="M223" i="16"/>
  <c r="M227" i="16"/>
  <c r="P227" i="16" s="1"/>
  <c r="Q228" i="16"/>
  <c r="M231" i="16"/>
  <c r="N240" i="16"/>
  <c r="M247" i="16"/>
  <c r="P247" i="16" s="1"/>
  <c r="Q251" i="16"/>
  <c r="M253" i="16"/>
  <c r="P253" i="16" s="1"/>
  <c r="Q253" i="16" s="1"/>
  <c r="Q257" i="16"/>
  <c r="M273" i="16"/>
  <c r="P273" i="16" s="1"/>
  <c r="Q273" i="16" s="1"/>
  <c r="Q301" i="16"/>
  <c r="M302" i="16"/>
  <c r="P302" i="16" s="1"/>
  <c r="J85" i="16"/>
  <c r="N85" i="16"/>
  <c r="P85" i="16"/>
  <c r="N89" i="16"/>
  <c r="M89" i="16"/>
  <c r="P89" i="16" s="1"/>
  <c r="Q89" i="16" s="1"/>
  <c r="Q116" i="16"/>
  <c r="N119" i="16"/>
  <c r="M119" i="16"/>
  <c r="P119" i="16" s="1"/>
  <c r="Q119" i="16" s="1"/>
  <c r="N132" i="16"/>
  <c r="M132" i="16"/>
  <c r="P132" i="16" s="1"/>
  <c r="Q132" i="16" s="1"/>
  <c r="Q158" i="16"/>
  <c r="N20" i="16"/>
  <c r="I37" i="16"/>
  <c r="J50" i="16"/>
  <c r="R59" i="16"/>
  <c r="S59" i="16" s="1"/>
  <c r="P51" i="16"/>
  <c r="J58" i="16"/>
  <c r="O58" i="16"/>
  <c r="N60" i="16"/>
  <c r="M60" i="16"/>
  <c r="P60" i="16" s="1"/>
  <c r="J70" i="16"/>
  <c r="O70" i="16"/>
  <c r="O81" i="16"/>
  <c r="N83" i="16"/>
  <c r="J83" i="16"/>
  <c r="N91" i="16"/>
  <c r="M91" i="16"/>
  <c r="P91" i="16" s="1"/>
  <c r="Q91" i="16" s="1"/>
  <c r="J93" i="16"/>
  <c r="N93" i="16"/>
  <c r="N103" i="16"/>
  <c r="M103" i="16"/>
  <c r="P103" i="16" s="1"/>
  <c r="Q103" i="16" s="1"/>
  <c r="N118" i="16"/>
  <c r="M118" i="16"/>
  <c r="P118" i="16" s="1"/>
  <c r="Q118" i="16" s="1"/>
  <c r="N124" i="16"/>
  <c r="M124" i="16"/>
  <c r="P124" i="16" s="1"/>
  <c r="Q124" i="16" s="1"/>
  <c r="N131" i="16"/>
  <c r="M131" i="16"/>
  <c r="P131" i="16" s="1"/>
  <c r="Q131" i="16" s="1"/>
  <c r="N155" i="16"/>
  <c r="M155" i="16"/>
  <c r="P155" i="16" s="1"/>
  <c r="M12" i="16"/>
  <c r="P12" i="16" s="1"/>
  <c r="M13" i="16"/>
  <c r="P13" i="16" s="1"/>
  <c r="Q13" i="16" s="1"/>
  <c r="J20" i="16"/>
  <c r="M23" i="16"/>
  <c r="P23" i="16" s="1"/>
  <c r="Q23" i="16" s="1"/>
  <c r="M24" i="16"/>
  <c r="P24" i="16" s="1"/>
  <c r="Q24" i="16" s="1"/>
  <c r="M31" i="16"/>
  <c r="P31" i="16" s="1"/>
  <c r="Q31" i="16" s="1"/>
  <c r="M32" i="16"/>
  <c r="P32" i="16" s="1"/>
  <c r="Q32" i="16" s="1"/>
  <c r="Q38" i="16"/>
  <c r="M42" i="16"/>
  <c r="P42" i="16" s="1"/>
  <c r="Q42" i="16" s="1"/>
  <c r="M43" i="16"/>
  <c r="P43" i="16" s="1"/>
  <c r="Q43" i="16" s="1"/>
  <c r="N49" i="16"/>
  <c r="N37" i="16" s="1"/>
  <c r="M49" i="16"/>
  <c r="P49" i="16" s="1"/>
  <c r="Q49" i="16" s="1"/>
  <c r="I50" i="16"/>
  <c r="N52" i="16"/>
  <c r="M52" i="16"/>
  <c r="P52" i="16" s="1"/>
  <c r="Q52" i="16" s="1"/>
  <c r="I58" i="16"/>
  <c r="N62" i="16"/>
  <c r="M62" i="16"/>
  <c r="P62" i="16" s="1"/>
  <c r="Q62" i="16" s="1"/>
  <c r="I70" i="16"/>
  <c r="O79" i="16"/>
  <c r="M79" i="16"/>
  <c r="P79" i="16" s="1"/>
  <c r="N81" i="16"/>
  <c r="J81" i="16"/>
  <c r="Q81" i="16" s="1"/>
  <c r="N102" i="16"/>
  <c r="M102" i="16"/>
  <c r="P102" i="16" s="1"/>
  <c r="Q102" i="16" s="1"/>
  <c r="N114" i="16"/>
  <c r="M114" i="16"/>
  <c r="P114" i="16" s="1"/>
  <c r="Q114" i="16" s="1"/>
  <c r="N123" i="16"/>
  <c r="M123" i="16"/>
  <c r="P123" i="16" s="1"/>
  <c r="Q123" i="16" s="1"/>
  <c r="N139" i="16"/>
  <c r="M139" i="16"/>
  <c r="P139" i="16" s="1"/>
  <c r="Q139" i="16" s="1"/>
  <c r="N56" i="16"/>
  <c r="M56" i="16"/>
  <c r="P56" i="16" s="1"/>
  <c r="Q56" i="16" s="1"/>
  <c r="N68" i="16"/>
  <c r="M68" i="16"/>
  <c r="P68" i="16" s="1"/>
  <c r="Q68" i="16" s="1"/>
  <c r="N73" i="16"/>
  <c r="M73" i="16"/>
  <c r="P73" i="16" s="1"/>
  <c r="Q73" i="16" s="1"/>
  <c r="J77" i="16"/>
  <c r="N77" i="16"/>
  <c r="P77" i="16"/>
  <c r="Q98" i="16"/>
  <c r="N110" i="16"/>
  <c r="M110" i="16"/>
  <c r="P110" i="16" s="1"/>
  <c r="Q110" i="16" s="1"/>
  <c r="I11" i="16"/>
  <c r="M18" i="16"/>
  <c r="P18" i="16" s="1"/>
  <c r="Q18" i="16" s="1"/>
  <c r="M19" i="16"/>
  <c r="P19" i="16" s="1"/>
  <c r="Q19" i="16" s="1"/>
  <c r="M21" i="16"/>
  <c r="P21" i="16" s="1"/>
  <c r="M22" i="16"/>
  <c r="P22" i="16" s="1"/>
  <c r="Q22" i="16" s="1"/>
  <c r="M29" i="16"/>
  <c r="P29" i="16" s="1"/>
  <c r="Q29" i="16" s="1"/>
  <c r="M30" i="16"/>
  <c r="P30" i="16" s="1"/>
  <c r="Q30" i="16" s="1"/>
  <c r="M40" i="16"/>
  <c r="P40" i="16" s="1"/>
  <c r="Q40" i="16" s="1"/>
  <c r="M41" i="16"/>
  <c r="P41" i="16" s="1"/>
  <c r="Q41" i="16" s="1"/>
  <c r="N54" i="16"/>
  <c r="M54" i="16"/>
  <c r="P54" i="16" s="1"/>
  <c r="Q54" i="16" s="1"/>
  <c r="N59" i="16"/>
  <c r="M59" i="16"/>
  <c r="P59" i="16" s="1"/>
  <c r="Q59" i="16" s="1"/>
  <c r="Q60" i="16"/>
  <c r="N64" i="16"/>
  <c r="M64" i="16"/>
  <c r="P64" i="16" s="1"/>
  <c r="Q64" i="16" s="1"/>
  <c r="N66" i="16"/>
  <c r="M66" i="16"/>
  <c r="P66" i="16" s="1"/>
  <c r="Q66" i="16" s="1"/>
  <c r="N71" i="16"/>
  <c r="N70" i="16" s="1"/>
  <c r="M71" i="16"/>
  <c r="P71" i="16" s="1"/>
  <c r="P70" i="16" s="1"/>
  <c r="O77" i="16"/>
  <c r="Q78" i="16"/>
  <c r="J79" i="16"/>
  <c r="Q79" i="16" s="1"/>
  <c r="N79" i="16"/>
  <c r="M83" i="16"/>
  <c r="P83" i="16" s="1"/>
  <c r="O85" i="16"/>
  <c r="Q86" i="16"/>
  <c r="N87" i="16"/>
  <c r="M87" i="16"/>
  <c r="P87" i="16" s="1"/>
  <c r="Q87" i="16" s="1"/>
  <c r="I75" i="16"/>
  <c r="N147" i="16"/>
  <c r="M147" i="16"/>
  <c r="P147" i="16" s="1"/>
  <c r="N197" i="16"/>
  <c r="M197" i="16"/>
  <c r="P197" i="16" s="1"/>
  <c r="Q197" i="16" s="1"/>
  <c r="O82" i="16"/>
  <c r="O84" i="16"/>
  <c r="O86" i="16"/>
  <c r="M94" i="16"/>
  <c r="P94" i="16" s="1"/>
  <c r="Q94" i="16" s="1"/>
  <c r="M96" i="16"/>
  <c r="P96" i="16" s="1"/>
  <c r="M111" i="16"/>
  <c r="P111" i="16" s="1"/>
  <c r="Q111" i="16" s="1"/>
  <c r="M120" i="16"/>
  <c r="P120" i="16" s="1"/>
  <c r="Q120" i="16" s="1"/>
  <c r="M133" i="16"/>
  <c r="P133" i="16" s="1"/>
  <c r="Q133" i="16" s="1"/>
  <c r="M134" i="16"/>
  <c r="P134" i="16" s="1"/>
  <c r="Q134" i="16" s="1"/>
  <c r="N141" i="16"/>
  <c r="M141" i="16"/>
  <c r="P141" i="16" s="1"/>
  <c r="Q141" i="16" s="1"/>
  <c r="N149" i="16"/>
  <c r="M149" i="16"/>
  <c r="P149" i="16" s="1"/>
  <c r="Q149" i="16" s="1"/>
  <c r="N157" i="16"/>
  <c r="M157" i="16"/>
  <c r="P157" i="16" s="1"/>
  <c r="Q157" i="16" s="1"/>
  <c r="N159" i="16"/>
  <c r="M159" i="16"/>
  <c r="P159" i="16" s="1"/>
  <c r="O204" i="16"/>
  <c r="I95" i="16"/>
  <c r="N135" i="16"/>
  <c r="M135" i="16"/>
  <c r="P135" i="16" s="1"/>
  <c r="Q135" i="16" s="1"/>
  <c r="N143" i="16"/>
  <c r="M143" i="16"/>
  <c r="P143" i="16" s="1"/>
  <c r="Q143" i="16" s="1"/>
  <c r="Q147" i="16"/>
  <c r="N151" i="16"/>
  <c r="M151" i="16"/>
  <c r="P151" i="16" s="1"/>
  <c r="Q151" i="16" s="1"/>
  <c r="Q155" i="16"/>
  <c r="N161" i="16"/>
  <c r="M161" i="16"/>
  <c r="P161" i="16" s="1"/>
  <c r="Q161" i="16" s="1"/>
  <c r="N163" i="16"/>
  <c r="M163" i="16"/>
  <c r="P163" i="16" s="1"/>
  <c r="Q163" i="16" s="1"/>
  <c r="N166" i="16"/>
  <c r="M166" i="16"/>
  <c r="P166" i="16" s="1"/>
  <c r="N168" i="16"/>
  <c r="M168" i="16"/>
  <c r="P168" i="16" s="1"/>
  <c r="Q168" i="16" s="1"/>
  <c r="N170" i="16"/>
  <c r="M170" i="16"/>
  <c r="P170" i="16" s="1"/>
  <c r="Q170" i="16" s="1"/>
  <c r="J204" i="16"/>
  <c r="N204" i="16"/>
  <c r="N214" i="16"/>
  <c r="J214" i="16"/>
  <c r="P214" i="16"/>
  <c r="N223" i="16"/>
  <c r="J223" i="16"/>
  <c r="P223" i="16"/>
  <c r="P236" i="16"/>
  <c r="Q236" i="16" s="1"/>
  <c r="O92" i="16"/>
  <c r="M93" i="16"/>
  <c r="P93" i="16" s="1"/>
  <c r="M100" i="16"/>
  <c r="P100" i="16" s="1"/>
  <c r="Q100" i="16" s="1"/>
  <c r="M101" i="16"/>
  <c r="P101" i="16" s="1"/>
  <c r="Q101" i="16" s="1"/>
  <c r="M108" i="16"/>
  <c r="P108" i="16" s="1"/>
  <c r="Q108" i="16" s="1"/>
  <c r="M109" i="16"/>
  <c r="P109" i="16" s="1"/>
  <c r="Q109" i="16" s="1"/>
  <c r="M113" i="16"/>
  <c r="P113" i="16" s="1"/>
  <c r="Q113" i="16" s="1"/>
  <c r="M117" i="16"/>
  <c r="P117" i="16" s="1"/>
  <c r="Q117" i="16" s="1"/>
  <c r="M122" i="16"/>
  <c r="P122" i="16" s="1"/>
  <c r="Q122" i="16" s="1"/>
  <c r="M129" i="16"/>
  <c r="P129" i="16" s="1"/>
  <c r="Q129" i="16" s="1"/>
  <c r="N137" i="16"/>
  <c r="M137" i="16"/>
  <c r="P137" i="16" s="1"/>
  <c r="Q137" i="16" s="1"/>
  <c r="N145" i="16"/>
  <c r="M145" i="16"/>
  <c r="P145" i="16" s="1"/>
  <c r="Q145" i="16" s="1"/>
  <c r="N153" i="16"/>
  <c r="M153" i="16"/>
  <c r="P153" i="16" s="1"/>
  <c r="Q153" i="16" s="1"/>
  <c r="Q159" i="16"/>
  <c r="Q167" i="16"/>
  <c r="N172" i="16"/>
  <c r="M172" i="16"/>
  <c r="P172" i="16" s="1"/>
  <c r="Q172" i="16" s="1"/>
  <c r="N174" i="16"/>
  <c r="M174" i="16"/>
  <c r="P174" i="16" s="1"/>
  <c r="Q174" i="16" s="1"/>
  <c r="N176" i="16"/>
  <c r="M176" i="16"/>
  <c r="P176" i="16" s="1"/>
  <c r="Q176" i="16" s="1"/>
  <c r="N178" i="16"/>
  <c r="M178" i="16"/>
  <c r="P178" i="16" s="1"/>
  <c r="Q178" i="16" s="1"/>
  <c r="N180" i="16"/>
  <c r="M180" i="16"/>
  <c r="P180" i="16" s="1"/>
  <c r="Q180" i="16" s="1"/>
  <c r="N182" i="16"/>
  <c r="M182" i="16"/>
  <c r="P182" i="16" s="1"/>
  <c r="Q182" i="16" s="1"/>
  <c r="N184" i="16"/>
  <c r="M184" i="16"/>
  <c r="P184" i="16" s="1"/>
  <c r="Q184" i="16" s="1"/>
  <c r="N186" i="16"/>
  <c r="M186" i="16"/>
  <c r="P186" i="16" s="1"/>
  <c r="Q186" i="16" s="1"/>
  <c r="N188" i="16"/>
  <c r="M188" i="16"/>
  <c r="P188" i="16" s="1"/>
  <c r="Q188" i="16" s="1"/>
  <c r="N190" i="16"/>
  <c r="M190" i="16"/>
  <c r="P190" i="16" s="1"/>
  <c r="Q190" i="16" s="1"/>
  <c r="N192" i="16"/>
  <c r="M192" i="16"/>
  <c r="P192" i="16" s="1"/>
  <c r="Q192" i="16" s="1"/>
  <c r="N231" i="16"/>
  <c r="J231" i="16"/>
  <c r="P232" i="16"/>
  <c r="Q232" i="16" s="1"/>
  <c r="O252" i="16"/>
  <c r="M252" i="16"/>
  <c r="P252" i="16" s="1"/>
  <c r="Q252" i="16" s="1"/>
  <c r="M194" i="16"/>
  <c r="P194" i="16" s="1"/>
  <c r="Q194" i="16" s="1"/>
  <c r="M198" i="16"/>
  <c r="P198" i="16" s="1"/>
  <c r="Q198" i="16" s="1"/>
  <c r="M202" i="16"/>
  <c r="P202" i="16" s="1"/>
  <c r="Q202" i="16" s="1"/>
  <c r="M203" i="16"/>
  <c r="P203" i="16" s="1"/>
  <c r="Q203" i="16" s="1"/>
  <c r="O203" i="16"/>
  <c r="M206" i="16"/>
  <c r="P206" i="16" s="1"/>
  <c r="Q206" i="16" s="1"/>
  <c r="M208" i="16"/>
  <c r="P208" i="16" s="1"/>
  <c r="O210" i="16"/>
  <c r="Q211" i="16"/>
  <c r="N212" i="16"/>
  <c r="J212" i="16"/>
  <c r="M216" i="16"/>
  <c r="P216" i="16" s="1"/>
  <c r="O219" i="16"/>
  <c r="Q220" i="16"/>
  <c r="N221" i="16"/>
  <c r="J221" i="16"/>
  <c r="M225" i="16"/>
  <c r="P225" i="16" s="1"/>
  <c r="O227" i="16"/>
  <c r="N229" i="16"/>
  <c r="J229" i="16"/>
  <c r="M235" i="16"/>
  <c r="P235" i="16" s="1"/>
  <c r="N235" i="16"/>
  <c r="M264" i="16"/>
  <c r="P264" i="16" s="1"/>
  <c r="N264" i="16"/>
  <c r="J278" i="16"/>
  <c r="N278" i="16"/>
  <c r="P278" i="16"/>
  <c r="O282" i="16"/>
  <c r="M282" i="16"/>
  <c r="P282" i="16" s="1"/>
  <c r="J290" i="16"/>
  <c r="Q290" i="16" s="1"/>
  <c r="I290" i="16"/>
  <c r="O202" i="16"/>
  <c r="O206" i="16"/>
  <c r="Q209" i="16"/>
  <c r="N210" i="16"/>
  <c r="J210" i="16"/>
  <c r="Q210" i="16" s="1"/>
  <c r="Q217" i="16"/>
  <c r="N219" i="16"/>
  <c r="J219" i="16"/>
  <c r="Q226" i="16"/>
  <c r="N227" i="16"/>
  <c r="J227" i="16"/>
  <c r="Q227" i="16" s="1"/>
  <c r="P231" i="16"/>
  <c r="O237" i="16"/>
  <c r="Q247" i="16"/>
  <c r="J246" i="16"/>
  <c r="O248" i="16"/>
  <c r="O246" i="16" s="1"/>
  <c r="M248" i="16"/>
  <c r="P248" i="16" s="1"/>
  <c r="O256" i="16"/>
  <c r="M256" i="16"/>
  <c r="P256" i="16" s="1"/>
  <c r="Q256" i="16" s="1"/>
  <c r="M200" i="16"/>
  <c r="P200" i="16" s="1"/>
  <c r="Q200" i="16" s="1"/>
  <c r="M201" i="16"/>
  <c r="P201" i="16" s="1"/>
  <c r="Q201" i="16" s="1"/>
  <c r="O201" i="16"/>
  <c r="M204" i="16"/>
  <c r="P204" i="16" s="1"/>
  <c r="M205" i="16"/>
  <c r="P205" i="16" s="1"/>
  <c r="Q205" i="16" s="1"/>
  <c r="O205" i="16"/>
  <c r="Q207" i="16"/>
  <c r="N208" i="16"/>
  <c r="J208" i="16"/>
  <c r="Q208" i="16" s="1"/>
  <c r="M212" i="16"/>
  <c r="P212" i="16" s="1"/>
  <c r="O214" i="16"/>
  <c r="Q215" i="16"/>
  <c r="N216" i="16"/>
  <c r="J216" i="16"/>
  <c r="Q216" i="16" s="1"/>
  <c r="M221" i="16"/>
  <c r="P221" i="16" s="1"/>
  <c r="O223" i="16"/>
  <c r="Q224" i="16"/>
  <c r="N225" i="16"/>
  <c r="J225" i="16"/>
  <c r="Q225" i="16" s="1"/>
  <c r="M229" i="16"/>
  <c r="P229" i="16" s="1"/>
  <c r="O231" i="16"/>
  <c r="Q260" i="16"/>
  <c r="O300" i="16"/>
  <c r="M300" i="16"/>
  <c r="P300" i="16" s="1"/>
  <c r="Q300" i="16" s="1"/>
  <c r="O207" i="16"/>
  <c r="O209" i="16"/>
  <c r="O211" i="16"/>
  <c r="O213" i="16"/>
  <c r="O215" i="16"/>
  <c r="O217" i="16"/>
  <c r="O220" i="16"/>
  <c r="O222" i="16"/>
  <c r="O224" i="16"/>
  <c r="O226" i="16"/>
  <c r="O228" i="16"/>
  <c r="O230" i="16"/>
  <c r="Q233" i="16"/>
  <c r="O234" i="16"/>
  <c r="N238" i="16"/>
  <c r="M238" i="16"/>
  <c r="P238" i="16" s="1"/>
  <c r="P237" i="16" s="1"/>
  <c r="N241" i="16"/>
  <c r="M241" i="16"/>
  <c r="P241" i="16" s="1"/>
  <c r="N245" i="16"/>
  <c r="N249" i="16"/>
  <c r="N250" i="16"/>
  <c r="N253" i="16"/>
  <c r="N254" i="16"/>
  <c r="N257" i="16"/>
  <c r="N258" i="16"/>
  <c r="O261" i="16"/>
  <c r="O259" i="16" s="1"/>
  <c r="J261" i="16"/>
  <c r="N261" i="16"/>
  <c r="O286" i="16"/>
  <c r="M286" i="16"/>
  <c r="P286" i="16" s="1"/>
  <c r="N232" i="16"/>
  <c r="N236" i="16"/>
  <c r="I246" i="16"/>
  <c r="O284" i="16"/>
  <c r="M284" i="16"/>
  <c r="P284" i="16" s="1"/>
  <c r="O304" i="16"/>
  <c r="M304" i="16"/>
  <c r="P304" i="16" s="1"/>
  <c r="M310" i="16"/>
  <c r="P310" i="16" s="1"/>
  <c r="O310" i="16"/>
  <c r="O232" i="16"/>
  <c r="Q235" i="16"/>
  <c r="O236" i="16"/>
  <c r="J237" i="16"/>
  <c r="Q241" i="16"/>
  <c r="N243" i="16"/>
  <c r="M243" i="16"/>
  <c r="P243" i="16" s="1"/>
  <c r="Q243" i="16" s="1"/>
  <c r="M245" i="16"/>
  <c r="P245" i="16" s="1"/>
  <c r="Q245" i="16" s="1"/>
  <c r="N246" i="16"/>
  <c r="M250" i="16"/>
  <c r="P250" i="16" s="1"/>
  <c r="Q250" i="16" s="1"/>
  <c r="M254" i="16"/>
  <c r="P254" i="16" s="1"/>
  <c r="Q254" i="16" s="1"/>
  <c r="M258" i="16"/>
  <c r="P258" i="16" s="1"/>
  <c r="Q258" i="16" s="1"/>
  <c r="I259" i="16"/>
  <c r="N259" i="16"/>
  <c r="J263" i="16"/>
  <c r="N265" i="16"/>
  <c r="J265" i="16"/>
  <c r="M265" i="16"/>
  <c r="P265" i="16" s="1"/>
  <c r="M276" i="16"/>
  <c r="P276" i="16" s="1"/>
  <c r="O276" i="16"/>
  <c r="O292" i="16"/>
  <c r="M292" i="16"/>
  <c r="P292" i="16" s="1"/>
  <c r="J304" i="16"/>
  <c r="D305" i="16"/>
  <c r="I304" i="16"/>
  <c r="Q308" i="16"/>
  <c r="Q268" i="16"/>
  <c r="J270" i="16"/>
  <c r="Q270" i="16" s="1"/>
  <c r="N270" i="16"/>
  <c r="Q271" i="16"/>
  <c r="J280" i="16"/>
  <c r="Q280" i="16" s="1"/>
  <c r="I280" i="16"/>
  <c r="O288" i="16"/>
  <c r="O294" i="16"/>
  <c r="O296" i="16"/>
  <c r="O298" i="16"/>
  <c r="J302" i="16"/>
  <c r="Q302" i="16" s="1"/>
  <c r="I302" i="16"/>
  <c r="J303" i="16"/>
  <c r="Q303" i="16" s="1"/>
  <c r="O306" i="16"/>
  <c r="N308" i="16"/>
  <c r="O262" i="16"/>
  <c r="Q266" i="16"/>
  <c r="J269" i="16"/>
  <c r="P269" i="16"/>
  <c r="P275" i="16"/>
  <c r="O278" i="16"/>
  <c r="Q281" i="16"/>
  <c r="D282" i="16"/>
  <c r="J286" i="16"/>
  <c r="Q286" i="16" s="1"/>
  <c r="I286" i="16"/>
  <c r="M288" i="16"/>
  <c r="P288" i="16" s="1"/>
  <c r="O290" i="16"/>
  <c r="J292" i="16"/>
  <c r="I292" i="16"/>
  <c r="M294" i="16"/>
  <c r="P294" i="16" s="1"/>
  <c r="M296" i="16"/>
  <c r="P296" i="16" s="1"/>
  <c r="M298" i="16"/>
  <c r="P298" i="16" s="1"/>
  <c r="M306" i="16"/>
  <c r="P306" i="16" s="1"/>
  <c r="M309" i="16"/>
  <c r="P309" i="16" s="1"/>
  <c r="Q311" i="16"/>
  <c r="P261" i="16"/>
  <c r="P259" i="16" s="1"/>
  <c r="O270" i="16"/>
  <c r="Q272" i="16"/>
  <c r="O275" i="16"/>
  <c r="J275" i="16"/>
  <c r="Q275" i="16" s="1"/>
  <c r="N275" i="16"/>
  <c r="J276" i="16"/>
  <c r="Q276" i="16" s="1"/>
  <c r="J288" i="16"/>
  <c r="Q288" i="16" s="1"/>
  <c r="I288" i="16"/>
  <c r="J294" i="16"/>
  <c r="Q294" i="16" s="1"/>
  <c r="D295" i="16"/>
  <c r="I294" i="16"/>
  <c r="O308" i="16"/>
  <c r="J309" i="16"/>
  <c r="Q309" i="16" s="1"/>
  <c r="N309" i="16"/>
  <c r="Q310" i="16"/>
  <c r="N312" i="16"/>
  <c r="M126" i="8"/>
  <c r="P126" i="8" s="1"/>
  <c r="Q126" i="8" s="1"/>
  <c r="N108" i="10"/>
  <c r="M108" i="10"/>
  <c r="P108" i="10" s="1"/>
  <c r="N205" i="10"/>
  <c r="M205" i="10"/>
  <c r="P205" i="10" s="1"/>
  <c r="Q205" i="10" s="1"/>
  <c r="O20" i="12"/>
  <c r="N67" i="12"/>
  <c r="M67" i="12"/>
  <c r="P67" i="12" s="1"/>
  <c r="Q67" i="12" s="1"/>
  <c r="M80" i="12"/>
  <c r="P80" i="12" s="1"/>
  <c r="N80" i="12"/>
  <c r="M194" i="12"/>
  <c r="P194" i="12" s="1"/>
  <c r="Q194" i="12" s="1"/>
  <c r="N196" i="12"/>
  <c r="M196" i="12"/>
  <c r="P196" i="12" s="1"/>
  <c r="M184" i="14"/>
  <c r="P184" i="14" s="1"/>
  <c r="N184" i="14"/>
  <c r="N86" i="10"/>
  <c r="M86" i="10"/>
  <c r="P86" i="10" s="1"/>
  <c r="Q86" i="10" s="1"/>
  <c r="M21" i="12"/>
  <c r="P21" i="12" s="1"/>
  <c r="N21" i="12"/>
  <c r="M29" i="12"/>
  <c r="P29" i="12" s="1"/>
  <c r="Q29" i="12" s="1"/>
  <c r="N29" i="12"/>
  <c r="O204" i="2"/>
  <c r="M121" i="6"/>
  <c r="P121" i="6" s="1"/>
  <c r="Q121" i="6" s="1"/>
  <c r="N137" i="6"/>
  <c r="M137" i="6"/>
  <c r="P137" i="6" s="1"/>
  <c r="Q137" i="6" s="1"/>
  <c r="O153" i="6"/>
  <c r="M72" i="8"/>
  <c r="P72" i="8" s="1"/>
  <c r="M102" i="10"/>
  <c r="P102" i="10" s="1"/>
  <c r="N102" i="10"/>
  <c r="M156" i="10"/>
  <c r="P156" i="10" s="1"/>
  <c r="Q156" i="10" s="1"/>
  <c r="M158" i="10"/>
  <c r="P158" i="10" s="1"/>
  <c r="N158" i="10"/>
  <c r="M25" i="12"/>
  <c r="P25" i="12" s="1"/>
  <c r="Q25" i="12" s="1"/>
  <c r="N42" i="12"/>
  <c r="M186" i="12"/>
  <c r="P186" i="12" s="1"/>
  <c r="Q186" i="12" s="1"/>
  <c r="N186" i="12"/>
  <c r="N179" i="14"/>
  <c r="M179" i="14"/>
  <c r="P179" i="14" s="1"/>
  <c r="N213" i="14"/>
  <c r="M213" i="14"/>
  <c r="P213" i="14" s="1"/>
  <c r="N261" i="14"/>
  <c r="M261" i="14"/>
  <c r="P261" i="14" s="1"/>
  <c r="N55" i="12"/>
  <c r="M55" i="12"/>
  <c r="P55" i="12" s="1"/>
  <c r="Q55" i="12" s="1"/>
  <c r="N100" i="12"/>
  <c r="M100" i="12"/>
  <c r="P100" i="12" s="1"/>
  <c r="N124" i="12"/>
  <c r="M124" i="12"/>
  <c r="P124" i="12" s="1"/>
  <c r="Q124" i="12" s="1"/>
  <c r="M190" i="4"/>
  <c r="M216" i="4"/>
  <c r="P216" i="4" s="1"/>
  <c r="Q216" i="4" s="1"/>
  <c r="M82" i="8"/>
  <c r="P82" i="8" s="1"/>
  <c r="M21" i="10"/>
  <c r="P21" i="10" s="1"/>
  <c r="M34" i="10"/>
  <c r="P34" i="10" s="1"/>
  <c r="N140" i="10"/>
  <c r="M140" i="10"/>
  <c r="P140" i="10" s="1"/>
  <c r="Q140" i="10" s="1"/>
  <c r="M172" i="10"/>
  <c r="P172" i="10" s="1"/>
  <c r="N201" i="10"/>
  <c r="M201" i="10"/>
  <c r="P201" i="10" s="1"/>
  <c r="M23" i="12"/>
  <c r="P23" i="12" s="1"/>
  <c r="Q23" i="12" s="1"/>
  <c r="M31" i="12"/>
  <c r="P31" i="12" s="1"/>
  <c r="Q31" i="12" s="1"/>
  <c r="N44" i="12"/>
  <c r="M44" i="12"/>
  <c r="P44" i="12" s="1"/>
  <c r="Q44" i="12" s="1"/>
  <c r="N53" i="12"/>
  <c r="M91" i="12"/>
  <c r="P91" i="12" s="1"/>
  <c r="N148" i="12"/>
  <c r="M156" i="12"/>
  <c r="P156" i="12" s="1"/>
  <c r="M229" i="12"/>
  <c r="P229" i="12" s="1"/>
  <c r="Q229" i="12" s="1"/>
  <c r="N229" i="12"/>
  <c r="M40" i="14"/>
  <c r="P40" i="14" s="1"/>
  <c r="M80" i="14"/>
  <c r="P80" i="14" s="1"/>
  <c r="M98" i="14"/>
  <c r="P98" i="14" s="1"/>
  <c r="O98" i="14"/>
  <c r="N132" i="14"/>
  <c r="M132" i="14"/>
  <c r="P132" i="14" s="1"/>
  <c r="Q132" i="14" s="1"/>
  <c r="M176" i="14"/>
  <c r="P176" i="14" s="1"/>
  <c r="Q176" i="14" s="1"/>
  <c r="N176" i="14"/>
  <c r="M185" i="14"/>
  <c r="P185" i="14" s="1"/>
  <c r="N18" i="10"/>
  <c r="M49" i="10"/>
  <c r="P49" i="10" s="1"/>
  <c r="M53" i="10"/>
  <c r="P53" i="10" s="1"/>
  <c r="Q53" i="10" s="1"/>
  <c r="M98" i="12"/>
  <c r="P98" i="12" s="1"/>
  <c r="Q38" i="14"/>
  <c r="Q98" i="14"/>
  <c r="M144" i="14"/>
  <c r="P144" i="14" s="1"/>
  <c r="O144" i="14"/>
  <c r="Q193" i="14"/>
  <c r="M208" i="14"/>
  <c r="P208" i="14" s="1"/>
  <c r="Q208" i="14" s="1"/>
  <c r="O208" i="14"/>
  <c r="M226" i="14"/>
  <c r="P226" i="14" s="1"/>
  <c r="Q226" i="14" s="1"/>
  <c r="M256" i="14"/>
  <c r="P256" i="14" s="1"/>
  <c r="Q256" i="14" s="1"/>
  <c r="M142" i="8"/>
  <c r="P142" i="8" s="1"/>
  <c r="Q142" i="8" s="1"/>
  <c r="M262" i="8"/>
  <c r="P262" i="8" s="1"/>
  <c r="N23" i="10"/>
  <c r="M39" i="10"/>
  <c r="P39" i="10" s="1"/>
  <c r="Q39" i="10" s="1"/>
  <c r="N82" i="10"/>
  <c r="M170" i="10"/>
  <c r="M176" i="10"/>
  <c r="P176" i="10" s="1"/>
  <c r="M236" i="10"/>
  <c r="P236" i="10" s="1"/>
  <c r="M18" i="12"/>
  <c r="P18" i="12" s="1"/>
  <c r="Q18" i="12" s="1"/>
  <c r="M40" i="12"/>
  <c r="P40" i="12" s="1"/>
  <c r="Q40" i="12" s="1"/>
  <c r="M79" i="12"/>
  <c r="P79" i="12" s="1"/>
  <c r="M142" i="12"/>
  <c r="Q44" i="14"/>
  <c r="Q65" i="14"/>
  <c r="M72" i="14"/>
  <c r="P72" i="14" s="1"/>
  <c r="Q72" i="14" s="1"/>
  <c r="O83" i="14"/>
  <c r="O96" i="14"/>
  <c r="M109" i="14"/>
  <c r="P109" i="14" s="1"/>
  <c r="Q110" i="14"/>
  <c r="O114" i="14"/>
  <c r="M114" i="14"/>
  <c r="P114" i="14" s="1"/>
  <c r="Q114" i="14" s="1"/>
  <c r="O122" i="14"/>
  <c r="M122" i="14"/>
  <c r="P122" i="14" s="1"/>
  <c r="Q122" i="14" s="1"/>
  <c r="M201" i="14"/>
  <c r="P201" i="14" s="1"/>
  <c r="Q201" i="14" s="1"/>
  <c r="O201" i="14"/>
  <c r="M198" i="12"/>
  <c r="P198" i="12" s="1"/>
  <c r="M201" i="12"/>
  <c r="P201" i="12" s="1"/>
  <c r="M205" i="12"/>
  <c r="P205" i="12" s="1"/>
  <c r="M233" i="12"/>
  <c r="P233" i="12" s="1"/>
  <c r="M242" i="12"/>
  <c r="P242" i="12" s="1"/>
  <c r="Q242" i="12" s="1"/>
  <c r="M248" i="12"/>
  <c r="P248" i="12" s="1"/>
  <c r="Q249" i="12"/>
  <c r="M253" i="12"/>
  <c r="P253" i="12" s="1"/>
  <c r="M264" i="12"/>
  <c r="P264" i="12" s="1"/>
  <c r="Q14" i="14"/>
  <c r="M78" i="14"/>
  <c r="P78" i="14" s="1"/>
  <c r="Q78" i="14" s="1"/>
  <c r="Q82" i="14"/>
  <c r="M94" i="14"/>
  <c r="P94" i="14" s="1"/>
  <c r="Q94" i="14" s="1"/>
  <c r="M102" i="14"/>
  <c r="P102" i="14" s="1"/>
  <c r="Q102" i="14" s="1"/>
  <c r="M134" i="14"/>
  <c r="P134" i="14" s="1"/>
  <c r="Q134" i="14" s="1"/>
  <c r="M142" i="14"/>
  <c r="P142" i="14" s="1"/>
  <c r="Q142" i="14" s="1"/>
  <c r="M210" i="14"/>
  <c r="P210" i="14" s="1"/>
  <c r="Q210" i="14" s="1"/>
  <c r="N224" i="14"/>
  <c r="M214" i="12"/>
  <c r="Q221" i="12"/>
  <c r="M225" i="12"/>
  <c r="P225" i="12" s="1"/>
  <c r="M236" i="12"/>
  <c r="P236" i="12" s="1"/>
  <c r="Q257" i="12"/>
  <c r="M24" i="14"/>
  <c r="P24" i="14" s="1"/>
  <c r="M32" i="14"/>
  <c r="P32" i="14" s="1"/>
  <c r="Q35" i="14"/>
  <c r="N78" i="14"/>
  <c r="M110" i="14"/>
  <c r="P110" i="14" s="1"/>
  <c r="M112" i="14"/>
  <c r="P112" i="14" s="1"/>
  <c r="Q112" i="14" s="1"/>
  <c r="M128" i="14"/>
  <c r="P128" i="14" s="1"/>
  <c r="N154" i="14"/>
  <c r="M172" i="14"/>
  <c r="N191" i="14"/>
  <c r="M239" i="14"/>
  <c r="P239" i="14" s="1"/>
  <c r="M242" i="14"/>
  <c r="P242" i="14" s="1"/>
  <c r="Q242" i="14" s="1"/>
  <c r="N245" i="14"/>
  <c r="N254" i="14"/>
  <c r="N23" i="14"/>
  <c r="N29" i="14"/>
  <c r="J29" i="14"/>
  <c r="M36" i="14"/>
  <c r="P36" i="14" s="1"/>
  <c r="Q36" i="14" s="1"/>
  <c r="N36" i="14"/>
  <c r="N113" i="14"/>
  <c r="M113" i="14"/>
  <c r="P113" i="14" s="1"/>
  <c r="Q113" i="14" s="1"/>
  <c r="O117" i="14"/>
  <c r="M117" i="14"/>
  <c r="P117" i="14" s="1"/>
  <c r="N125" i="14"/>
  <c r="M125" i="14"/>
  <c r="P125" i="14" s="1"/>
  <c r="Q125" i="14" s="1"/>
  <c r="P189" i="14"/>
  <c r="O195" i="14"/>
  <c r="M195" i="14"/>
  <c r="P195" i="14" s="1"/>
  <c r="N214" i="14"/>
  <c r="J214" i="14"/>
  <c r="O16" i="14"/>
  <c r="M16" i="14"/>
  <c r="P16" i="14" s="1"/>
  <c r="N53" i="14"/>
  <c r="O67" i="14"/>
  <c r="M67" i="14"/>
  <c r="P67" i="14" s="1"/>
  <c r="N116" i="14"/>
  <c r="M116" i="14"/>
  <c r="P116" i="14" s="1"/>
  <c r="Q116" i="14" s="1"/>
  <c r="P129" i="14"/>
  <c r="J145" i="14"/>
  <c r="O145" i="14"/>
  <c r="J11" i="14"/>
  <c r="N16" i="14"/>
  <c r="J16" i="14"/>
  <c r="Q16" i="14" s="1"/>
  <c r="M19" i="14"/>
  <c r="P19" i="14" s="1"/>
  <c r="Q19" i="14" s="1"/>
  <c r="N19" i="14"/>
  <c r="O21" i="14"/>
  <c r="M21" i="14"/>
  <c r="P21" i="14" s="1"/>
  <c r="M22" i="14"/>
  <c r="P22" i="14" s="1"/>
  <c r="Q22" i="14" s="1"/>
  <c r="N22" i="14"/>
  <c r="Q27" i="14"/>
  <c r="Q33" i="14"/>
  <c r="M39" i="14"/>
  <c r="P39" i="14" s="1"/>
  <c r="N39" i="14"/>
  <c r="O46" i="14"/>
  <c r="M46" i="14"/>
  <c r="P46" i="14" s="1"/>
  <c r="M59" i="14"/>
  <c r="P59" i="14" s="1"/>
  <c r="Q59" i="14" s="1"/>
  <c r="N59" i="14"/>
  <c r="N67" i="14"/>
  <c r="J67" i="14"/>
  <c r="I75" i="14"/>
  <c r="O88" i="14"/>
  <c r="M88" i="14"/>
  <c r="P88" i="14" s="1"/>
  <c r="O92" i="14"/>
  <c r="M92" i="14"/>
  <c r="P92" i="14" s="1"/>
  <c r="J99" i="14"/>
  <c r="O99" i="14"/>
  <c r="P99" i="14"/>
  <c r="M126" i="14"/>
  <c r="P126" i="14" s="1"/>
  <c r="Q126" i="14" s="1"/>
  <c r="N126" i="14"/>
  <c r="J131" i="14"/>
  <c r="O131" i="14"/>
  <c r="P131" i="14"/>
  <c r="N143" i="14"/>
  <c r="M143" i="14"/>
  <c r="P143" i="14" s="1"/>
  <c r="Q143" i="14" s="1"/>
  <c r="M166" i="14"/>
  <c r="P166" i="14" s="1"/>
  <c r="Q166" i="14" s="1"/>
  <c r="N166" i="14"/>
  <c r="O182" i="14"/>
  <c r="N222" i="14"/>
  <c r="J222" i="14"/>
  <c r="P222" i="14"/>
  <c r="M233" i="14"/>
  <c r="P233" i="14" s="1"/>
  <c r="Q233" i="14" s="1"/>
  <c r="N233" i="14"/>
  <c r="M240" i="14"/>
  <c r="P240" i="14" s="1"/>
  <c r="Q240" i="14" s="1"/>
  <c r="N240" i="14"/>
  <c r="N257" i="14"/>
  <c r="J257" i="14"/>
  <c r="O257" i="14"/>
  <c r="O258" i="14"/>
  <c r="M258" i="14"/>
  <c r="P258" i="14" s="1"/>
  <c r="P29" i="14"/>
  <c r="N40" i="14"/>
  <c r="J40" i="14"/>
  <c r="Q40" i="14" s="1"/>
  <c r="M43" i="14"/>
  <c r="P43" i="14" s="1"/>
  <c r="Q43" i="14" s="1"/>
  <c r="N43" i="14"/>
  <c r="N47" i="14"/>
  <c r="O53" i="14"/>
  <c r="M53" i="14"/>
  <c r="P53" i="14" s="1"/>
  <c r="Q53" i="14" s="1"/>
  <c r="N56" i="14"/>
  <c r="N89" i="14"/>
  <c r="J162" i="14"/>
  <c r="N162" i="14"/>
  <c r="M163" i="14"/>
  <c r="P163" i="14" s="1"/>
  <c r="N163" i="14"/>
  <c r="N189" i="14"/>
  <c r="J189" i="14"/>
  <c r="O266" i="14"/>
  <c r="M266" i="14"/>
  <c r="P266" i="14" s="1"/>
  <c r="M28" i="14"/>
  <c r="P28" i="14" s="1"/>
  <c r="Q28" i="14" s="1"/>
  <c r="N28" i="14"/>
  <c r="M60" i="14"/>
  <c r="P60" i="14" s="1"/>
  <c r="Q60" i="14" s="1"/>
  <c r="N60" i="14"/>
  <c r="N74" i="14"/>
  <c r="J74" i="14"/>
  <c r="Q74" i="14" s="1"/>
  <c r="N76" i="14"/>
  <c r="M76" i="14"/>
  <c r="P76" i="14" s="1"/>
  <c r="Q76" i="14" s="1"/>
  <c r="M77" i="14"/>
  <c r="P77" i="14" s="1"/>
  <c r="Q77" i="14" s="1"/>
  <c r="Q80" i="14"/>
  <c r="N81" i="14"/>
  <c r="M81" i="14"/>
  <c r="P81" i="14" s="1"/>
  <c r="N85" i="14"/>
  <c r="M85" i="14"/>
  <c r="P85" i="14" s="1"/>
  <c r="Q85" i="14" s="1"/>
  <c r="J97" i="14"/>
  <c r="O97" i="14"/>
  <c r="P97" i="14"/>
  <c r="N104" i="14"/>
  <c r="M104" i="14"/>
  <c r="P104" i="14" s="1"/>
  <c r="Q104" i="14" s="1"/>
  <c r="M107" i="14"/>
  <c r="P107" i="14" s="1"/>
  <c r="Q107" i="14" s="1"/>
  <c r="O107" i="14"/>
  <c r="Q109" i="14"/>
  <c r="Q117" i="14"/>
  <c r="J129" i="14"/>
  <c r="O129" i="14"/>
  <c r="N136" i="14"/>
  <c r="M136" i="14"/>
  <c r="P136" i="14" s="1"/>
  <c r="Q136" i="14" s="1"/>
  <c r="P139" i="14"/>
  <c r="Q139" i="14" s="1"/>
  <c r="P145" i="14"/>
  <c r="M155" i="14"/>
  <c r="P155" i="14" s="1"/>
  <c r="N155" i="14"/>
  <c r="M198" i="14"/>
  <c r="P198" i="14" s="1"/>
  <c r="N198" i="14"/>
  <c r="M212" i="14"/>
  <c r="P212" i="14" s="1"/>
  <c r="Q212" i="14" s="1"/>
  <c r="N212" i="14"/>
  <c r="N235" i="14"/>
  <c r="I246" i="14"/>
  <c r="I268" i="14" s="1"/>
  <c r="J259" i="14"/>
  <c r="M13" i="14"/>
  <c r="P13" i="14" s="1"/>
  <c r="Q13" i="14" s="1"/>
  <c r="N13" i="14"/>
  <c r="N17" i="14"/>
  <c r="O22" i="14"/>
  <c r="O23" i="14"/>
  <c r="M23" i="14"/>
  <c r="P23" i="14" s="1"/>
  <c r="Q23" i="14" s="1"/>
  <c r="N26" i="14"/>
  <c r="O29" i="14"/>
  <c r="Q32" i="14"/>
  <c r="N46" i="14"/>
  <c r="J46" i="14"/>
  <c r="O47" i="14"/>
  <c r="M49" i="14"/>
  <c r="P49" i="14" s="1"/>
  <c r="Q49" i="14" s="1"/>
  <c r="N49" i="14"/>
  <c r="O51" i="14"/>
  <c r="M51" i="14"/>
  <c r="M52" i="14"/>
  <c r="P52" i="14" s="1"/>
  <c r="Q52" i="14" s="1"/>
  <c r="N52" i="14"/>
  <c r="O56" i="14"/>
  <c r="Q57" i="14"/>
  <c r="N61" i="14"/>
  <c r="J61" i="14"/>
  <c r="Q61" i="14" s="1"/>
  <c r="M64" i="14"/>
  <c r="P64" i="14" s="1"/>
  <c r="Q64" i="14" s="1"/>
  <c r="N64" i="14"/>
  <c r="N68" i="14"/>
  <c r="M73" i="14"/>
  <c r="P73" i="14" s="1"/>
  <c r="N73" i="14"/>
  <c r="N70" i="14" s="1"/>
  <c r="N84" i="14"/>
  <c r="M84" i="14"/>
  <c r="P84" i="14" s="1"/>
  <c r="Q84" i="14" s="1"/>
  <c r="M86" i="14"/>
  <c r="P86" i="14" s="1"/>
  <c r="Q86" i="14" s="1"/>
  <c r="N86" i="14"/>
  <c r="N88" i="14"/>
  <c r="J88" i="14"/>
  <c r="O89" i="14"/>
  <c r="M91" i="14"/>
  <c r="P91" i="14" s="1"/>
  <c r="Q91" i="14" s="1"/>
  <c r="N91" i="14"/>
  <c r="J92" i="14"/>
  <c r="N92" i="14"/>
  <c r="M93" i="14"/>
  <c r="P93" i="14" s="1"/>
  <c r="N93" i="14"/>
  <c r="N103" i="14"/>
  <c r="M103" i="14"/>
  <c r="P103" i="14" s="1"/>
  <c r="Q103" i="14" s="1"/>
  <c r="N135" i="14"/>
  <c r="M135" i="14"/>
  <c r="P135" i="14" s="1"/>
  <c r="Q135" i="14" s="1"/>
  <c r="J172" i="14"/>
  <c r="P172" i="14"/>
  <c r="N172" i="14"/>
  <c r="M180" i="14"/>
  <c r="P180" i="14" s="1"/>
  <c r="N180" i="14"/>
  <c r="J207" i="14"/>
  <c r="O207" i="14"/>
  <c r="P207" i="14"/>
  <c r="P245" i="14"/>
  <c r="Q245" i="14" s="1"/>
  <c r="N111" i="14"/>
  <c r="M111" i="14"/>
  <c r="P111" i="14" s="1"/>
  <c r="Q111" i="14" s="1"/>
  <c r="Q120" i="14"/>
  <c r="P137" i="14"/>
  <c r="O158" i="14"/>
  <c r="M158" i="14"/>
  <c r="P158" i="14" s="1"/>
  <c r="O173" i="14"/>
  <c r="M173" i="14"/>
  <c r="P173" i="14" s="1"/>
  <c r="Q179" i="14"/>
  <c r="Q185" i="14"/>
  <c r="N195" i="14"/>
  <c r="J195" i="14"/>
  <c r="N203" i="14"/>
  <c r="M203" i="14"/>
  <c r="P203" i="14" s="1"/>
  <c r="Q203" i="14" s="1"/>
  <c r="N211" i="14"/>
  <c r="M211" i="14"/>
  <c r="P211" i="14" s="1"/>
  <c r="Q211" i="14" s="1"/>
  <c r="N216" i="14"/>
  <c r="M225" i="14"/>
  <c r="P225" i="14" s="1"/>
  <c r="Q225" i="14" s="1"/>
  <c r="N225" i="14"/>
  <c r="M251" i="14"/>
  <c r="P251" i="14" s="1"/>
  <c r="Q251" i="14" s="1"/>
  <c r="N251" i="14"/>
  <c r="M260" i="14"/>
  <c r="P260" i="14" s="1"/>
  <c r="N260" i="14"/>
  <c r="N259" i="14" s="1"/>
  <c r="O12" i="14"/>
  <c r="M12" i="14"/>
  <c r="P12" i="14" s="1"/>
  <c r="Q12" i="14" s="1"/>
  <c r="O18" i="14"/>
  <c r="N21" i="14"/>
  <c r="J21" i="14"/>
  <c r="Q24" i="14"/>
  <c r="Q25" i="14"/>
  <c r="O28" i="14"/>
  <c r="O35" i="14"/>
  <c r="O38" i="14"/>
  <c r="Q39" i="14"/>
  <c r="M41" i="14"/>
  <c r="P41" i="14" s="1"/>
  <c r="Q41" i="14" s="1"/>
  <c r="N41" i="14"/>
  <c r="O42" i="14"/>
  <c r="M42" i="14"/>
  <c r="P42" i="14" s="1"/>
  <c r="Q42" i="14" s="1"/>
  <c r="O48" i="14"/>
  <c r="N51" i="14"/>
  <c r="J51" i="14"/>
  <c r="Q54" i="14"/>
  <c r="Q55" i="14"/>
  <c r="M62" i="14"/>
  <c r="P62" i="14" s="1"/>
  <c r="Q62" i="14" s="1"/>
  <c r="N62" i="14"/>
  <c r="O63" i="14"/>
  <c r="M63" i="14"/>
  <c r="P63" i="14" s="1"/>
  <c r="Q63" i="14" s="1"/>
  <c r="O69" i="14"/>
  <c r="O72" i="14"/>
  <c r="Q73" i="14"/>
  <c r="N79" i="14"/>
  <c r="M79" i="14"/>
  <c r="P79" i="14" s="1"/>
  <c r="Q79" i="14" s="1"/>
  <c r="O90" i="14"/>
  <c r="Q96" i="14"/>
  <c r="N97" i="14"/>
  <c r="O101" i="14"/>
  <c r="O105" i="14"/>
  <c r="N109" i="14"/>
  <c r="M115" i="14"/>
  <c r="P115" i="14" s="1"/>
  <c r="Q115" i="14" s="1"/>
  <c r="N119" i="14"/>
  <c r="M119" i="14"/>
  <c r="P119" i="14" s="1"/>
  <c r="Q119" i="14" s="1"/>
  <c r="Q128" i="14"/>
  <c r="N129" i="14"/>
  <c r="O133" i="14"/>
  <c r="O137" i="14"/>
  <c r="Q144" i="14"/>
  <c r="Q148" i="14"/>
  <c r="Q156" i="14"/>
  <c r="N158" i="14"/>
  <c r="J158" i="14"/>
  <c r="O159" i="14"/>
  <c r="O167" i="14"/>
  <c r="M167" i="14"/>
  <c r="P167" i="14" s="1"/>
  <c r="O170" i="14"/>
  <c r="O171" i="14"/>
  <c r="O174" i="14"/>
  <c r="O175" i="14"/>
  <c r="M175" i="14"/>
  <c r="P175" i="14" s="1"/>
  <c r="N178" i="14"/>
  <c r="O181" i="14"/>
  <c r="Q184" i="14"/>
  <c r="M188" i="14"/>
  <c r="P188" i="14" s="1"/>
  <c r="Q188" i="14" s="1"/>
  <c r="N188" i="14"/>
  <c r="N196" i="14"/>
  <c r="O199" i="14"/>
  <c r="M199" i="14"/>
  <c r="P199" i="14" s="1"/>
  <c r="P209" i="14"/>
  <c r="Q209" i="14" s="1"/>
  <c r="O220" i="14"/>
  <c r="M220" i="14"/>
  <c r="P220" i="14" s="1"/>
  <c r="N229" i="14"/>
  <c r="M231" i="14"/>
  <c r="P231" i="14" s="1"/>
  <c r="Q231" i="14" s="1"/>
  <c r="N231" i="14"/>
  <c r="N238" i="14"/>
  <c r="M238" i="14"/>
  <c r="P238" i="14" s="1"/>
  <c r="N250" i="14"/>
  <c r="I95" i="14"/>
  <c r="Q105" i="14"/>
  <c r="Q137" i="14"/>
  <c r="N140" i="14"/>
  <c r="M140" i="14"/>
  <c r="P140" i="14" s="1"/>
  <c r="Q140" i="14" s="1"/>
  <c r="N152" i="14"/>
  <c r="J152" i="14"/>
  <c r="Q152" i="14" s="1"/>
  <c r="M161" i="14"/>
  <c r="P161" i="14" s="1"/>
  <c r="Q161" i="14" s="1"/>
  <c r="N161" i="14"/>
  <c r="M174" i="14"/>
  <c r="P174" i="14" s="1"/>
  <c r="Q174" i="14" s="1"/>
  <c r="N174" i="14"/>
  <c r="N227" i="14"/>
  <c r="J227" i="14"/>
  <c r="N243" i="14"/>
  <c r="M243" i="14"/>
  <c r="P243" i="14" s="1"/>
  <c r="O250" i="14"/>
  <c r="M250" i="14"/>
  <c r="P250" i="14" s="1"/>
  <c r="Q250" i="14" s="1"/>
  <c r="M255" i="14"/>
  <c r="P255" i="14" s="1"/>
  <c r="Q255" i="14" s="1"/>
  <c r="N255" i="14"/>
  <c r="M17" i="14"/>
  <c r="P17" i="14" s="1"/>
  <c r="Q17" i="14" s="1"/>
  <c r="N18" i="14"/>
  <c r="J18" i="14"/>
  <c r="Q18" i="14" s="1"/>
  <c r="O27" i="14"/>
  <c r="M30" i="14"/>
  <c r="P30" i="14" s="1"/>
  <c r="Q30" i="14" s="1"/>
  <c r="N30" i="14"/>
  <c r="O31" i="14"/>
  <c r="M31" i="14"/>
  <c r="P31" i="14" s="1"/>
  <c r="Q31" i="14" s="1"/>
  <c r="O40" i="14"/>
  <c r="M47" i="14"/>
  <c r="P47" i="14" s="1"/>
  <c r="Q47" i="14" s="1"/>
  <c r="N48" i="14"/>
  <c r="J48" i="14"/>
  <c r="Q48" i="14" s="1"/>
  <c r="O57" i="14"/>
  <c r="O61" i="14"/>
  <c r="O58" i="14" s="1"/>
  <c r="M68" i="14"/>
  <c r="P68" i="14" s="1"/>
  <c r="Q68" i="14" s="1"/>
  <c r="N69" i="14"/>
  <c r="J69" i="14"/>
  <c r="Q69" i="14" s="1"/>
  <c r="O74" i="14"/>
  <c r="N77" i="14"/>
  <c r="Q81" i="14"/>
  <c r="P83" i="14"/>
  <c r="Q83" i="14" s="1"/>
  <c r="M89" i="14"/>
  <c r="P89" i="14" s="1"/>
  <c r="Q89" i="14" s="1"/>
  <c r="N90" i="14"/>
  <c r="J90" i="14"/>
  <c r="Q90" i="14" s="1"/>
  <c r="Q93" i="14"/>
  <c r="M101" i="14"/>
  <c r="P101" i="14" s="1"/>
  <c r="Q101" i="14" s="1"/>
  <c r="N102" i="14"/>
  <c r="N105" i="14"/>
  <c r="O109" i="14"/>
  <c r="N117" i="14"/>
  <c r="M121" i="14"/>
  <c r="P121" i="14" s="1"/>
  <c r="Q121" i="14" s="1"/>
  <c r="P123" i="14"/>
  <c r="Q123" i="14" s="1"/>
  <c r="M124" i="14"/>
  <c r="P124" i="14" s="1"/>
  <c r="Q124" i="14" s="1"/>
  <c r="N127" i="14"/>
  <c r="M127" i="14"/>
  <c r="P127" i="14" s="1"/>
  <c r="Q127" i="14" s="1"/>
  <c r="M133" i="14"/>
  <c r="P133" i="14" s="1"/>
  <c r="Q133" i="14" s="1"/>
  <c r="N134" i="14"/>
  <c r="N137" i="14"/>
  <c r="O139" i="14"/>
  <c r="N141" i="14"/>
  <c r="M141" i="14"/>
  <c r="P141" i="14" s="1"/>
  <c r="Q141" i="14" s="1"/>
  <c r="Q147" i="14"/>
  <c r="M151" i="14"/>
  <c r="P151" i="14" s="1"/>
  <c r="Q151" i="14" s="1"/>
  <c r="N151" i="14"/>
  <c r="Q155" i="14"/>
  <c r="N159" i="14"/>
  <c r="O162" i="14"/>
  <c r="M162" i="14"/>
  <c r="P162" i="14" s="1"/>
  <c r="J167" i="14"/>
  <c r="N167" i="14"/>
  <c r="M168" i="14"/>
  <c r="P168" i="14" s="1"/>
  <c r="Q168" i="14" s="1"/>
  <c r="N168" i="14"/>
  <c r="J170" i="14"/>
  <c r="N170" i="14"/>
  <c r="N171" i="14"/>
  <c r="J171" i="14"/>
  <c r="P171" i="14"/>
  <c r="Q175" i="14"/>
  <c r="N175" i="14"/>
  <c r="N181" i="14"/>
  <c r="J181" i="14"/>
  <c r="P181" i="14"/>
  <c r="M192" i="14"/>
  <c r="P192" i="14" s="1"/>
  <c r="Q192" i="14" s="1"/>
  <c r="N192" i="14"/>
  <c r="Q198" i="14"/>
  <c r="J199" i="14"/>
  <c r="Q199" i="14" s="1"/>
  <c r="N199" i="14"/>
  <c r="N202" i="14"/>
  <c r="M202" i="14"/>
  <c r="P202" i="14" s="1"/>
  <c r="Q202" i="14" s="1"/>
  <c r="M204" i="14"/>
  <c r="P204" i="14" s="1"/>
  <c r="Q204" i="14" s="1"/>
  <c r="N204" i="14"/>
  <c r="O214" i="14"/>
  <c r="J220" i="14"/>
  <c r="N220" i="14"/>
  <c r="N221" i="14"/>
  <c r="O231" i="14"/>
  <c r="O235" i="14"/>
  <c r="O245" i="14"/>
  <c r="M247" i="14"/>
  <c r="P247" i="14" s="1"/>
  <c r="Q247" i="14" s="1"/>
  <c r="N247" i="14"/>
  <c r="N252" i="14"/>
  <c r="J252" i="14"/>
  <c r="Q252" i="14" s="1"/>
  <c r="O259" i="14"/>
  <c r="Q261" i="14"/>
  <c r="N145" i="14"/>
  <c r="O150" i="14"/>
  <c r="M153" i="14"/>
  <c r="P153" i="14" s="1"/>
  <c r="Q153" i="14" s="1"/>
  <c r="N153" i="14"/>
  <c r="O154" i="14"/>
  <c r="M154" i="14"/>
  <c r="P154" i="14" s="1"/>
  <c r="Q154" i="14" s="1"/>
  <c r="N173" i="14"/>
  <c r="J173" i="14"/>
  <c r="Q177" i="14"/>
  <c r="O187" i="14"/>
  <c r="M190" i="14"/>
  <c r="P190" i="14" s="1"/>
  <c r="Q190" i="14" s="1"/>
  <c r="N190" i="14"/>
  <c r="O191" i="14"/>
  <c r="M191" i="14"/>
  <c r="P191" i="14" s="1"/>
  <c r="Q191" i="14" s="1"/>
  <c r="Q206" i="14"/>
  <c r="N207" i="14"/>
  <c r="O217" i="14"/>
  <c r="M217" i="14"/>
  <c r="P217" i="14" s="1"/>
  <c r="P221" i="14"/>
  <c r="Q221" i="14" s="1"/>
  <c r="O230" i="14"/>
  <c r="M230" i="14"/>
  <c r="P230" i="14" s="1"/>
  <c r="O232" i="14"/>
  <c r="M232" i="14"/>
  <c r="P232" i="14" s="1"/>
  <c r="Q232" i="14" s="1"/>
  <c r="O236" i="14"/>
  <c r="J243" i="14"/>
  <c r="O243" i="14"/>
  <c r="O237" i="14" s="1"/>
  <c r="M253" i="14"/>
  <c r="P253" i="14" s="1"/>
  <c r="Q253" i="14" s="1"/>
  <c r="N253" i="14"/>
  <c r="O254" i="14"/>
  <c r="M254" i="14"/>
  <c r="P254" i="14" s="1"/>
  <c r="Q254" i="14" s="1"/>
  <c r="N258" i="14"/>
  <c r="J258" i="14"/>
  <c r="Q258" i="14" s="1"/>
  <c r="J265" i="14"/>
  <c r="N265" i="14"/>
  <c r="N266" i="14"/>
  <c r="J266" i="14"/>
  <c r="Q266" i="14" s="1"/>
  <c r="O14" i="14"/>
  <c r="M15" i="14"/>
  <c r="P15" i="14" s="1"/>
  <c r="Q15" i="14" s="1"/>
  <c r="O25" i="14"/>
  <c r="M26" i="14"/>
  <c r="P26" i="14" s="1"/>
  <c r="Q26" i="14" s="1"/>
  <c r="O33" i="14"/>
  <c r="M34" i="14"/>
  <c r="P34" i="14" s="1"/>
  <c r="Q34" i="14" s="1"/>
  <c r="O44" i="14"/>
  <c r="M45" i="14"/>
  <c r="P45" i="14" s="1"/>
  <c r="Q45" i="14" s="1"/>
  <c r="O55" i="14"/>
  <c r="M56" i="14"/>
  <c r="P56" i="14" s="1"/>
  <c r="Q56" i="14" s="1"/>
  <c r="O65" i="14"/>
  <c r="M66" i="14"/>
  <c r="P66" i="14" s="1"/>
  <c r="Q66" i="14" s="1"/>
  <c r="M71" i="14"/>
  <c r="P71" i="14" s="1"/>
  <c r="N83" i="14"/>
  <c r="M87" i="14"/>
  <c r="P87" i="14" s="1"/>
  <c r="Q87" i="14" s="1"/>
  <c r="N99" i="14"/>
  <c r="N107" i="14"/>
  <c r="N115" i="14"/>
  <c r="N123" i="14"/>
  <c r="N131" i="14"/>
  <c r="N139" i="14"/>
  <c r="O146" i="14"/>
  <c r="M146" i="14"/>
  <c r="P146" i="14" s="1"/>
  <c r="Q146" i="14" s="1"/>
  <c r="M150" i="14"/>
  <c r="P150" i="14" s="1"/>
  <c r="Q150" i="14" s="1"/>
  <c r="O152" i="14"/>
  <c r="M159" i="14"/>
  <c r="P159" i="14" s="1"/>
  <c r="Q159" i="14" s="1"/>
  <c r="N160" i="14"/>
  <c r="J160" i="14"/>
  <c r="M160" i="14"/>
  <c r="P160" i="14" s="1"/>
  <c r="Q163" i="14"/>
  <c r="Q164" i="14"/>
  <c r="Q169" i="14"/>
  <c r="O172" i="14"/>
  <c r="O179" i="14"/>
  <c r="Q180" i="14"/>
  <c r="M182" i="14"/>
  <c r="P182" i="14" s="1"/>
  <c r="Q182" i="14" s="1"/>
  <c r="N182" i="14"/>
  <c r="O183" i="14"/>
  <c r="M183" i="14"/>
  <c r="P183" i="14" s="1"/>
  <c r="Q183" i="14" s="1"/>
  <c r="M187" i="14"/>
  <c r="P187" i="14" s="1"/>
  <c r="Q187" i="14" s="1"/>
  <c r="O189" i="14"/>
  <c r="M196" i="14"/>
  <c r="P196" i="14" s="1"/>
  <c r="Q196" i="14" s="1"/>
  <c r="N197" i="14"/>
  <c r="J197" i="14"/>
  <c r="M197" i="14"/>
  <c r="P197" i="14" s="1"/>
  <c r="N205" i="14"/>
  <c r="M205" i="14"/>
  <c r="P205" i="14" s="1"/>
  <c r="Q205" i="14" s="1"/>
  <c r="Q213" i="14"/>
  <c r="N215" i="14"/>
  <c r="J215" i="14"/>
  <c r="M215" i="14"/>
  <c r="P215" i="14" s="1"/>
  <c r="O221" i="14"/>
  <c r="M223" i="14"/>
  <c r="P223" i="14" s="1"/>
  <c r="Q223" i="14" s="1"/>
  <c r="N223" i="14"/>
  <c r="O224" i="14"/>
  <c r="M224" i="14"/>
  <c r="P224" i="14" s="1"/>
  <c r="Q224" i="14" s="1"/>
  <c r="N228" i="14"/>
  <c r="J228" i="14"/>
  <c r="M228" i="14"/>
  <c r="P228" i="14" s="1"/>
  <c r="N232" i="14"/>
  <c r="M236" i="14"/>
  <c r="P236" i="14" s="1"/>
  <c r="Q236" i="14" s="1"/>
  <c r="N241" i="14"/>
  <c r="M241" i="14"/>
  <c r="P241" i="14" s="1"/>
  <c r="Q241" i="14" s="1"/>
  <c r="Q248" i="14"/>
  <c r="M267" i="14"/>
  <c r="P267" i="14" s="1"/>
  <c r="Q267" i="14" s="1"/>
  <c r="N267" i="14"/>
  <c r="O148" i="14"/>
  <c r="M149" i="14"/>
  <c r="P149" i="14" s="1"/>
  <c r="Q149" i="14" s="1"/>
  <c r="O156" i="14"/>
  <c r="M157" i="14"/>
  <c r="P157" i="14" s="1"/>
  <c r="Q157" i="14" s="1"/>
  <c r="O164" i="14"/>
  <c r="O169" i="14"/>
  <c r="M170" i="14"/>
  <c r="P170" i="14" s="1"/>
  <c r="O177" i="14"/>
  <c r="M178" i="14"/>
  <c r="P178" i="14" s="1"/>
  <c r="Q178" i="14" s="1"/>
  <c r="O185" i="14"/>
  <c r="M186" i="14"/>
  <c r="P186" i="14" s="1"/>
  <c r="Q186" i="14" s="1"/>
  <c r="O193" i="14"/>
  <c r="M194" i="14"/>
  <c r="P194" i="14" s="1"/>
  <c r="Q194" i="14" s="1"/>
  <c r="N201" i="14"/>
  <c r="N209" i="14"/>
  <c r="M216" i="14"/>
  <c r="P216" i="14" s="1"/>
  <c r="Q216" i="14" s="1"/>
  <c r="N217" i="14"/>
  <c r="J217" i="14"/>
  <c r="O222" i="14"/>
  <c r="M229" i="14"/>
  <c r="P229" i="14" s="1"/>
  <c r="Q229" i="14" s="1"/>
  <c r="N230" i="14"/>
  <c r="J230" i="14"/>
  <c r="Q234" i="14"/>
  <c r="Q239" i="14"/>
  <c r="O252" i="14"/>
  <c r="Q264" i="14"/>
  <c r="O213" i="14"/>
  <c r="M214" i="14"/>
  <c r="P214" i="14" s="1"/>
  <c r="M219" i="14"/>
  <c r="P219" i="14" s="1"/>
  <c r="O226" i="14"/>
  <c r="M227" i="14"/>
  <c r="P227" i="14" s="1"/>
  <c r="O234" i="14"/>
  <c r="M235" i="14"/>
  <c r="P235" i="14" s="1"/>
  <c r="Q235" i="14" s="1"/>
  <c r="O248" i="14"/>
  <c r="M249" i="14"/>
  <c r="P249" i="14" s="1"/>
  <c r="Q249" i="14" s="1"/>
  <c r="O256" i="14"/>
  <c r="M257" i="14"/>
  <c r="P257" i="14" s="1"/>
  <c r="O261" i="14"/>
  <c r="M262" i="14"/>
  <c r="P262" i="14" s="1"/>
  <c r="Q262" i="14" s="1"/>
  <c r="O264" i="14"/>
  <c r="O263" i="14" s="1"/>
  <c r="M265" i="14"/>
  <c r="P265" i="14" s="1"/>
  <c r="P263" i="14" s="1"/>
  <c r="O37" i="12"/>
  <c r="Q102" i="10"/>
  <c r="Q142" i="10"/>
  <c r="N35" i="12"/>
  <c r="M35" i="12"/>
  <c r="P35" i="12" s="1"/>
  <c r="Q35" i="12" s="1"/>
  <c r="N93" i="12"/>
  <c r="M93" i="12"/>
  <c r="P93" i="12" s="1"/>
  <c r="Q93" i="12" s="1"/>
  <c r="N180" i="12"/>
  <c r="M180" i="12"/>
  <c r="P180" i="12" s="1"/>
  <c r="M231" i="12"/>
  <c r="P231" i="12" s="1"/>
  <c r="N231" i="12"/>
  <c r="M31" i="4"/>
  <c r="P31" i="4" s="1"/>
  <c r="Q31" i="4" s="1"/>
  <c r="M51" i="4"/>
  <c r="P51" i="4" s="1"/>
  <c r="Q51" i="4" s="1"/>
  <c r="M207" i="4"/>
  <c r="P207" i="4" s="1"/>
  <c r="M225" i="4"/>
  <c r="P225" i="4" s="1"/>
  <c r="Q225" i="4" s="1"/>
  <c r="M169" i="6"/>
  <c r="M52" i="8"/>
  <c r="P52" i="8" s="1"/>
  <c r="M63" i="8"/>
  <c r="P63" i="8" s="1"/>
  <c r="M84" i="8"/>
  <c r="P84" i="8" s="1"/>
  <c r="M102" i="8"/>
  <c r="P102" i="8" s="1"/>
  <c r="Q102" i="8" s="1"/>
  <c r="M152" i="8"/>
  <c r="P152" i="8" s="1"/>
  <c r="Q152" i="8" s="1"/>
  <c r="M162" i="8"/>
  <c r="P162" i="8" s="1"/>
  <c r="Q162" i="8" s="1"/>
  <c r="M223" i="8"/>
  <c r="P223" i="8" s="1"/>
  <c r="M12" i="10"/>
  <c r="P12" i="10" s="1"/>
  <c r="N14" i="10"/>
  <c r="M24" i="10"/>
  <c r="P24" i="10" s="1"/>
  <c r="M25" i="10"/>
  <c r="P25" i="10" s="1"/>
  <c r="M43" i="10"/>
  <c r="P43" i="10" s="1"/>
  <c r="Q43" i="10" s="1"/>
  <c r="M71" i="10"/>
  <c r="P71" i="10" s="1"/>
  <c r="M100" i="10"/>
  <c r="P100" i="10" s="1"/>
  <c r="M120" i="10"/>
  <c r="P120" i="10" s="1"/>
  <c r="Q120" i="10" s="1"/>
  <c r="M124" i="10"/>
  <c r="P124" i="10" s="1"/>
  <c r="Q124" i="10" s="1"/>
  <c r="Q126" i="10"/>
  <c r="M154" i="10"/>
  <c r="P154" i="10" s="1"/>
  <c r="M225" i="10"/>
  <c r="P225" i="10" s="1"/>
  <c r="N225" i="10"/>
  <c r="M235" i="10"/>
  <c r="P235" i="10" s="1"/>
  <c r="N244" i="10"/>
  <c r="M244" i="10"/>
  <c r="P244" i="10" s="1"/>
  <c r="Q244" i="10" s="1"/>
  <c r="N267" i="10"/>
  <c r="M267" i="10"/>
  <c r="P267" i="10" s="1"/>
  <c r="Q267" i="10" s="1"/>
  <c r="N74" i="12"/>
  <c r="M74" i="12"/>
  <c r="P74" i="12" s="1"/>
  <c r="Q74" i="12" s="1"/>
  <c r="M84" i="12"/>
  <c r="P84" i="12" s="1"/>
  <c r="Q84" i="12" s="1"/>
  <c r="N84" i="12"/>
  <c r="M116" i="12"/>
  <c r="P116" i="12" s="1"/>
  <c r="N132" i="12"/>
  <c r="M132" i="12"/>
  <c r="P132" i="12" s="1"/>
  <c r="M182" i="12"/>
  <c r="P182" i="12" s="1"/>
  <c r="N190" i="12"/>
  <c r="M190" i="12"/>
  <c r="P190" i="12" s="1"/>
  <c r="M227" i="12"/>
  <c r="P227" i="12" s="1"/>
  <c r="N227" i="12"/>
  <c r="N239" i="12"/>
  <c r="M239" i="12"/>
  <c r="P239" i="12" s="1"/>
  <c r="Q239" i="12" s="1"/>
  <c r="O244" i="12"/>
  <c r="M244" i="12"/>
  <c r="P244" i="12" s="1"/>
  <c r="Q244" i="12" s="1"/>
  <c r="N267" i="12"/>
  <c r="M267" i="12"/>
  <c r="P267" i="12" s="1"/>
  <c r="Q267" i="12" s="1"/>
  <c r="Q158" i="10"/>
  <c r="M25" i="6"/>
  <c r="P25" i="6" s="1"/>
  <c r="Q25" i="6" s="1"/>
  <c r="M113" i="6"/>
  <c r="P113" i="6" s="1"/>
  <c r="Q113" i="6" s="1"/>
  <c r="M129" i="6"/>
  <c r="P129" i="6" s="1"/>
  <c r="Q129" i="6" s="1"/>
  <c r="M145" i="6"/>
  <c r="P145" i="6" s="1"/>
  <c r="Q145" i="6" s="1"/>
  <c r="M161" i="6"/>
  <c r="P161" i="6" s="1"/>
  <c r="Q161" i="6" s="1"/>
  <c r="N262" i="6"/>
  <c r="N61" i="8"/>
  <c r="N74" i="8"/>
  <c r="M140" i="8"/>
  <c r="P140" i="8" s="1"/>
  <c r="Q140" i="8" s="1"/>
  <c r="Q47" i="10"/>
  <c r="N48" i="10"/>
  <c r="M79" i="10"/>
  <c r="P79" i="10" s="1"/>
  <c r="Q79" i="10" s="1"/>
  <c r="M110" i="10"/>
  <c r="P110" i="10" s="1"/>
  <c r="M152" i="10"/>
  <c r="P152" i="10" s="1"/>
  <c r="Q152" i="10" s="1"/>
  <c r="O11" i="12"/>
  <c r="N38" i="12"/>
  <c r="M38" i="12"/>
  <c r="P38" i="12" s="1"/>
  <c r="M76" i="12"/>
  <c r="P76" i="12" s="1"/>
  <c r="Q76" i="12" s="1"/>
  <c r="N76" i="12"/>
  <c r="N114" i="12"/>
  <c r="M114" i="12"/>
  <c r="P114" i="12" s="1"/>
  <c r="N178" i="12"/>
  <c r="M178" i="12"/>
  <c r="P178" i="12" s="1"/>
  <c r="Q178" i="12" s="1"/>
  <c r="N202" i="12"/>
  <c r="M202" i="12"/>
  <c r="P202" i="12" s="1"/>
  <c r="Q202" i="12" s="1"/>
  <c r="N206" i="12"/>
  <c r="M206" i="12"/>
  <c r="P206" i="12" s="1"/>
  <c r="Q206" i="12" s="1"/>
  <c r="M223" i="12"/>
  <c r="P223" i="12" s="1"/>
  <c r="N223" i="12"/>
  <c r="Q207" i="4"/>
  <c r="N16" i="12"/>
  <c r="N11" i="12" s="1"/>
  <c r="M16" i="12"/>
  <c r="P16" i="12" s="1"/>
  <c r="Q16" i="12" s="1"/>
  <c r="Q119" i="2"/>
  <c r="M34" i="4"/>
  <c r="P34" i="4" s="1"/>
  <c r="M80" i="4"/>
  <c r="P80" i="4" s="1"/>
  <c r="Q80" i="4" s="1"/>
  <c r="M102" i="4"/>
  <c r="M118" i="4"/>
  <c r="M184" i="4"/>
  <c r="Q227" i="4"/>
  <c r="M247" i="4"/>
  <c r="P247" i="4" s="1"/>
  <c r="Q247" i="4" s="1"/>
  <c r="O263" i="4"/>
  <c r="M33" i="8"/>
  <c r="P33" i="8" s="1"/>
  <c r="Q40" i="8"/>
  <c r="M44" i="8"/>
  <c r="P44" i="8" s="1"/>
  <c r="M56" i="8"/>
  <c r="P56" i="8" s="1"/>
  <c r="N69" i="8"/>
  <c r="M76" i="8"/>
  <c r="P76" i="8" s="1"/>
  <c r="Q76" i="8" s="1"/>
  <c r="Q107" i="8"/>
  <c r="M107" i="8"/>
  <c r="P107" i="8" s="1"/>
  <c r="M134" i="8"/>
  <c r="P134" i="8" s="1"/>
  <c r="Q134" i="8" s="1"/>
  <c r="M207" i="8"/>
  <c r="P207" i="8" s="1"/>
  <c r="M242" i="8"/>
  <c r="P242" i="8" s="1"/>
  <c r="Q242" i="8" s="1"/>
  <c r="M13" i="10"/>
  <c r="P13" i="10" s="1"/>
  <c r="M42" i="10"/>
  <c r="P42" i="10" s="1"/>
  <c r="N44" i="10"/>
  <c r="M45" i="10"/>
  <c r="P45" i="10" s="1"/>
  <c r="M54" i="10"/>
  <c r="P54" i="10" s="1"/>
  <c r="Q110" i="10"/>
  <c r="M122" i="10"/>
  <c r="P122" i="10" s="1"/>
  <c r="M136" i="10"/>
  <c r="P136" i="10" s="1"/>
  <c r="Q136" i="10" s="1"/>
  <c r="N203" i="10"/>
  <c r="M203" i="10"/>
  <c r="P203" i="10" s="1"/>
  <c r="M254" i="10"/>
  <c r="P254" i="10" s="1"/>
  <c r="M262" i="10"/>
  <c r="P262" i="10" s="1"/>
  <c r="N262" i="10"/>
  <c r="M14" i="12"/>
  <c r="P14" i="12" s="1"/>
  <c r="Q14" i="12" s="1"/>
  <c r="N27" i="12"/>
  <c r="N20" i="12" s="1"/>
  <c r="M27" i="12"/>
  <c r="P27" i="12" s="1"/>
  <c r="Q27" i="12" s="1"/>
  <c r="M33" i="12"/>
  <c r="P33" i="12" s="1"/>
  <c r="Q33" i="12" s="1"/>
  <c r="N40" i="12"/>
  <c r="N46" i="12"/>
  <c r="M46" i="12"/>
  <c r="P46" i="12" s="1"/>
  <c r="Q46" i="12" s="1"/>
  <c r="N51" i="12"/>
  <c r="M51" i="12"/>
  <c r="R59" i="12" s="1"/>
  <c r="N63" i="12"/>
  <c r="M63" i="12"/>
  <c r="P63" i="12" s="1"/>
  <c r="Q63" i="12" s="1"/>
  <c r="N106" i="12"/>
  <c r="M106" i="12"/>
  <c r="P106" i="12" s="1"/>
  <c r="M155" i="12"/>
  <c r="P155" i="12" s="1"/>
  <c r="N155" i="12"/>
  <c r="O192" i="12"/>
  <c r="M192" i="12"/>
  <c r="P192" i="12" s="1"/>
  <c r="Q198" i="12"/>
  <c r="M211" i="12"/>
  <c r="P211" i="12" s="1"/>
  <c r="N211" i="12"/>
  <c r="M235" i="12"/>
  <c r="P235" i="12" s="1"/>
  <c r="N235" i="12"/>
  <c r="M262" i="12"/>
  <c r="P262" i="12" s="1"/>
  <c r="N262" i="12"/>
  <c r="M57" i="12"/>
  <c r="P57" i="12" s="1"/>
  <c r="Q57" i="12" s="1"/>
  <c r="M61" i="12"/>
  <c r="P61" i="12" s="1"/>
  <c r="Q61" i="12" s="1"/>
  <c r="Q69" i="12"/>
  <c r="M72" i="12"/>
  <c r="P72" i="12" s="1"/>
  <c r="Q72" i="12" s="1"/>
  <c r="Q80" i="12"/>
  <c r="M82" i="12"/>
  <c r="P82" i="12" s="1"/>
  <c r="M131" i="12"/>
  <c r="P131" i="12" s="1"/>
  <c r="Q131" i="12" s="1"/>
  <c r="Q164" i="12"/>
  <c r="M176" i="12"/>
  <c r="P176" i="12" s="1"/>
  <c r="Q176" i="12" s="1"/>
  <c r="Q196" i="12"/>
  <c r="M213" i="12"/>
  <c r="P213" i="12" s="1"/>
  <c r="M217" i="12"/>
  <c r="P217" i="12" s="1"/>
  <c r="Q217" i="12" s="1"/>
  <c r="M233" i="10"/>
  <c r="P233" i="10" s="1"/>
  <c r="Q233" i="10" s="1"/>
  <c r="O50" i="12"/>
  <c r="Q116" i="12"/>
  <c r="M123" i="12"/>
  <c r="P123" i="12" s="1"/>
  <c r="M147" i="12"/>
  <c r="P147" i="12" s="1"/>
  <c r="Q147" i="12" s="1"/>
  <c r="Q182" i="12"/>
  <c r="Q204" i="12"/>
  <c r="M254" i="12"/>
  <c r="P254" i="12" s="1"/>
  <c r="M260" i="12"/>
  <c r="P260" i="12" s="1"/>
  <c r="Q260" i="12" s="1"/>
  <c r="M265" i="12"/>
  <c r="P265" i="12" s="1"/>
  <c r="M196" i="10"/>
  <c r="P196" i="10" s="1"/>
  <c r="M229" i="10"/>
  <c r="P229" i="10" s="1"/>
  <c r="Q229" i="10" s="1"/>
  <c r="M265" i="10"/>
  <c r="P265" i="10" s="1"/>
  <c r="O70" i="12"/>
  <c r="M78" i="12"/>
  <c r="P78" i="12" s="1"/>
  <c r="M86" i="12"/>
  <c r="P86" i="12" s="1"/>
  <c r="M89" i="12"/>
  <c r="P89" i="12" s="1"/>
  <c r="Q89" i="12" s="1"/>
  <c r="Q106" i="12"/>
  <c r="Q114" i="12"/>
  <c r="Q132" i="12"/>
  <c r="M139" i="12"/>
  <c r="P139" i="12" s="1"/>
  <c r="M163" i="12"/>
  <c r="P163" i="12" s="1"/>
  <c r="Q163" i="12" s="1"/>
  <c r="M168" i="12"/>
  <c r="P168" i="12" s="1"/>
  <c r="Q168" i="12" s="1"/>
  <c r="N176" i="12"/>
  <c r="Q180" i="12"/>
  <c r="M188" i="12"/>
  <c r="P188" i="12" s="1"/>
  <c r="Q188" i="12" s="1"/>
  <c r="Q190" i="12"/>
  <c r="Q211" i="12"/>
  <c r="N213" i="12"/>
  <c r="N217" i="12"/>
  <c r="M219" i="12"/>
  <c r="P219" i="12" s="1"/>
  <c r="Q223" i="12"/>
  <c r="M226" i="12"/>
  <c r="P226" i="12" s="1"/>
  <c r="Q231" i="12"/>
  <c r="M234" i="12"/>
  <c r="P234" i="12" s="1"/>
  <c r="M247" i="12"/>
  <c r="P247" i="12" s="1"/>
  <c r="N249" i="12"/>
  <c r="M251" i="12"/>
  <c r="P251" i="12" s="1"/>
  <c r="Q251" i="12" s="1"/>
  <c r="N253" i="12"/>
  <c r="M255" i="12"/>
  <c r="P255" i="12" s="1"/>
  <c r="N257" i="12"/>
  <c r="Q21" i="12"/>
  <c r="Q12" i="12"/>
  <c r="N50" i="12"/>
  <c r="J11" i="12"/>
  <c r="J37" i="12"/>
  <c r="J50" i="12"/>
  <c r="J20" i="12"/>
  <c r="Q38" i="12"/>
  <c r="J58" i="12"/>
  <c r="N83" i="12"/>
  <c r="J83" i="12"/>
  <c r="Q83" i="12" s="1"/>
  <c r="N96" i="12"/>
  <c r="J96" i="12"/>
  <c r="N102" i="12"/>
  <c r="J102" i="12"/>
  <c r="M103" i="12"/>
  <c r="P103" i="12" s="1"/>
  <c r="N103" i="12"/>
  <c r="M105" i="12"/>
  <c r="P105" i="12" s="1"/>
  <c r="Q105" i="12" s="1"/>
  <c r="N105" i="12"/>
  <c r="P126" i="12"/>
  <c r="O136" i="12"/>
  <c r="M136" i="12"/>
  <c r="P136" i="12" s="1"/>
  <c r="N142" i="12"/>
  <c r="J142" i="12"/>
  <c r="P142" i="12"/>
  <c r="P158" i="12"/>
  <c r="N183" i="12"/>
  <c r="M183" i="12"/>
  <c r="P183" i="12" s="1"/>
  <c r="I95" i="12"/>
  <c r="Q108" i="12"/>
  <c r="O112" i="12"/>
  <c r="M112" i="12"/>
  <c r="P112" i="12" s="1"/>
  <c r="N133" i="12"/>
  <c r="N136" i="12"/>
  <c r="J136" i="12"/>
  <c r="Q169" i="12"/>
  <c r="O173" i="12"/>
  <c r="M173" i="12"/>
  <c r="P173" i="12" s="1"/>
  <c r="M207" i="12"/>
  <c r="P207" i="12" s="1"/>
  <c r="N207" i="12"/>
  <c r="Q219" i="12"/>
  <c r="N252" i="12"/>
  <c r="J252" i="12"/>
  <c r="N261" i="12"/>
  <c r="J261" i="12"/>
  <c r="M13" i="12"/>
  <c r="P13" i="12" s="1"/>
  <c r="Q13" i="12" s="1"/>
  <c r="M15" i="12"/>
  <c r="P15" i="12" s="1"/>
  <c r="Q15" i="12" s="1"/>
  <c r="M17" i="12"/>
  <c r="P17" i="12" s="1"/>
  <c r="Q17" i="12" s="1"/>
  <c r="M19" i="12"/>
  <c r="P19" i="12" s="1"/>
  <c r="Q19" i="12" s="1"/>
  <c r="M22" i="12"/>
  <c r="P22" i="12" s="1"/>
  <c r="Q22" i="12" s="1"/>
  <c r="M24" i="12"/>
  <c r="P24" i="12" s="1"/>
  <c r="Q24" i="12" s="1"/>
  <c r="M26" i="12"/>
  <c r="P26" i="12" s="1"/>
  <c r="Q26" i="12" s="1"/>
  <c r="M28" i="12"/>
  <c r="P28" i="12" s="1"/>
  <c r="Q28" i="12" s="1"/>
  <c r="M30" i="12"/>
  <c r="P30" i="12" s="1"/>
  <c r="Q30" i="12" s="1"/>
  <c r="M32" i="12"/>
  <c r="P32" i="12" s="1"/>
  <c r="Q32" i="12" s="1"/>
  <c r="M34" i="12"/>
  <c r="P34" i="12" s="1"/>
  <c r="Q34" i="12" s="1"/>
  <c r="M36" i="12"/>
  <c r="P36" i="12" s="1"/>
  <c r="Q36" i="12" s="1"/>
  <c r="M39" i="12"/>
  <c r="P39" i="12" s="1"/>
  <c r="Q39" i="12" s="1"/>
  <c r="M41" i="12"/>
  <c r="P41" i="12" s="1"/>
  <c r="Q41" i="12" s="1"/>
  <c r="M43" i="12"/>
  <c r="P43" i="12" s="1"/>
  <c r="Q43" i="12" s="1"/>
  <c r="M45" i="12"/>
  <c r="P45" i="12" s="1"/>
  <c r="Q45" i="12" s="1"/>
  <c r="M47" i="12"/>
  <c r="P47" i="12" s="1"/>
  <c r="Q47" i="12" s="1"/>
  <c r="M49" i="12"/>
  <c r="P49" i="12" s="1"/>
  <c r="Q49" i="12" s="1"/>
  <c r="M52" i="12"/>
  <c r="P52" i="12" s="1"/>
  <c r="Q52" i="12" s="1"/>
  <c r="M54" i="12"/>
  <c r="P54" i="12" s="1"/>
  <c r="Q54" i="12" s="1"/>
  <c r="M56" i="12"/>
  <c r="P56" i="12" s="1"/>
  <c r="Q56" i="12" s="1"/>
  <c r="M59" i="12"/>
  <c r="P59" i="12" s="1"/>
  <c r="M60" i="12"/>
  <c r="P60" i="12" s="1"/>
  <c r="Q60" i="12" s="1"/>
  <c r="M62" i="12"/>
  <c r="P62" i="12" s="1"/>
  <c r="Q62" i="12" s="1"/>
  <c r="M64" i="12"/>
  <c r="P64" i="12" s="1"/>
  <c r="Q64" i="12" s="1"/>
  <c r="M66" i="12"/>
  <c r="P66" i="12" s="1"/>
  <c r="Q66" i="12" s="1"/>
  <c r="N68" i="12"/>
  <c r="M68" i="12"/>
  <c r="P68" i="12" s="1"/>
  <c r="Q68" i="12" s="1"/>
  <c r="N77" i="12"/>
  <c r="J77" i="12"/>
  <c r="M77" i="12"/>
  <c r="P77" i="12" s="1"/>
  <c r="N78" i="12"/>
  <c r="N81" i="12"/>
  <c r="J81" i="12"/>
  <c r="M81" i="12"/>
  <c r="P81" i="12" s="1"/>
  <c r="N82" i="12"/>
  <c r="N85" i="12"/>
  <c r="J85" i="12"/>
  <c r="M85" i="12"/>
  <c r="P85" i="12" s="1"/>
  <c r="N86" i="12"/>
  <c r="N88" i="12"/>
  <c r="M88" i="12"/>
  <c r="P88" i="12" s="1"/>
  <c r="Q88" i="12" s="1"/>
  <c r="Q100" i="12"/>
  <c r="Q103" i="12"/>
  <c r="O104" i="12"/>
  <c r="M104" i="12"/>
  <c r="P104" i="12" s="1"/>
  <c r="N109" i="12"/>
  <c r="N112" i="12"/>
  <c r="J112" i="12"/>
  <c r="N118" i="12"/>
  <c r="J118" i="12"/>
  <c r="M118" i="12"/>
  <c r="P118" i="12" s="1"/>
  <c r="M119" i="12"/>
  <c r="P119" i="12" s="1"/>
  <c r="Q119" i="12" s="1"/>
  <c r="N119" i="12"/>
  <c r="M121" i="12"/>
  <c r="P121" i="12" s="1"/>
  <c r="N121" i="12"/>
  <c r="O128" i="12"/>
  <c r="M128" i="12"/>
  <c r="P128" i="12" s="1"/>
  <c r="N134" i="12"/>
  <c r="J134" i="12"/>
  <c r="M134" i="12"/>
  <c r="P134" i="12" s="1"/>
  <c r="M135" i="12"/>
  <c r="P135" i="12" s="1"/>
  <c r="Q135" i="12" s="1"/>
  <c r="N135" i="12"/>
  <c r="M137" i="12"/>
  <c r="P137" i="12" s="1"/>
  <c r="N137" i="12"/>
  <c r="Q140" i="12"/>
  <c r="O144" i="12"/>
  <c r="M144" i="12"/>
  <c r="P144" i="12" s="1"/>
  <c r="N150" i="12"/>
  <c r="J150" i="12"/>
  <c r="M150" i="12"/>
  <c r="P150" i="12" s="1"/>
  <c r="M151" i="12"/>
  <c r="P151" i="12" s="1"/>
  <c r="Q151" i="12" s="1"/>
  <c r="N151" i="12"/>
  <c r="M153" i="12"/>
  <c r="P153" i="12" s="1"/>
  <c r="Q153" i="12" s="1"/>
  <c r="N153" i="12"/>
  <c r="Q156" i="12"/>
  <c r="O160" i="12"/>
  <c r="M160" i="12"/>
  <c r="P160" i="12" s="1"/>
  <c r="N170" i="12"/>
  <c r="N173" i="12"/>
  <c r="J173" i="12"/>
  <c r="O181" i="12"/>
  <c r="O189" i="12"/>
  <c r="O197" i="12"/>
  <c r="N238" i="12"/>
  <c r="M238" i="12"/>
  <c r="P238" i="12" s="1"/>
  <c r="O68" i="12"/>
  <c r="O58" i="12" s="1"/>
  <c r="N73" i="12"/>
  <c r="M73" i="12"/>
  <c r="P73" i="12" s="1"/>
  <c r="Q73" i="12" s="1"/>
  <c r="N79" i="12"/>
  <c r="J79" i="12"/>
  <c r="Q79" i="12" s="1"/>
  <c r="N87" i="12"/>
  <c r="M87" i="12"/>
  <c r="P87" i="12" s="1"/>
  <c r="Q87" i="12" s="1"/>
  <c r="P102" i="12"/>
  <c r="O120" i="12"/>
  <c r="M120" i="12"/>
  <c r="P120" i="12" s="1"/>
  <c r="N126" i="12"/>
  <c r="J126" i="12"/>
  <c r="M127" i="12"/>
  <c r="P127" i="12" s="1"/>
  <c r="Q127" i="12" s="1"/>
  <c r="N127" i="12"/>
  <c r="M129" i="12"/>
  <c r="P129" i="12" s="1"/>
  <c r="Q129" i="12" s="1"/>
  <c r="N129" i="12"/>
  <c r="M143" i="12"/>
  <c r="P143" i="12" s="1"/>
  <c r="Q143" i="12" s="1"/>
  <c r="N143" i="12"/>
  <c r="M145" i="12"/>
  <c r="P145" i="12" s="1"/>
  <c r="Q145" i="12" s="1"/>
  <c r="N145" i="12"/>
  <c r="O152" i="12"/>
  <c r="M152" i="12"/>
  <c r="P152" i="12" s="1"/>
  <c r="N158" i="12"/>
  <c r="J158" i="12"/>
  <c r="M159" i="12"/>
  <c r="P159" i="12" s="1"/>
  <c r="Q159" i="12" s="1"/>
  <c r="N159" i="12"/>
  <c r="M161" i="12"/>
  <c r="P161" i="12" s="1"/>
  <c r="Q161" i="12" s="1"/>
  <c r="N161" i="12"/>
  <c r="N191" i="12"/>
  <c r="M191" i="12"/>
  <c r="P191" i="12" s="1"/>
  <c r="N199" i="12"/>
  <c r="M199" i="12"/>
  <c r="P199" i="12" s="1"/>
  <c r="Q199" i="12" s="1"/>
  <c r="P208" i="12"/>
  <c r="Q208" i="12" s="1"/>
  <c r="P210" i="12"/>
  <c r="Q210" i="12" s="1"/>
  <c r="N71" i="12"/>
  <c r="M71" i="12"/>
  <c r="P71" i="12" s="1"/>
  <c r="Q91" i="12"/>
  <c r="M94" i="12"/>
  <c r="P94" i="12" s="1"/>
  <c r="Q94" i="12" s="1"/>
  <c r="N94" i="12"/>
  <c r="M97" i="12"/>
  <c r="P97" i="12" s="1"/>
  <c r="Q97" i="12" s="1"/>
  <c r="N97" i="12"/>
  <c r="N117" i="12"/>
  <c r="N120" i="12"/>
  <c r="J120" i="12"/>
  <c r="Q121" i="12"/>
  <c r="Q137" i="12"/>
  <c r="N149" i="12"/>
  <c r="N152" i="12"/>
  <c r="J152" i="12"/>
  <c r="M166" i="12"/>
  <c r="P166" i="12" s="1"/>
  <c r="N166" i="12"/>
  <c r="M203" i="12"/>
  <c r="P203" i="12" s="1"/>
  <c r="Q203" i="12" s="1"/>
  <c r="N203" i="12"/>
  <c r="M209" i="12"/>
  <c r="P209" i="12" s="1"/>
  <c r="N209" i="12"/>
  <c r="J214" i="12"/>
  <c r="N214" i="12"/>
  <c r="N215" i="12"/>
  <c r="P51" i="12"/>
  <c r="J70" i="12"/>
  <c r="Q78" i="12"/>
  <c r="O79" i="12"/>
  <c r="Q82" i="12"/>
  <c r="O83" i="12"/>
  <c r="Q86" i="12"/>
  <c r="N89" i="12"/>
  <c r="N90" i="12"/>
  <c r="M90" i="12"/>
  <c r="P90" i="12" s="1"/>
  <c r="Q90" i="12" s="1"/>
  <c r="P92" i="12"/>
  <c r="Q92" i="12" s="1"/>
  <c r="O96" i="12"/>
  <c r="M96" i="12"/>
  <c r="P96" i="12" s="1"/>
  <c r="Q98" i="12"/>
  <c r="N101" i="12"/>
  <c r="O102" i="12"/>
  <c r="N104" i="12"/>
  <c r="J104" i="12"/>
  <c r="Q104" i="12" s="1"/>
  <c r="N110" i="12"/>
  <c r="J110" i="12"/>
  <c r="M110" i="12"/>
  <c r="P110" i="12" s="1"/>
  <c r="M111" i="12"/>
  <c r="P111" i="12" s="1"/>
  <c r="Q111" i="12" s="1"/>
  <c r="N111" i="12"/>
  <c r="M113" i="12"/>
  <c r="P113" i="12" s="1"/>
  <c r="Q113" i="12" s="1"/>
  <c r="N113" i="12"/>
  <c r="O119" i="12"/>
  <c r="Q123" i="12"/>
  <c r="N125" i="12"/>
  <c r="O126" i="12"/>
  <c r="N128" i="12"/>
  <c r="J128" i="12"/>
  <c r="O135" i="12"/>
  <c r="Q139" i="12"/>
  <c r="N141" i="12"/>
  <c r="O142" i="12"/>
  <c r="N144" i="12"/>
  <c r="J144" i="12"/>
  <c r="O151" i="12"/>
  <c r="Q155" i="12"/>
  <c r="N157" i="12"/>
  <c r="O158" i="12"/>
  <c r="N160" i="12"/>
  <c r="J160" i="12"/>
  <c r="N171" i="12"/>
  <c r="J171" i="12"/>
  <c r="M171" i="12"/>
  <c r="P171" i="12" s="1"/>
  <c r="M172" i="12"/>
  <c r="P172" i="12" s="1"/>
  <c r="Q172" i="12" s="1"/>
  <c r="N172" i="12"/>
  <c r="M174" i="12"/>
  <c r="P174" i="12" s="1"/>
  <c r="Q174" i="12" s="1"/>
  <c r="N174" i="12"/>
  <c r="N177" i="12"/>
  <c r="M177" i="12"/>
  <c r="P177" i="12" s="1"/>
  <c r="Q177" i="12" s="1"/>
  <c r="N185" i="12"/>
  <c r="M185" i="12"/>
  <c r="P185" i="12" s="1"/>
  <c r="Q185" i="12" s="1"/>
  <c r="N193" i="12"/>
  <c r="M193" i="12"/>
  <c r="P193" i="12" s="1"/>
  <c r="Q193" i="12" s="1"/>
  <c r="O200" i="12"/>
  <c r="M200" i="12"/>
  <c r="P200" i="12" s="1"/>
  <c r="Q200" i="12" s="1"/>
  <c r="O204" i="12"/>
  <c r="N92" i="12"/>
  <c r="O98" i="12"/>
  <c r="M99" i="12"/>
  <c r="P99" i="12" s="1"/>
  <c r="Q99" i="12" s="1"/>
  <c r="O106" i="12"/>
  <c r="M107" i="12"/>
  <c r="P107" i="12" s="1"/>
  <c r="Q107" i="12" s="1"/>
  <c r="O114" i="12"/>
  <c r="M115" i="12"/>
  <c r="P115" i="12" s="1"/>
  <c r="Q115" i="12" s="1"/>
  <c r="O122" i="12"/>
  <c r="O130" i="12"/>
  <c r="O138" i="12"/>
  <c r="O146" i="12"/>
  <c r="O154" i="12"/>
  <c r="O162" i="12"/>
  <c r="O167" i="12"/>
  <c r="O175" i="12"/>
  <c r="Q184" i="12"/>
  <c r="Q192" i="12"/>
  <c r="N208" i="12"/>
  <c r="P214" i="12"/>
  <c r="N224" i="12"/>
  <c r="J224" i="12"/>
  <c r="N250" i="12"/>
  <c r="J250" i="12"/>
  <c r="O100" i="12"/>
  <c r="M101" i="12"/>
  <c r="P101" i="12" s="1"/>
  <c r="Q101" i="12" s="1"/>
  <c r="O108" i="12"/>
  <c r="M109" i="12"/>
  <c r="P109" i="12" s="1"/>
  <c r="Q109" i="12" s="1"/>
  <c r="O116" i="12"/>
  <c r="M117" i="12"/>
  <c r="P117" i="12" s="1"/>
  <c r="Q117" i="12" s="1"/>
  <c r="M122" i="12"/>
  <c r="P122" i="12" s="1"/>
  <c r="Q122" i="12" s="1"/>
  <c r="O124" i="12"/>
  <c r="M125" i="12"/>
  <c r="P125" i="12" s="1"/>
  <c r="Q125" i="12" s="1"/>
  <c r="M130" i="12"/>
  <c r="P130" i="12" s="1"/>
  <c r="Q130" i="12" s="1"/>
  <c r="O132" i="12"/>
  <c r="M133" i="12"/>
  <c r="P133" i="12" s="1"/>
  <c r="Q133" i="12" s="1"/>
  <c r="M138" i="12"/>
  <c r="P138" i="12" s="1"/>
  <c r="Q138" i="12" s="1"/>
  <c r="O140" i="12"/>
  <c r="M141" i="12"/>
  <c r="P141" i="12" s="1"/>
  <c r="Q141" i="12" s="1"/>
  <c r="M146" i="12"/>
  <c r="P146" i="12" s="1"/>
  <c r="Q146" i="12" s="1"/>
  <c r="O148" i="12"/>
  <c r="M149" i="12"/>
  <c r="P149" i="12" s="1"/>
  <c r="Q149" i="12" s="1"/>
  <c r="M154" i="12"/>
  <c r="P154" i="12" s="1"/>
  <c r="Q154" i="12" s="1"/>
  <c r="O156" i="12"/>
  <c r="M157" i="12"/>
  <c r="P157" i="12" s="1"/>
  <c r="Q157" i="12" s="1"/>
  <c r="M162" i="12"/>
  <c r="P162" i="12" s="1"/>
  <c r="Q162" i="12" s="1"/>
  <c r="O164" i="12"/>
  <c r="M167" i="12"/>
  <c r="P167" i="12" s="1"/>
  <c r="Q167" i="12" s="1"/>
  <c r="O169" i="12"/>
  <c r="M170" i="12"/>
  <c r="P170" i="12" s="1"/>
  <c r="Q170" i="12" s="1"/>
  <c r="M175" i="12"/>
  <c r="P175" i="12" s="1"/>
  <c r="Q175" i="12" s="1"/>
  <c r="O177" i="12"/>
  <c r="N179" i="12"/>
  <c r="M179" i="12"/>
  <c r="P179" i="12" s="1"/>
  <c r="Q179" i="12" s="1"/>
  <c r="N181" i="12"/>
  <c r="M181" i="12"/>
  <c r="P181" i="12" s="1"/>
  <c r="Q181" i="12" s="1"/>
  <c r="Q183" i="12"/>
  <c r="O185" i="12"/>
  <c r="N187" i="12"/>
  <c r="M187" i="12"/>
  <c r="P187" i="12" s="1"/>
  <c r="Q187" i="12" s="1"/>
  <c r="N189" i="12"/>
  <c r="M189" i="12"/>
  <c r="P189" i="12" s="1"/>
  <c r="Q189" i="12" s="1"/>
  <c r="Q191" i="12"/>
  <c r="O193" i="12"/>
  <c r="N195" i="12"/>
  <c r="M195" i="12"/>
  <c r="P195" i="12" s="1"/>
  <c r="Q195" i="12" s="1"/>
  <c r="N197" i="12"/>
  <c r="M197" i="12"/>
  <c r="P197" i="12" s="1"/>
  <c r="Q197" i="12" s="1"/>
  <c r="N204" i="12"/>
  <c r="Q207" i="12"/>
  <c r="O208" i="12"/>
  <c r="N210" i="12"/>
  <c r="M220" i="12"/>
  <c r="P220" i="12" s="1"/>
  <c r="N222" i="12"/>
  <c r="J222" i="12"/>
  <c r="N232" i="12"/>
  <c r="J232" i="12"/>
  <c r="Q201" i="12"/>
  <c r="O202" i="12"/>
  <c r="Q205" i="12"/>
  <c r="O206" i="12"/>
  <c r="Q209" i="12"/>
  <c r="O210" i="12"/>
  <c r="Q213" i="12"/>
  <c r="O214" i="12"/>
  <c r="O215" i="12"/>
  <c r="N220" i="12"/>
  <c r="J220" i="12"/>
  <c r="M228" i="12"/>
  <c r="P228" i="12" s="1"/>
  <c r="N230" i="12"/>
  <c r="J230" i="12"/>
  <c r="M245" i="12"/>
  <c r="P245" i="12" s="1"/>
  <c r="Q245" i="12" s="1"/>
  <c r="M256" i="12"/>
  <c r="P256" i="12" s="1"/>
  <c r="N258" i="12"/>
  <c r="J258" i="12"/>
  <c r="M212" i="12"/>
  <c r="P212" i="12" s="1"/>
  <c r="Q212" i="12" s="1"/>
  <c r="O213" i="12"/>
  <c r="M216" i="12"/>
  <c r="P216" i="12" s="1"/>
  <c r="Q216" i="12" s="1"/>
  <c r="O217" i="12"/>
  <c r="O219" i="12"/>
  <c r="M224" i="12"/>
  <c r="P224" i="12" s="1"/>
  <c r="O226" i="12"/>
  <c r="Q227" i="12"/>
  <c r="N228" i="12"/>
  <c r="J228" i="12"/>
  <c r="Q228" i="12" s="1"/>
  <c r="M232" i="12"/>
  <c r="P232" i="12" s="1"/>
  <c r="O234" i="12"/>
  <c r="Q235" i="12"/>
  <c r="N236" i="12"/>
  <c r="J236" i="12"/>
  <c r="Q236" i="12" s="1"/>
  <c r="Q238" i="12"/>
  <c r="J237" i="12"/>
  <c r="O237" i="12"/>
  <c r="N241" i="12"/>
  <c r="M241" i="12"/>
  <c r="P241" i="12" s="1"/>
  <c r="Q241" i="12" s="1"/>
  <c r="Q247" i="12"/>
  <c r="N248" i="12"/>
  <c r="J248" i="12"/>
  <c r="Q248" i="12" s="1"/>
  <c r="M252" i="12"/>
  <c r="P252" i="12" s="1"/>
  <c r="O254" i="12"/>
  <c r="Q255" i="12"/>
  <c r="N256" i="12"/>
  <c r="J256" i="12"/>
  <c r="M261" i="12"/>
  <c r="P261" i="12" s="1"/>
  <c r="P259" i="12" s="1"/>
  <c r="O264" i="12"/>
  <c r="Q265" i="12"/>
  <c r="O212" i="12"/>
  <c r="M215" i="12"/>
  <c r="P215" i="12" s="1"/>
  <c r="Q215" i="12" s="1"/>
  <c r="O216" i="12"/>
  <c r="M222" i="12"/>
  <c r="P222" i="12" s="1"/>
  <c r="O224" i="12"/>
  <c r="Q225" i="12"/>
  <c r="N226" i="12"/>
  <c r="J226" i="12"/>
  <c r="Q226" i="12" s="1"/>
  <c r="M230" i="12"/>
  <c r="P230" i="12" s="1"/>
  <c r="O232" i="12"/>
  <c r="Q233" i="12"/>
  <c r="N234" i="12"/>
  <c r="J234" i="12"/>
  <c r="Q234" i="12" s="1"/>
  <c r="N243" i="12"/>
  <c r="M243" i="12"/>
  <c r="P243" i="12" s="1"/>
  <c r="Q243" i="12" s="1"/>
  <c r="M250" i="12"/>
  <c r="P250" i="12" s="1"/>
  <c r="O252" i="12"/>
  <c r="Q253" i="12"/>
  <c r="N254" i="12"/>
  <c r="J254" i="12"/>
  <c r="Q254" i="12" s="1"/>
  <c r="M258" i="12"/>
  <c r="P258" i="12" s="1"/>
  <c r="N259" i="12"/>
  <c r="O261" i="12"/>
  <c r="O259" i="12" s="1"/>
  <c r="Q262" i="12"/>
  <c r="I268" i="12"/>
  <c r="N264" i="12"/>
  <c r="N263" i="12" s="1"/>
  <c r="J264" i="12"/>
  <c r="O265" i="12"/>
  <c r="M266" i="12"/>
  <c r="P266" i="12" s="1"/>
  <c r="P263" i="12" s="1"/>
  <c r="M88" i="6"/>
  <c r="P88" i="6" s="1"/>
  <c r="N88" i="6"/>
  <c r="N244" i="8"/>
  <c r="M244" i="8"/>
  <c r="P244" i="8" s="1"/>
  <c r="Q244" i="8" s="1"/>
  <c r="N160" i="10"/>
  <c r="M160" i="10"/>
  <c r="P160" i="10" s="1"/>
  <c r="Q160" i="10" s="1"/>
  <c r="M93" i="4"/>
  <c r="P93" i="4" s="1"/>
  <c r="Q93" i="4" s="1"/>
  <c r="N93" i="4"/>
  <c r="N23" i="6"/>
  <c r="M23" i="6"/>
  <c r="P23" i="6" s="1"/>
  <c r="Q23" i="6" s="1"/>
  <c r="N86" i="6"/>
  <c r="M86" i="6"/>
  <c r="P86" i="6" s="1"/>
  <c r="N117" i="6"/>
  <c r="M117" i="6"/>
  <c r="P117" i="6" s="1"/>
  <c r="Q117" i="6" s="1"/>
  <c r="N216" i="6"/>
  <c r="M216" i="6"/>
  <c r="P216" i="6" s="1"/>
  <c r="Q216" i="6" s="1"/>
  <c r="M61" i="8"/>
  <c r="P61" i="8" s="1"/>
  <c r="M97" i="8"/>
  <c r="P97" i="8" s="1"/>
  <c r="N112" i="8"/>
  <c r="M112" i="8"/>
  <c r="P112" i="8" s="1"/>
  <c r="N124" i="8"/>
  <c r="M124" i="8"/>
  <c r="P124" i="8" s="1"/>
  <c r="Q124" i="8" s="1"/>
  <c r="N132" i="8"/>
  <c r="M132" i="8"/>
  <c r="P132" i="8" s="1"/>
  <c r="Q132" i="8" s="1"/>
  <c r="N138" i="8"/>
  <c r="M138" i="8"/>
  <c r="P138" i="8" s="1"/>
  <c r="Q138" i="8" s="1"/>
  <c r="N144" i="8"/>
  <c r="M144" i="8"/>
  <c r="P144" i="8" s="1"/>
  <c r="Q144" i="8" s="1"/>
  <c r="N171" i="8"/>
  <c r="M171" i="8"/>
  <c r="P171" i="8" s="1"/>
  <c r="Q171" i="8" s="1"/>
  <c r="N183" i="8"/>
  <c r="M183" i="8"/>
  <c r="P183" i="8" s="1"/>
  <c r="M186" i="8"/>
  <c r="P186" i="8" s="1"/>
  <c r="Q186" i="8" s="1"/>
  <c r="N196" i="8"/>
  <c r="M196" i="8"/>
  <c r="P196" i="8" s="1"/>
  <c r="Q196" i="8" s="1"/>
  <c r="M198" i="8"/>
  <c r="P198" i="8" s="1"/>
  <c r="Q198" i="8" s="1"/>
  <c r="N240" i="8"/>
  <c r="M240" i="8"/>
  <c r="P240" i="8" s="1"/>
  <c r="Q240" i="8" s="1"/>
  <c r="M255" i="8"/>
  <c r="P255" i="8" s="1"/>
  <c r="N255" i="8"/>
  <c r="M265" i="8"/>
  <c r="P265" i="8" s="1"/>
  <c r="M15" i="10"/>
  <c r="P15" i="10" s="1"/>
  <c r="Q15" i="10" s="1"/>
  <c r="N242" i="10"/>
  <c r="M242" i="10"/>
  <c r="P242" i="10" s="1"/>
  <c r="Q242" i="10" s="1"/>
  <c r="M33" i="6"/>
  <c r="P33" i="6" s="1"/>
  <c r="Q33" i="6" s="1"/>
  <c r="M80" i="8"/>
  <c r="P80" i="8" s="1"/>
  <c r="Q80" i="8" s="1"/>
  <c r="M122" i="8"/>
  <c r="P122" i="8" s="1"/>
  <c r="Q122" i="8" s="1"/>
  <c r="M130" i="8"/>
  <c r="P130" i="8" s="1"/>
  <c r="Q130" i="8" s="1"/>
  <c r="M211" i="8"/>
  <c r="P211" i="8" s="1"/>
  <c r="N179" i="6"/>
  <c r="M179" i="6"/>
  <c r="P179" i="6" s="1"/>
  <c r="M185" i="2"/>
  <c r="P185" i="2" s="1"/>
  <c r="O185" i="2"/>
  <c r="N133" i="6"/>
  <c r="M133" i="6"/>
  <c r="P133" i="6" s="1"/>
  <c r="Q133" i="6" s="1"/>
  <c r="N149" i="6"/>
  <c r="M149" i="6"/>
  <c r="P149" i="6" s="1"/>
  <c r="Q149" i="6" s="1"/>
  <c r="N253" i="6"/>
  <c r="M253" i="6"/>
  <c r="P253" i="6" s="1"/>
  <c r="Q253" i="6" s="1"/>
  <c r="M24" i="8"/>
  <c r="P24" i="8" s="1"/>
  <c r="Q24" i="8" s="1"/>
  <c r="N24" i="8"/>
  <c r="Q97" i="8"/>
  <c r="M25" i="4"/>
  <c r="P25" i="4" s="1"/>
  <c r="Q25" i="4" s="1"/>
  <c r="N25" i="4"/>
  <c r="N31" i="6"/>
  <c r="M31" i="6"/>
  <c r="P31" i="6" s="1"/>
  <c r="Q31" i="6" s="1"/>
  <c r="N125" i="6"/>
  <c r="M125" i="6"/>
  <c r="P125" i="6" s="1"/>
  <c r="Q125" i="6" s="1"/>
  <c r="N141" i="6"/>
  <c r="M141" i="6"/>
  <c r="P141" i="6" s="1"/>
  <c r="Q141" i="6" s="1"/>
  <c r="N157" i="6"/>
  <c r="M157" i="6"/>
  <c r="P157" i="6" s="1"/>
  <c r="Q157" i="6" s="1"/>
  <c r="N186" i="6"/>
  <c r="M186" i="6"/>
  <c r="P186" i="6" s="1"/>
  <c r="N249" i="6"/>
  <c r="M249" i="6"/>
  <c r="P249" i="6" s="1"/>
  <c r="Q249" i="6" s="1"/>
  <c r="Q44" i="8"/>
  <c r="O70" i="8"/>
  <c r="N78" i="8"/>
  <c r="M78" i="8"/>
  <c r="P78" i="8" s="1"/>
  <c r="N118" i="8"/>
  <c r="M118" i="8"/>
  <c r="P118" i="8" s="1"/>
  <c r="Q118" i="8" s="1"/>
  <c r="N120" i="8"/>
  <c r="M120" i="8"/>
  <c r="P120" i="8" s="1"/>
  <c r="Q120" i="8" s="1"/>
  <c r="N128" i="8"/>
  <c r="M128" i="8"/>
  <c r="P128" i="8" s="1"/>
  <c r="Q128" i="8" s="1"/>
  <c r="N136" i="8"/>
  <c r="M136" i="8"/>
  <c r="P136" i="8" s="1"/>
  <c r="Q136" i="8" s="1"/>
  <c r="N154" i="8"/>
  <c r="M154" i="8"/>
  <c r="P154" i="8" s="1"/>
  <c r="Q154" i="8" s="1"/>
  <c r="N178" i="8"/>
  <c r="M178" i="8"/>
  <c r="P178" i="8" s="1"/>
  <c r="Q178" i="8" s="1"/>
  <c r="N194" i="8"/>
  <c r="M194" i="8"/>
  <c r="P194" i="8" s="1"/>
  <c r="Q194" i="8" s="1"/>
  <c r="M251" i="8"/>
  <c r="P251" i="8" s="1"/>
  <c r="Q251" i="8" s="1"/>
  <c r="N251" i="8"/>
  <c r="M65" i="10"/>
  <c r="P65" i="10" s="1"/>
  <c r="Q65" i="10" s="1"/>
  <c r="N65" i="10"/>
  <c r="N112" i="10"/>
  <c r="M112" i="10"/>
  <c r="P112" i="10" s="1"/>
  <c r="Q112" i="10" s="1"/>
  <c r="M41" i="10"/>
  <c r="P41" i="10" s="1"/>
  <c r="Q41" i="10" s="1"/>
  <c r="N130" i="10"/>
  <c r="M130" i="10"/>
  <c r="P130" i="10" s="1"/>
  <c r="N146" i="10"/>
  <c r="M146" i="10"/>
  <c r="P146" i="10" s="1"/>
  <c r="M183" i="10"/>
  <c r="P183" i="10" s="1"/>
  <c r="Q183" i="10" s="1"/>
  <c r="N183" i="10"/>
  <c r="N209" i="10"/>
  <c r="M209" i="10"/>
  <c r="P209" i="10" s="1"/>
  <c r="Q16" i="2"/>
  <c r="M35" i="4"/>
  <c r="P35" i="4" s="1"/>
  <c r="Q35" i="4" s="1"/>
  <c r="M36" i="8"/>
  <c r="P36" i="8" s="1"/>
  <c r="N54" i="8"/>
  <c r="N89" i="8"/>
  <c r="Q112" i="8"/>
  <c r="M204" i="8"/>
  <c r="P204" i="8" s="1"/>
  <c r="M219" i="8"/>
  <c r="P219" i="8" s="1"/>
  <c r="M245" i="8"/>
  <c r="P245" i="8" s="1"/>
  <c r="Q245" i="8" s="1"/>
  <c r="M247" i="8"/>
  <c r="P247" i="8" s="1"/>
  <c r="N21" i="10"/>
  <c r="M22" i="10"/>
  <c r="P22" i="10" s="1"/>
  <c r="M23" i="10"/>
  <c r="P23" i="10" s="1"/>
  <c r="N25" i="10"/>
  <c r="M26" i="10"/>
  <c r="P26" i="10" s="1"/>
  <c r="Q26" i="10" s="1"/>
  <c r="M27" i="10"/>
  <c r="P27" i="10" s="1"/>
  <c r="N29" i="10"/>
  <c r="M30" i="10"/>
  <c r="P30" i="10" s="1"/>
  <c r="Q30" i="10" s="1"/>
  <c r="M31" i="10"/>
  <c r="P31" i="10" s="1"/>
  <c r="N52" i="10"/>
  <c r="M52" i="10"/>
  <c r="P52" i="10" s="1"/>
  <c r="N96" i="10"/>
  <c r="M96" i="10"/>
  <c r="P96" i="10" s="1"/>
  <c r="Q96" i="10" s="1"/>
  <c r="N114" i="10"/>
  <c r="M114" i="10"/>
  <c r="P114" i="10" s="1"/>
  <c r="Q114" i="10" s="1"/>
  <c r="N162" i="10"/>
  <c r="M162" i="10"/>
  <c r="P162" i="10" s="1"/>
  <c r="Q162" i="10" s="1"/>
  <c r="N166" i="10"/>
  <c r="M166" i="10"/>
  <c r="P166" i="10" s="1"/>
  <c r="Q166" i="10" s="1"/>
  <c r="N240" i="10"/>
  <c r="M240" i="10"/>
  <c r="P240" i="10" s="1"/>
  <c r="Q240" i="10" s="1"/>
  <c r="M19" i="10"/>
  <c r="P19" i="10" s="1"/>
  <c r="Q19" i="10" s="1"/>
  <c r="N104" i="10"/>
  <c r="M104" i="10"/>
  <c r="P104" i="10" s="1"/>
  <c r="Q104" i="10" s="1"/>
  <c r="M213" i="10"/>
  <c r="P213" i="10" s="1"/>
  <c r="Q213" i="10" s="1"/>
  <c r="N213" i="10"/>
  <c r="Q186" i="2"/>
  <c r="M32" i="4"/>
  <c r="P32" i="4" s="1"/>
  <c r="M71" i="4"/>
  <c r="P71" i="4" s="1"/>
  <c r="Q71" i="4" s="1"/>
  <c r="Q86" i="6"/>
  <c r="M90" i="6"/>
  <c r="P90" i="6" s="1"/>
  <c r="M223" i="6"/>
  <c r="P223" i="6" s="1"/>
  <c r="Q223" i="6" s="1"/>
  <c r="M255" i="6"/>
  <c r="P255" i="6" s="1"/>
  <c r="Q255" i="6" s="1"/>
  <c r="M17" i="8"/>
  <c r="P17" i="8" s="1"/>
  <c r="M47" i="8"/>
  <c r="P47" i="8" s="1"/>
  <c r="N52" i="8"/>
  <c r="N59" i="8"/>
  <c r="N67" i="8"/>
  <c r="M214" i="8"/>
  <c r="P214" i="8" s="1"/>
  <c r="Q214" i="8" s="1"/>
  <c r="M231" i="8"/>
  <c r="P231" i="8" s="1"/>
  <c r="Q255" i="8"/>
  <c r="N12" i="10"/>
  <c r="M14" i="10"/>
  <c r="P14" i="10" s="1"/>
  <c r="N16" i="10"/>
  <c r="M18" i="10"/>
  <c r="P18" i="10" s="1"/>
  <c r="M59" i="10"/>
  <c r="P59" i="10" s="1"/>
  <c r="N59" i="10"/>
  <c r="N81" i="10"/>
  <c r="M81" i="10"/>
  <c r="P81" i="10" s="1"/>
  <c r="Q81" i="10" s="1"/>
  <c r="N128" i="10"/>
  <c r="M128" i="10"/>
  <c r="P128" i="10" s="1"/>
  <c r="Q128" i="10" s="1"/>
  <c r="N144" i="10"/>
  <c r="M144" i="10"/>
  <c r="P144" i="10" s="1"/>
  <c r="Q144" i="10" s="1"/>
  <c r="M187" i="10"/>
  <c r="P187" i="10" s="1"/>
  <c r="Q187" i="10" s="1"/>
  <c r="N187" i="10"/>
  <c r="N211" i="10"/>
  <c r="M211" i="10"/>
  <c r="P211" i="10" s="1"/>
  <c r="Q211" i="10" s="1"/>
  <c r="M217" i="10"/>
  <c r="P217" i="10" s="1"/>
  <c r="N217" i="10"/>
  <c r="N31" i="10"/>
  <c r="M32" i="10"/>
  <c r="P32" i="10" s="1"/>
  <c r="Q32" i="10" s="1"/>
  <c r="M33" i="10"/>
  <c r="P33" i="10" s="1"/>
  <c r="Q34" i="10"/>
  <c r="N35" i="10"/>
  <c r="M36" i="10"/>
  <c r="P36" i="10" s="1"/>
  <c r="Q36" i="10" s="1"/>
  <c r="N51" i="10"/>
  <c r="M76" i="10"/>
  <c r="P76" i="10" s="1"/>
  <c r="Q76" i="10" s="1"/>
  <c r="M89" i="10"/>
  <c r="P89" i="10" s="1"/>
  <c r="Q89" i="10" s="1"/>
  <c r="M98" i="10"/>
  <c r="P98" i="10" s="1"/>
  <c r="Q98" i="10" s="1"/>
  <c r="Q100" i="10"/>
  <c r="M106" i="10"/>
  <c r="P106" i="10" s="1"/>
  <c r="Q108" i="10"/>
  <c r="M116" i="10"/>
  <c r="P116" i="10" s="1"/>
  <c r="Q116" i="10" s="1"/>
  <c r="M118" i="10"/>
  <c r="P118" i="10" s="1"/>
  <c r="Q122" i="10"/>
  <c r="M132" i="10"/>
  <c r="P132" i="10" s="1"/>
  <c r="Q132" i="10" s="1"/>
  <c r="M134" i="10"/>
  <c r="P134" i="10" s="1"/>
  <c r="Q134" i="10" s="1"/>
  <c r="Q138" i="10"/>
  <c r="M148" i="10"/>
  <c r="P148" i="10" s="1"/>
  <c r="Q148" i="10" s="1"/>
  <c r="M150" i="10"/>
  <c r="P150" i="10" s="1"/>
  <c r="Q150" i="10" s="1"/>
  <c r="Q154" i="10"/>
  <c r="M168" i="10"/>
  <c r="P168" i="10" s="1"/>
  <c r="Q168" i="10" s="1"/>
  <c r="M179" i="10"/>
  <c r="P179" i="10" s="1"/>
  <c r="M199" i="10"/>
  <c r="P199" i="10" s="1"/>
  <c r="Q199" i="10" s="1"/>
  <c r="Q201" i="10"/>
  <c r="Q203" i="10"/>
  <c r="M207" i="10"/>
  <c r="P207" i="10" s="1"/>
  <c r="Q207" i="10" s="1"/>
  <c r="M239" i="10"/>
  <c r="P239" i="10" s="1"/>
  <c r="Q239" i="10" s="1"/>
  <c r="M247" i="10"/>
  <c r="P247" i="10" s="1"/>
  <c r="Q247" i="10" s="1"/>
  <c r="M251" i="10"/>
  <c r="P251" i="10" s="1"/>
  <c r="Q251" i="10" s="1"/>
  <c r="M255" i="10"/>
  <c r="P255" i="10" s="1"/>
  <c r="Q255" i="10" s="1"/>
  <c r="M260" i="10"/>
  <c r="P260" i="10" s="1"/>
  <c r="N38" i="10"/>
  <c r="M40" i="10"/>
  <c r="P40" i="10" s="1"/>
  <c r="N42" i="10"/>
  <c r="M44" i="10"/>
  <c r="P44" i="10" s="1"/>
  <c r="N46" i="10"/>
  <c r="M48" i="10"/>
  <c r="P48" i="10" s="1"/>
  <c r="M56" i="10"/>
  <c r="P56" i="10" s="1"/>
  <c r="Q56" i="10" s="1"/>
  <c r="M63" i="10"/>
  <c r="P63" i="10" s="1"/>
  <c r="Q63" i="10" s="1"/>
  <c r="M67" i="10"/>
  <c r="P67" i="10" s="1"/>
  <c r="M87" i="10"/>
  <c r="P87" i="10" s="1"/>
  <c r="Q87" i="10" s="1"/>
  <c r="M93" i="10"/>
  <c r="P93" i="10" s="1"/>
  <c r="Q93" i="10" s="1"/>
  <c r="Q106" i="10"/>
  <c r="Q118" i="10"/>
  <c r="M175" i="10"/>
  <c r="P175" i="10" s="1"/>
  <c r="M195" i="10"/>
  <c r="P195" i="10" s="1"/>
  <c r="Q195" i="10" s="1"/>
  <c r="M219" i="10"/>
  <c r="P219" i="10" s="1"/>
  <c r="Q219" i="10" s="1"/>
  <c r="N220" i="10"/>
  <c r="M226" i="10"/>
  <c r="M256" i="10"/>
  <c r="P256" i="10" s="1"/>
  <c r="M264" i="10"/>
  <c r="P264" i="10" s="1"/>
  <c r="M51" i="10"/>
  <c r="P51" i="10" s="1"/>
  <c r="M61" i="10"/>
  <c r="P61" i="10" s="1"/>
  <c r="Q61" i="10" s="1"/>
  <c r="M80" i="10"/>
  <c r="P80" i="10" s="1"/>
  <c r="Q80" i="10" s="1"/>
  <c r="M91" i="10"/>
  <c r="P91" i="10" s="1"/>
  <c r="Q91" i="10" s="1"/>
  <c r="Q130" i="10"/>
  <c r="Q146" i="10"/>
  <c r="M171" i="10"/>
  <c r="P171" i="10" s="1"/>
  <c r="M191" i="10"/>
  <c r="P191" i="10" s="1"/>
  <c r="Q191" i="10" s="1"/>
  <c r="M214" i="10"/>
  <c r="P214" i="10" s="1"/>
  <c r="Q214" i="10" s="1"/>
  <c r="Q217" i="10"/>
  <c r="M223" i="10"/>
  <c r="P223" i="10" s="1"/>
  <c r="Q223" i="10" s="1"/>
  <c r="M227" i="10"/>
  <c r="P227" i="10" s="1"/>
  <c r="M231" i="10"/>
  <c r="P231" i="10" s="1"/>
  <c r="Q231" i="10" s="1"/>
  <c r="M249" i="10"/>
  <c r="P249" i="10" s="1"/>
  <c r="Q249" i="10" s="1"/>
  <c r="M253" i="10"/>
  <c r="P253" i="10" s="1"/>
  <c r="M257" i="10"/>
  <c r="P257" i="10" s="1"/>
  <c r="Q257" i="10" s="1"/>
  <c r="Q13" i="10"/>
  <c r="Q17" i="10"/>
  <c r="Q45" i="10"/>
  <c r="Q49" i="10"/>
  <c r="Q24" i="10"/>
  <c r="Q28" i="10"/>
  <c r="O13" i="10"/>
  <c r="O15" i="10"/>
  <c r="O17" i="10"/>
  <c r="O19" i="10"/>
  <c r="O22" i="10"/>
  <c r="O24" i="10"/>
  <c r="O26" i="10"/>
  <c r="O28" i="10"/>
  <c r="O30" i="10"/>
  <c r="O32" i="10"/>
  <c r="O34" i="10"/>
  <c r="O36" i="10"/>
  <c r="O39" i="10"/>
  <c r="O41" i="10"/>
  <c r="O43" i="10"/>
  <c r="O45" i="10"/>
  <c r="O47" i="10"/>
  <c r="O49" i="10"/>
  <c r="O53" i="10"/>
  <c r="N64" i="10"/>
  <c r="O66" i="10"/>
  <c r="Q67" i="10"/>
  <c r="N73" i="10"/>
  <c r="J12" i="10"/>
  <c r="J14" i="10"/>
  <c r="J16" i="10"/>
  <c r="Q16" i="10" s="1"/>
  <c r="J18" i="10"/>
  <c r="J21" i="10"/>
  <c r="J23" i="10"/>
  <c r="J25" i="10"/>
  <c r="Q25" i="10" s="1"/>
  <c r="J27" i="10"/>
  <c r="J29" i="10"/>
  <c r="Q29" i="10" s="1"/>
  <c r="J31" i="10"/>
  <c r="J33" i="10"/>
  <c r="Q33" i="10" s="1"/>
  <c r="J35" i="10"/>
  <c r="Q35" i="10" s="1"/>
  <c r="J38" i="10"/>
  <c r="J40" i="10"/>
  <c r="J42" i="10"/>
  <c r="Q42" i="10" s="1"/>
  <c r="J44" i="10"/>
  <c r="J46" i="10"/>
  <c r="Q46" i="10" s="1"/>
  <c r="J48" i="10"/>
  <c r="J51" i="10"/>
  <c r="N54" i="10"/>
  <c r="N55" i="10"/>
  <c r="N57" i="10"/>
  <c r="N60" i="10"/>
  <c r="Q54" i="10"/>
  <c r="M55" i="10"/>
  <c r="P55" i="10" s="1"/>
  <c r="Q55" i="10" s="1"/>
  <c r="O55" i="10"/>
  <c r="M57" i="10"/>
  <c r="P57" i="10" s="1"/>
  <c r="Q57" i="10" s="1"/>
  <c r="O57" i="10"/>
  <c r="Q59" i="10"/>
  <c r="J58" i="10"/>
  <c r="M60" i="10"/>
  <c r="P60" i="10" s="1"/>
  <c r="Q60" i="10" s="1"/>
  <c r="O60" i="10"/>
  <c r="M62" i="10"/>
  <c r="P62" i="10" s="1"/>
  <c r="Q62" i="10" s="1"/>
  <c r="O62" i="10"/>
  <c r="O71" i="10"/>
  <c r="O70" i="10" s="1"/>
  <c r="Q78" i="10"/>
  <c r="N66" i="10"/>
  <c r="N71" i="10"/>
  <c r="J71" i="10"/>
  <c r="Q77" i="10"/>
  <c r="M69" i="10"/>
  <c r="P69" i="10" s="1"/>
  <c r="Q69" i="10" s="1"/>
  <c r="M72" i="10"/>
  <c r="P72" i="10" s="1"/>
  <c r="Q72" i="10" s="1"/>
  <c r="M74" i="10"/>
  <c r="P74" i="10" s="1"/>
  <c r="Q74" i="10" s="1"/>
  <c r="N76" i="10"/>
  <c r="N78" i="10"/>
  <c r="N80" i="10"/>
  <c r="N83" i="10"/>
  <c r="M83" i="10"/>
  <c r="P83" i="10" s="1"/>
  <c r="M90" i="10"/>
  <c r="P90" i="10" s="1"/>
  <c r="Q90" i="10" s="1"/>
  <c r="N94" i="10"/>
  <c r="M94" i="10"/>
  <c r="P94" i="10" s="1"/>
  <c r="Q94" i="10" s="1"/>
  <c r="J95" i="10"/>
  <c r="N170" i="10"/>
  <c r="J170" i="10"/>
  <c r="P170" i="10"/>
  <c r="M181" i="10"/>
  <c r="P181" i="10" s="1"/>
  <c r="N181" i="10"/>
  <c r="N186" i="10"/>
  <c r="J186" i="10"/>
  <c r="P186" i="10"/>
  <c r="M197" i="10"/>
  <c r="P197" i="10" s="1"/>
  <c r="N197" i="10"/>
  <c r="N206" i="10"/>
  <c r="M206" i="10"/>
  <c r="P206" i="10" s="1"/>
  <c r="O210" i="10"/>
  <c r="N234" i="10"/>
  <c r="J234" i="10"/>
  <c r="O82" i="10"/>
  <c r="O75" i="10" s="1"/>
  <c r="O97" i="10"/>
  <c r="N99" i="10"/>
  <c r="M99" i="10"/>
  <c r="P99" i="10" s="1"/>
  <c r="Q99" i="10" s="1"/>
  <c r="O101" i="10"/>
  <c r="N103" i="10"/>
  <c r="M103" i="10"/>
  <c r="P103" i="10" s="1"/>
  <c r="Q103" i="10" s="1"/>
  <c r="O105" i="10"/>
  <c r="N107" i="10"/>
  <c r="M107" i="10"/>
  <c r="P107" i="10" s="1"/>
  <c r="O109" i="10"/>
  <c r="N111" i="10"/>
  <c r="M111" i="10"/>
  <c r="P111" i="10" s="1"/>
  <c r="Q111" i="10" s="1"/>
  <c r="O113" i="10"/>
  <c r="N115" i="10"/>
  <c r="M115" i="10"/>
  <c r="P115" i="10" s="1"/>
  <c r="Q115" i="10" s="1"/>
  <c r="O117" i="10"/>
  <c r="N119" i="10"/>
  <c r="M119" i="10"/>
  <c r="P119" i="10" s="1"/>
  <c r="Q119" i="10" s="1"/>
  <c r="O121" i="10"/>
  <c r="N123" i="10"/>
  <c r="M123" i="10"/>
  <c r="P123" i="10" s="1"/>
  <c r="Q123" i="10" s="1"/>
  <c r="O125" i="10"/>
  <c r="N127" i="10"/>
  <c r="M127" i="10"/>
  <c r="P127" i="10" s="1"/>
  <c r="Q127" i="10" s="1"/>
  <c r="O129" i="10"/>
  <c r="N131" i="10"/>
  <c r="M131" i="10"/>
  <c r="P131" i="10" s="1"/>
  <c r="Q131" i="10" s="1"/>
  <c r="O133" i="10"/>
  <c r="N135" i="10"/>
  <c r="M135" i="10"/>
  <c r="P135" i="10" s="1"/>
  <c r="Q135" i="10" s="1"/>
  <c r="N139" i="10"/>
  <c r="M139" i="10"/>
  <c r="P139" i="10" s="1"/>
  <c r="Q139" i="10" s="1"/>
  <c r="N143" i="10"/>
  <c r="M143" i="10"/>
  <c r="P143" i="10" s="1"/>
  <c r="N147" i="10"/>
  <c r="M147" i="10"/>
  <c r="P147" i="10" s="1"/>
  <c r="N151" i="10"/>
  <c r="M151" i="10"/>
  <c r="P151" i="10" s="1"/>
  <c r="Q151" i="10" s="1"/>
  <c r="N155" i="10"/>
  <c r="M155" i="10"/>
  <c r="P155" i="10" s="1"/>
  <c r="N159" i="10"/>
  <c r="M159" i="10"/>
  <c r="P159" i="10" s="1"/>
  <c r="Q159" i="10" s="1"/>
  <c r="N163" i="10"/>
  <c r="M163" i="10"/>
  <c r="P163" i="10" s="1"/>
  <c r="Q163" i="10" s="1"/>
  <c r="I165" i="10"/>
  <c r="N174" i="10"/>
  <c r="J174" i="10"/>
  <c r="M174" i="10"/>
  <c r="P174" i="10" s="1"/>
  <c r="M185" i="10"/>
  <c r="P185" i="10" s="1"/>
  <c r="Q185" i="10" s="1"/>
  <c r="N185" i="10"/>
  <c r="N190" i="10"/>
  <c r="J190" i="10"/>
  <c r="M190" i="10"/>
  <c r="P190" i="10" s="1"/>
  <c r="N224" i="10"/>
  <c r="J224" i="10"/>
  <c r="Q260" i="10"/>
  <c r="N261" i="10"/>
  <c r="J261" i="10"/>
  <c r="J259" i="10" s="1"/>
  <c r="M64" i="10"/>
  <c r="P64" i="10" s="1"/>
  <c r="Q64" i="10" s="1"/>
  <c r="M66" i="10"/>
  <c r="P66" i="10" s="1"/>
  <c r="Q66" i="10" s="1"/>
  <c r="M68" i="10"/>
  <c r="P68" i="10" s="1"/>
  <c r="Q68" i="10" s="1"/>
  <c r="M73" i="10"/>
  <c r="P73" i="10" s="1"/>
  <c r="Q73" i="10" s="1"/>
  <c r="M82" i="10"/>
  <c r="P82" i="10" s="1"/>
  <c r="Q83" i="10"/>
  <c r="N85" i="10"/>
  <c r="M85" i="10"/>
  <c r="P85" i="10" s="1"/>
  <c r="Q85" i="10" s="1"/>
  <c r="M88" i="10"/>
  <c r="P88" i="10" s="1"/>
  <c r="Q88" i="10" s="1"/>
  <c r="N89" i="10"/>
  <c r="N90" i="10"/>
  <c r="M92" i="10"/>
  <c r="P92" i="10" s="1"/>
  <c r="Q92" i="10" s="1"/>
  <c r="N93" i="10"/>
  <c r="I95" i="10"/>
  <c r="M173" i="10"/>
  <c r="P173" i="10" s="1"/>
  <c r="Q173" i="10" s="1"/>
  <c r="N173" i="10"/>
  <c r="N178" i="10"/>
  <c r="J178" i="10"/>
  <c r="M178" i="10"/>
  <c r="P178" i="10" s="1"/>
  <c r="M189" i="10"/>
  <c r="P189" i="10" s="1"/>
  <c r="Q189" i="10" s="1"/>
  <c r="N189" i="10"/>
  <c r="N194" i="10"/>
  <c r="J194" i="10"/>
  <c r="M194" i="10"/>
  <c r="P194" i="10" s="1"/>
  <c r="O202" i="10"/>
  <c r="N204" i="10"/>
  <c r="M204" i="10"/>
  <c r="P204" i="10" s="1"/>
  <c r="Q209" i="10"/>
  <c r="J215" i="10"/>
  <c r="N215" i="10"/>
  <c r="N216" i="10"/>
  <c r="Q220" i="10"/>
  <c r="J221" i="10"/>
  <c r="N221" i="10"/>
  <c r="N222" i="10"/>
  <c r="J82" i="10"/>
  <c r="N97" i="10"/>
  <c r="M97" i="10"/>
  <c r="P97" i="10" s="1"/>
  <c r="O99" i="10"/>
  <c r="N101" i="10"/>
  <c r="M101" i="10"/>
  <c r="P101" i="10" s="1"/>
  <c r="Q101" i="10" s="1"/>
  <c r="O103" i="10"/>
  <c r="N105" i="10"/>
  <c r="M105" i="10"/>
  <c r="P105" i="10" s="1"/>
  <c r="Q105" i="10" s="1"/>
  <c r="Q107" i="10"/>
  <c r="O107" i="10"/>
  <c r="N109" i="10"/>
  <c r="M109" i="10"/>
  <c r="P109" i="10" s="1"/>
  <c r="Q109" i="10" s="1"/>
  <c r="O111" i="10"/>
  <c r="N113" i="10"/>
  <c r="M113" i="10"/>
  <c r="P113" i="10" s="1"/>
  <c r="Q113" i="10" s="1"/>
  <c r="O115" i="10"/>
  <c r="N117" i="10"/>
  <c r="M117" i="10"/>
  <c r="P117" i="10" s="1"/>
  <c r="Q117" i="10" s="1"/>
  <c r="O119" i="10"/>
  <c r="N121" i="10"/>
  <c r="M121" i="10"/>
  <c r="P121" i="10" s="1"/>
  <c r="Q121" i="10" s="1"/>
  <c r="O123" i="10"/>
  <c r="N125" i="10"/>
  <c r="M125" i="10"/>
  <c r="P125" i="10" s="1"/>
  <c r="Q125" i="10" s="1"/>
  <c r="N129" i="10"/>
  <c r="M129" i="10"/>
  <c r="P129" i="10" s="1"/>
  <c r="Q129" i="10" s="1"/>
  <c r="N133" i="10"/>
  <c r="M133" i="10"/>
  <c r="P133" i="10" s="1"/>
  <c r="Q133" i="10" s="1"/>
  <c r="N137" i="10"/>
  <c r="M137" i="10"/>
  <c r="P137" i="10" s="1"/>
  <c r="Q137" i="10" s="1"/>
  <c r="N141" i="10"/>
  <c r="M141" i="10"/>
  <c r="P141" i="10" s="1"/>
  <c r="Q141" i="10" s="1"/>
  <c r="Q143" i="10"/>
  <c r="N145" i="10"/>
  <c r="M145" i="10"/>
  <c r="P145" i="10" s="1"/>
  <c r="Q145" i="10" s="1"/>
  <c r="Q147" i="10"/>
  <c r="N149" i="10"/>
  <c r="M149" i="10"/>
  <c r="P149" i="10" s="1"/>
  <c r="Q149" i="10" s="1"/>
  <c r="N153" i="10"/>
  <c r="M153" i="10"/>
  <c r="P153" i="10" s="1"/>
  <c r="Q153" i="10" s="1"/>
  <c r="Q155" i="10"/>
  <c r="N157" i="10"/>
  <c r="M157" i="10"/>
  <c r="P157" i="10" s="1"/>
  <c r="Q157" i="10" s="1"/>
  <c r="N161" i="10"/>
  <c r="M161" i="10"/>
  <c r="P161" i="10" s="1"/>
  <c r="Q161" i="10" s="1"/>
  <c r="N169" i="10"/>
  <c r="O170" i="10"/>
  <c r="M177" i="10"/>
  <c r="P177" i="10" s="1"/>
  <c r="Q177" i="10" s="1"/>
  <c r="N177" i="10"/>
  <c r="Q181" i="10"/>
  <c r="N182" i="10"/>
  <c r="J182" i="10"/>
  <c r="M182" i="10"/>
  <c r="P182" i="10" s="1"/>
  <c r="O186" i="10"/>
  <c r="M193" i="10"/>
  <c r="P193" i="10" s="1"/>
  <c r="Q193" i="10" s="1"/>
  <c r="N193" i="10"/>
  <c r="Q197" i="10"/>
  <c r="N198" i="10"/>
  <c r="J198" i="10"/>
  <c r="M198" i="10"/>
  <c r="P198" i="10" s="1"/>
  <c r="N238" i="10"/>
  <c r="M238" i="10"/>
  <c r="P238" i="10" s="1"/>
  <c r="M248" i="10"/>
  <c r="P248" i="10" s="1"/>
  <c r="N250" i="10"/>
  <c r="J250" i="10"/>
  <c r="M164" i="10"/>
  <c r="P164" i="10" s="1"/>
  <c r="Q164" i="10" s="1"/>
  <c r="O166" i="10"/>
  <c r="M167" i="10"/>
  <c r="P167" i="10" s="1"/>
  <c r="Q167" i="10" s="1"/>
  <c r="Q171" i="10"/>
  <c r="O172" i="10"/>
  <c r="Q175" i="10"/>
  <c r="O176" i="10"/>
  <c r="Q179" i="10"/>
  <c r="O180" i="10"/>
  <c r="O184" i="10"/>
  <c r="O188" i="10"/>
  <c r="O192" i="10"/>
  <c r="O196" i="10"/>
  <c r="N202" i="10"/>
  <c r="M202" i="10"/>
  <c r="P202" i="10" s="1"/>
  <c r="Q202" i="10" s="1"/>
  <c r="Q206" i="10"/>
  <c r="N210" i="10"/>
  <c r="M210" i="10"/>
  <c r="P210" i="10" s="1"/>
  <c r="Q210" i="10" s="1"/>
  <c r="N212" i="10"/>
  <c r="M230" i="10"/>
  <c r="P230" i="10" s="1"/>
  <c r="N232" i="10"/>
  <c r="J232" i="10"/>
  <c r="M245" i="10"/>
  <c r="P245" i="10" s="1"/>
  <c r="Q245" i="10" s="1"/>
  <c r="N258" i="10"/>
  <c r="J258" i="10"/>
  <c r="O168" i="10"/>
  <c r="M169" i="10"/>
  <c r="P169" i="10" s="1"/>
  <c r="Q169" i="10" s="1"/>
  <c r="N172" i="10"/>
  <c r="J172" i="10"/>
  <c r="Q172" i="10" s="1"/>
  <c r="N176" i="10"/>
  <c r="J176" i="10"/>
  <c r="Q176" i="10" s="1"/>
  <c r="N180" i="10"/>
  <c r="J180" i="10"/>
  <c r="Q180" i="10" s="1"/>
  <c r="N184" i="10"/>
  <c r="J184" i="10"/>
  <c r="Q184" i="10" s="1"/>
  <c r="N188" i="10"/>
  <c r="J188" i="10"/>
  <c r="Q188" i="10" s="1"/>
  <c r="N192" i="10"/>
  <c r="J192" i="10"/>
  <c r="Q192" i="10" s="1"/>
  <c r="N196" i="10"/>
  <c r="J196" i="10"/>
  <c r="Q196" i="10" s="1"/>
  <c r="N200" i="10"/>
  <c r="M200" i="10"/>
  <c r="P200" i="10" s="1"/>
  <c r="Q200" i="10" s="1"/>
  <c r="Q204" i="10"/>
  <c r="O204" i="10"/>
  <c r="N208" i="10"/>
  <c r="M208" i="10"/>
  <c r="P208" i="10" s="1"/>
  <c r="Q208" i="10" s="1"/>
  <c r="O215" i="10"/>
  <c r="M215" i="10"/>
  <c r="P215" i="10" s="1"/>
  <c r="O216" i="10"/>
  <c r="M221" i="10"/>
  <c r="P221" i="10" s="1"/>
  <c r="O224" i="10"/>
  <c r="Q225" i="10"/>
  <c r="N226" i="10"/>
  <c r="J226" i="10"/>
  <c r="P226" i="10"/>
  <c r="O250" i="10"/>
  <c r="N252" i="10"/>
  <c r="J252" i="10"/>
  <c r="O214" i="10"/>
  <c r="O220" i="10"/>
  <c r="N230" i="10"/>
  <c r="J230" i="10"/>
  <c r="Q230" i="10" s="1"/>
  <c r="M234" i="10"/>
  <c r="P234" i="10" s="1"/>
  <c r="O236" i="10"/>
  <c r="N248" i="10"/>
  <c r="J248" i="10"/>
  <c r="Q248" i="10" s="1"/>
  <c r="M252" i="10"/>
  <c r="P252" i="10" s="1"/>
  <c r="O254" i="10"/>
  <c r="N256" i="10"/>
  <c r="J256" i="10"/>
  <c r="Q256" i="10" s="1"/>
  <c r="M261" i="10"/>
  <c r="P261" i="10" s="1"/>
  <c r="P259" i="10" s="1"/>
  <c r="O264" i="10"/>
  <c r="Q265" i="10"/>
  <c r="M212" i="10"/>
  <c r="P212" i="10" s="1"/>
  <c r="Q212" i="10" s="1"/>
  <c r="O213" i="10"/>
  <c r="M216" i="10"/>
  <c r="P216" i="10" s="1"/>
  <c r="Q216" i="10" s="1"/>
  <c r="O217" i="10"/>
  <c r="O219" i="10"/>
  <c r="M222" i="10"/>
  <c r="P222" i="10" s="1"/>
  <c r="Q222" i="10" s="1"/>
  <c r="M224" i="10"/>
  <c r="P224" i="10" s="1"/>
  <c r="O226" i="10"/>
  <c r="Q227" i="10"/>
  <c r="N228" i="10"/>
  <c r="J228" i="10"/>
  <c r="Q228" i="10" s="1"/>
  <c r="M232" i="10"/>
  <c r="P232" i="10" s="1"/>
  <c r="O234" i="10"/>
  <c r="Q235" i="10"/>
  <c r="N236" i="10"/>
  <c r="J236" i="10"/>
  <c r="Q236" i="10" s="1"/>
  <c r="Q238" i="10"/>
  <c r="J237" i="10"/>
  <c r="O237" i="10"/>
  <c r="N241" i="10"/>
  <c r="M241" i="10"/>
  <c r="P241" i="10" s="1"/>
  <c r="Q241" i="10" s="1"/>
  <c r="N243" i="10"/>
  <c r="M243" i="10"/>
  <c r="P243" i="10" s="1"/>
  <c r="Q243" i="10" s="1"/>
  <c r="M250" i="10"/>
  <c r="P250" i="10" s="1"/>
  <c r="O252" i="10"/>
  <c r="Q253" i="10"/>
  <c r="N254" i="10"/>
  <c r="J254" i="10"/>
  <c r="Q254" i="10" s="1"/>
  <c r="M258" i="10"/>
  <c r="P258" i="10" s="1"/>
  <c r="N259" i="10"/>
  <c r="O261" i="10"/>
  <c r="Q262" i="10"/>
  <c r="I268" i="10"/>
  <c r="N264" i="10"/>
  <c r="N263" i="10" s="1"/>
  <c r="J264" i="10"/>
  <c r="O235" i="10"/>
  <c r="O260" i="10"/>
  <c r="O265" i="10"/>
  <c r="M266" i="10"/>
  <c r="P266" i="10" s="1"/>
  <c r="N143" i="6"/>
  <c r="M143" i="6"/>
  <c r="P143" i="6" s="1"/>
  <c r="Q143" i="6" s="1"/>
  <c r="N159" i="6"/>
  <c r="M159" i="6"/>
  <c r="P159" i="6" s="1"/>
  <c r="Q159" i="6" s="1"/>
  <c r="N251" i="6"/>
  <c r="M251" i="6"/>
  <c r="P251" i="6" s="1"/>
  <c r="Q251" i="6" s="1"/>
  <c r="N34" i="8"/>
  <c r="M34" i="8"/>
  <c r="P34" i="8" s="1"/>
  <c r="O86" i="8"/>
  <c r="M86" i="8"/>
  <c r="P86" i="8" s="1"/>
  <c r="Q86" i="8" s="1"/>
  <c r="O110" i="8"/>
  <c r="M110" i="8"/>
  <c r="P110" i="8" s="1"/>
  <c r="M23" i="4"/>
  <c r="P23" i="4" s="1"/>
  <c r="Q23" i="4" s="1"/>
  <c r="M116" i="4"/>
  <c r="P116" i="4" s="1"/>
  <c r="Q116" i="4" s="1"/>
  <c r="N21" i="6"/>
  <c r="M21" i="6"/>
  <c r="P21" i="6" s="1"/>
  <c r="N29" i="6"/>
  <c r="M29" i="6"/>
  <c r="P29" i="6" s="1"/>
  <c r="Q29" i="6" s="1"/>
  <c r="O58" i="6"/>
  <c r="N60" i="6"/>
  <c r="M60" i="6"/>
  <c r="P60" i="6" s="1"/>
  <c r="Q60" i="6" s="1"/>
  <c r="M92" i="6"/>
  <c r="P92" i="6" s="1"/>
  <c r="Q92" i="6" s="1"/>
  <c r="N92" i="6"/>
  <c r="M13" i="8"/>
  <c r="P13" i="8" s="1"/>
  <c r="Q13" i="8" s="1"/>
  <c r="N13" i="8"/>
  <c r="M26" i="8"/>
  <c r="P26" i="8" s="1"/>
  <c r="Q26" i="8" s="1"/>
  <c r="N26" i="8"/>
  <c r="M59" i="8"/>
  <c r="P59" i="8" s="1"/>
  <c r="O67" i="8"/>
  <c r="O58" i="8" s="1"/>
  <c r="M67" i="8"/>
  <c r="P67" i="8" s="1"/>
  <c r="N101" i="8"/>
  <c r="M101" i="8"/>
  <c r="P101" i="8" s="1"/>
  <c r="N150" i="8"/>
  <c r="M150" i="8"/>
  <c r="P150" i="8" s="1"/>
  <c r="Q150" i="8" s="1"/>
  <c r="O164" i="8"/>
  <c r="M164" i="8"/>
  <c r="P164" i="8" s="1"/>
  <c r="Q164" i="8" s="1"/>
  <c r="N182" i="8"/>
  <c r="M182" i="8"/>
  <c r="P182" i="8" s="1"/>
  <c r="Q182" i="8" s="1"/>
  <c r="N127" i="6"/>
  <c r="M127" i="6"/>
  <c r="P127" i="6" s="1"/>
  <c r="Q127" i="6" s="1"/>
  <c r="N106" i="8"/>
  <c r="M106" i="8"/>
  <c r="P106" i="8" s="1"/>
  <c r="Q106" i="8" s="1"/>
  <c r="Q183" i="8"/>
  <c r="M19" i="2"/>
  <c r="P19" i="2" s="1"/>
  <c r="O19" i="2"/>
  <c r="M81" i="4"/>
  <c r="P81" i="4" s="1"/>
  <c r="Q81" i="4" s="1"/>
  <c r="M91" i="4"/>
  <c r="P91" i="4" s="1"/>
  <c r="Q91" i="4" s="1"/>
  <c r="N50" i="6"/>
  <c r="N115" i="6"/>
  <c r="M115" i="6"/>
  <c r="P115" i="6" s="1"/>
  <c r="Q115" i="6" s="1"/>
  <c r="N123" i="6"/>
  <c r="M123" i="6"/>
  <c r="P123" i="6" s="1"/>
  <c r="Q123" i="6" s="1"/>
  <c r="N131" i="6"/>
  <c r="M131" i="6"/>
  <c r="P131" i="6" s="1"/>
  <c r="Q131" i="6" s="1"/>
  <c r="N139" i="6"/>
  <c r="M139" i="6"/>
  <c r="P139" i="6" s="1"/>
  <c r="Q139" i="6" s="1"/>
  <c r="N147" i="6"/>
  <c r="M147" i="6"/>
  <c r="P147" i="6" s="1"/>
  <c r="Q147" i="6" s="1"/>
  <c r="N155" i="6"/>
  <c r="M155" i="6"/>
  <c r="P155" i="6" s="1"/>
  <c r="Q155" i="6" s="1"/>
  <c r="M166" i="6"/>
  <c r="P166" i="6" s="1"/>
  <c r="Q166" i="6" s="1"/>
  <c r="N184" i="6"/>
  <c r="M184" i="6"/>
  <c r="P184" i="6" s="1"/>
  <c r="M231" i="6"/>
  <c r="P231" i="6" s="1"/>
  <c r="M42" i="8"/>
  <c r="P42" i="8" s="1"/>
  <c r="Q42" i="8" s="1"/>
  <c r="N42" i="8"/>
  <c r="N116" i="8"/>
  <c r="M116" i="8"/>
  <c r="P116" i="8" s="1"/>
  <c r="Q116" i="8" s="1"/>
  <c r="M146" i="8"/>
  <c r="P146" i="8" s="1"/>
  <c r="Q146" i="8" s="1"/>
  <c r="N156" i="8"/>
  <c r="M156" i="8"/>
  <c r="P156" i="8" s="1"/>
  <c r="Q156" i="8" s="1"/>
  <c r="O160" i="8"/>
  <c r="M160" i="8"/>
  <c r="P160" i="8" s="1"/>
  <c r="Q160" i="8" s="1"/>
  <c r="M175" i="8"/>
  <c r="P175" i="8" s="1"/>
  <c r="Q175" i="8" s="1"/>
  <c r="M73" i="6"/>
  <c r="P73" i="6" s="1"/>
  <c r="N73" i="6"/>
  <c r="N77" i="6"/>
  <c r="M77" i="6"/>
  <c r="P77" i="6" s="1"/>
  <c r="Q77" i="6" s="1"/>
  <c r="N119" i="6"/>
  <c r="M119" i="6"/>
  <c r="P119" i="6" s="1"/>
  <c r="Q119" i="6" s="1"/>
  <c r="N135" i="6"/>
  <c r="M135" i="6"/>
  <c r="P135" i="6" s="1"/>
  <c r="Q135" i="6" s="1"/>
  <c r="N151" i="6"/>
  <c r="M151" i="6"/>
  <c r="P151" i="6" s="1"/>
  <c r="Q151" i="6" s="1"/>
  <c r="Q179" i="6"/>
  <c r="Q186" i="6"/>
  <c r="N190" i="8"/>
  <c r="M190" i="8"/>
  <c r="P190" i="8" s="1"/>
  <c r="Q190" i="8" s="1"/>
  <c r="M38" i="4"/>
  <c r="P38" i="4" s="1"/>
  <c r="M181" i="4"/>
  <c r="P181" i="4" s="1"/>
  <c r="Q181" i="4" s="1"/>
  <c r="M198" i="4"/>
  <c r="N27" i="6"/>
  <c r="M27" i="6"/>
  <c r="P27" i="6" s="1"/>
  <c r="Q27" i="6" s="1"/>
  <c r="N35" i="6"/>
  <c r="M35" i="6"/>
  <c r="P35" i="6" s="1"/>
  <c r="Q35" i="6" s="1"/>
  <c r="O50" i="6"/>
  <c r="N62" i="6"/>
  <c r="N58" i="6" s="1"/>
  <c r="M62" i="6"/>
  <c r="P62" i="6" s="1"/>
  <c r="Q62" i="6" s="1"/>
  <c r="M194" i="6"/>
  <c r="P194" i="6" s="1"/>
  <c r="Q194" i="6" s="1"/>
  <c r="M214" i="6"/>
  <c r="P214" i="6" s="1"/>
  <c r="Q214" i="6" s="1"/>
  <c r="M19" i="8"/>
  <c r="P19" i="8" s="1"/>
  <c r="Q19" i="8" s="1"/>
  <c r="N19" i="8"/>
  <c r="M28" i="8"/>
  <c r="P28" i="8" s="1"/>
  <c r="Q28" i="8" s="1"/>
  <c r="N28" i="8"/>
  <c r="M88" i="8"/>
  <c r="P88" i="8" s="1"/>
  <c r="Q88" i="8" s="1"/>
  <c r="N88" i="8"/>
  <c r="N169" i="8"/>
  <c r="M169" i="8"/>
  <c r="P169" i="8" s="1"/>
  <c r="Q169" i="8" s="1"/>
  <c r="O173" i="8"/>
  <c r="M173" i="8"/>
  <c r="P173" i="8" s="1"/>
  <c r="Q173" i="8" s="1"/>
  <c r="M112" i="4"/>
  <c r="P112" i="4" s="1"/>
  <c r="Q112" i="4" s="1"/>
  <c r="Q231" i="6"/>
  <c r="O246" i="6"/>
  <c r="Q39" i="8"/>
  <c r="O50" i="8"/>
  <c r="M65" i="8"/>
  <c r="P65" i="8" s="1"/>
  <c r="Q110" i="8"/>
  <c r="N148" i="8"/>
  <c r="M148" i="8"/>
  <c r="P148" i="8" s="1"/>
  <c r="Q148" i="8" s="1"/>
  <c r="N187" i="8"/>
  <c r="M187" i="8"/>
  <c r="P187" i="8" s="1"/>
  <c r="Q187" i="8" s="1"/>
  <c r="Q30" i="2"/>
  <c r="Q243" i="2"/>
  <c r="M42" i="4"/>
  <c r="P42" i="4" s="1"/>
  <c r="M60" i="4"/>
  <c r="P60" i="4" s="1"/>
  <c r="Q60" i="4" s="1"/>
  <c r="M85" i="4"/>
  <c r="P85" i="4" s="1"/>
  <c r="Q85" i="4" s="1"/>
  <c r="M205" i="4"/>
  <c r="P205" i="4" s="1"/>
  <c r="Q205" i="4" s="1"/>
  <c r="M231" i="4"/>
  <c r="P231" i="4" s="1"/>
  <c r="Q231" i="4" s="1"/>
  <c r="M239" i="4"/>
  <c r="M103" i="6"/>
  <c r="P103" i="6" s="1"/>
  <c r="Q103" i="6" s="1"/>
  <c r="M15" i="8"/>
  <c r="P15" i="8" s="1"/>
  <c r="Q15" i="8" s="1"/>
  <c r="M22" i="8"/>
  <c r="P22" i="8" s="1"/>
  <c r="Q22" i="8" s="1"/>
  <c r="M30" i="8"/>
  <c r="P30" i="8" s="1"/>
  <c r="Q30" i="8" s="1"/>
  <c r="N32" i="8"/>
  <c r="Q34" i="8"/>
  <c r="M46" i="8"/>
  <c r="P46" i="8" s="1"/>
  <c r="Q46" i="8" s="1"/>
  <c r="M89" i="8"/>
  <c r="P89" i="8" s="1"/>
  <c r="Q89" i="8" s="1"/>
  <c r="N98" i="8"/>
  <c r="M98" i="8"/>
  <c r="P98" i="8" s="1"/>
  <c r="Q98" i="8" s="1"/>
  <c r="N103" i="8"/>
  <c r="M103" i="8"/>
  <c r="P103" i="8" s="1"/>
  <c r="Q103" i="8" s="1"/>
  <c r="N114" i="8"/>
  <c r="M114" i="8"/>
  <c r="P114" i="8" s="1"/>
  <c r="Q114" i="8" s="1"/>
  <c r="N158" i="8"/>
  <c r="M158" i="8"/>
  <c r="P158" i="8" s="1"/>
  <c r="Q158" i="8" s="1"/>
  <c r="N167" i="8"/>
  <c r="M167" i="8"/>
  <c r="P167" i="8" s="1"/>
  <c r="Q167" i="8" s="1"/>
  <c r="N179" i="8"/>
  <c r="M179" i="8"/>
  <c r="P179" i="8" s="1"/>
  <c r="Q179" i="8" s="1"/>
  <c r="O237" i="8"/>
  <c r="Q207" i="8"/>
  <c r="M222" i="8"/>
  <c r="P222" i="8" s="1"/>
  <c r="M226" i="8"/>
  <c r="P226" i="8" s="1"/>
  <c r="M230" i="8"/>
  <c r="P230" i="8" s="1"/>
  <c r="M234" i="8"/>
  <c r="P234" i="8" s="1"/>
  <c r="M249" i="8"/>
  <c r="P249" i="8" s="1"/>
  <c r="M253" i="8"/>
  <c r="P253" i="8" s="1"/>
  <c r="M257" i="8"/>
  <c r="P257" i="8" s="1"/>
  <c r="Q257" i="8" s="1"/>
  <c r="M267" i="8"/>
  <c r="P267" i="8" s="1"/>
  <c r="Q267" i="8" s="1"/>
  <c r="M48" i="8"/>
  <c r="P48" i="8" s="1"/>
  <c r="Q48" i="8" s="1"/>
  <c r="N65" i="8"/>
  <c r="N70" i="8"/>
  <c r="Q78" i="8"/>
  <c r="Q82" i="8"/>
  <c r="Q84" i="8"/>
  <c r="Q101" i="8"/>
  <c r="M192" i="8"/>
  <c r="P192" i="8" s="1"/>
  <c r="Q192" i="8" s="1"/>
  <c r="N213" i="8"/>
  <c r="N217" i="8"/>
  <c r="N249" i="8"/>
  <c r="N253" i="8"/>
  <c r="N257" i="8"/>
  <c r="M260" i="8"/>
  <c r="P260" i="8" s="1"/>
  <c r="Q262" i="8"/>
  <c r="N56" i="8"/>
  <c r="N63" i="8"/>
  <c r="M93" i="8"/>
  <c r="P93" i="8" s="1"/>
  <c r="M201" i="8"/>
  <c r="P201" i="8" s="1"/>
  <c r="Q201" i="8" s="1"/>
  <c r="N203" i="8"/>
  <c r="M205" i="8"/>
  <c r="P205" i="8" s="1"/>
  <c r="Q205" i="8" s="1"/>
  <c r="N207" i="8"/>
  <c r="M209" i="8"/>
  <c r="P209" i="8" s="1"/>
  <c r="Q209" i="8" s="1"/>
  <c r="N211" i="8"/>
  <c r="M212" i="8"/>
  <c r="P212" i="8" s="1"/>
  <c r="N214" i="8"/>
  <c r="M216" i="8"/>
  <c r="P216" i="8" s="1"/>
  <c r="Q216" i="8" s="1"/>
  <c r="N219" i="8"/>
  <c r="M221" i="8"/>
  <c r="P221" i="8" s="1"/>
  <c r="Q221" i="8" s="1"/>
  <c r="N223" i="8"/>
  <c r="M225" i="8"/>
  <c r="P225" i="8" s="1"/>
  <c r="Q225" i="8" s="1"/>
  <c r="N227" i="8"/>
  <c r="M229" i="8"/>
  <c r="P229" i="8" s="1"/>
  <c r="Q229" i="8" s="1"/>
  <c r="N231" i="8"/>
  <c r="M233" i="8"/>
  <c r="P233" i="8" s="1"/>
  <c r="Q233" i="8" s="1"/>
  <c r="N235" i="8"/>
  <c r="M239" i="8"/>
  <c r="P239" i="8" s="1"/>
  <c r="Q239" i="8" s="1"/>
  <c r="N245" i="8"/>
  <c r="M248" i="8"/>
  <c r="P248" i="8" s="1"/>
  <c r="M252" i="8"/>
  <c r="P252" i="8" s="1"/>
  <c r="M256" i="8"/>
  <c r="P256" i="8" s="1"/>
  <c r="M264" i="8"/>
  <c r="P264" i="8" s="1"/>
  <c r="O11" i="8"/>
  <c r="J11" i="8"/>
  <c r="Q17" i="8"/>
  <c r="Q36" i="8"/>
  <c r="M12" i="8"/>
  <c r="P12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N41" i="8"/>
  <c r="J41" i="8"/>
  <c r="M41" i="8"/>
  <c r="P41" i="8" s="1"/>
  <c r="N45" i="8"/>
  <c r="J45" i="8"/>
  <c r="M45" i="8"/>
  <c r="P45" i="8" s="1"/>
  <c r="N49" i="8"/>
  <c r="J49" i="8"/>
  <c r="M49" i="8"/>
  <c r="P49" i="8" s="1"/>
  <c r="N51" i="8"/>
  <c r="M51" i="8"/>
  <c r="P51" i="8" s="1"/>
  <c r="Q51" i="8" s="1"/>
  <c r="N53" i="8"/>
  <c r="M53" i="8"/>
  <c r="P53" i="8" s="1"/>
  <c r="Q53" i="8" s="1"/>
  <c r="N55" i="8"/>
  <c r="M55" i="8"/>
  <c r="P55" i="8" s="1"/>
  <c r="Q55" i="8" s="1"/>
  <c r="N57" i="8"/>
  <c r="M57" i="8"/>
  <c r="P57" i="8" s="1"/>
  <c r="Q57" i="8" s="1"/>
  <c r="M32" i="8"/>
  <c r="P32" i="8" s="1"/>
  <c r="O34" i="8"/>
  <c r="M35" i="8"/>
  <c r="P35" i="8" s="1"/>
  <c r="Q35" i="8" s="1"/>
  <c r="O39" i="8"/>
  <c r="O43" i="8"/>
  <c r="O47" i="8"/>
  <c r="J32" i="8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J67" i="8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O93" i="8"/>
  <c r="J95" i="8"/>
  <c r="N151" i="8"/>
  <c r="M151" i="8"/>
  <c r="P151" i="8" s="1"/>
  <c r="N153" i="8"/>
  <c r="M153" i="8"/>
  <c r="P153" i="8" s="1"/>
  <c r="Q153" i="8" s="1"/>
  <c r="N155" i="8"/>
  <c r="M155" i="8"/>
  <c r="P155" i="8" s="1"/>
  <c r="Q155" i="8" s="1"/>
  <c r="N157" i="8"/>
  <c r="M157" i="8"/>
  <c r="P157" i="8" s="1"/>
  <c r="Q157" i="8" s="1"/>
  <c r="N159" i="8"/>
  <c r="M159" i="8"/>
  <c r="P159" i="8" s="1"/>
  <c r="N161" i="8"/>
  <c r="M161" i="8"/>
  <c r="P161" i="8" s="1"/>
  <c r="Q161" i="8" s="1"/>
  <c r="N163" i="8"/>
  <c r="M163" i="8"/>
  <c r="P163" i="8" s="1"/>
  <c r="Q163" i="8" s="1"/>
  <c r="N172" i="8"/>
  <c r="M172" i="8"/>
  <c r="P172" i="8" s="1"/>
  <c r="Q172" i="8" s="1"/>
  <c r="J50" i="8"/>
  <c r="M60" i="8"/>
  <c r="P60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M73" i="8"/>
  <c r="P73" i="8" s="1"/>
  <c r="Q73" i="8" s="1"/>
  <c r="M87" i="8"/>
  <c r="P87" i="8" s="1"/>
  <c r="Q87" i="8" s="1"/>
  <c r="O88" i="8"/>
  <c r="M91" i="8"/>
  <c r="P91" i="8" s="1"/>
  <c r="Q91" i="8" s="1"/>
  <c r="O92" i="8"/>
  <c r="M92" i="8"/>
  <c r="P92" i="8" s="1"/>
  <c r="Q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Q111" i="8" s="1"/>
  <c r="N113" i="8"/>
  <c r="M113" i="8"/>
  <c r="P113" i="8" s="1"/>
  <c r="Q113" i="8" s="1"/>
  <c r="N115" i="8"/>
  <c r="M115" i="8"/>
  <c r="P115" i="8" s="1"/>
  <c r="Q115" i="8" s="1"/>
  <c r="N117" i="8"/>
  <c r="M117" i="8"/>
  <c r="P117" i="8" s="1"/>
  <c r="Q117" i="8" s="1"/>
  <c r="N119" i="8"/>
  <c r="M119" i="8"/>
  <c r="P119" i="8" s="1"/>
  <c r="Q119" i="8" s="1"/>
  <c r="N121" i="8"/>
  <c r="M121" i="8"/>
  <c r="P121" i="8" s="1"/>
  <c r="Q121" i="8" s="1"/>
  <c r="N123" i="8"/>
  <c r="M123" i="8"/>
  <c r="P123" i="8" s="1"/>
  <c r="Q123" i="8" s="1"/>
  <c r="N125" i="8"/>
  <c r="M125" i="8"/>
  <c r="P125" i="8" s="1"/>
  <c r="Q125" i="8" s="1"/>
  <c r="N127" i="8"/>
  <c r="M127" i="8"/>
  <c r="P127" i="8" s="1"/>
  <c r="Q127" i="8" s="1"/>
  <c r="N129" i="8"/>
  <c r="M129" i="8"/>
  <c r="P129" i="8" s="1"/>
  <c r="Q129" i="8" s="1"/>
  <c r="N131" i="8"/>
  <c r="M131" i="8"/>
  <c r="P131" i="8" s="1"/>
  <c r="Q131" i="8" s="1"/>
  <c r="N133" i="8"/>
  <c r="M133" i="8"/>
  <c r="P133" i="8" s="1"/>
  <c r="Q133" i="8" s="1"/>
  <c r="N135" i="8"/>
  <c r="M135" i="8"/>
  <c r="P135" i="8" s="1"/>
  <c r="Q135" i="8" s="1"/>
  <c r="N137" i="8"/>
  <c r="M137" i="8"/>
  <c r="P137" i="8" s="1"/>
  <c r="Q137" i="8" s="1"/>
  <c r="N139" i="8"/>
  <c r="M139" i="8"/>
  <c r="P139" i="8" s="1"/>
  <c r="N141" i="8"/>
  <c r="M141" i="8"/>
  <c r="P141" i="8" s="1"/>
  <c r="Q141" i="8" s="1"/>
  <c r="N143" i="8"/>
  <c r="M143" i="8"/>
  <c r="P143" i="8" s="1"/>
  <c r="Q143" i="8" s="1"/>
  <c r="N145" i="8"/>
  <c r="M145" i="8"/>
  <c r="P145" i="8" s="1"/>
  <c r="Q145" i="8" s="1"/>
  <c r="N174" i="8"/>
  <c r="M174" i="8"/>
  <c r="P174" i="8" s="1"/>
  <c r="Q174" i="8" s="1"/>
  <c r="N181" i="8"/>
  <c r="M181" i="8"/>
  <c r="P181" i="8" s="1"/>
  <c r="Q181" i="8" s="1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9" i="8"/>
  <c r="N177" i="8"/>
  <c r="M177" i="8"/>
  <c r="P177" i="8" s="1"/>
  <c r="Q177" i="8" s="1"/>
  <c r="O90" i="8"/>
  <c r="Q139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N202" i="8"/>
  <c r="J202" i="8"/>
  <c r="O208" i="8"/>
  <c r="M208" i="8"/>
  <c r="P208" i="8" s="1"/>
  <c r="N210" i="8"/>
  <c r="J210" i="8"/>
  <c r="J215" i="8"/>
  <c r="N215" i="8"/>
  <c r="N226" i="8"/>
  <c r="J226" i="8"/>
  <c r="N191" i="8"/>
  <c r="M191" i="8"/>
  <c r="P191" i="8" s="1"/>
  <c r="Q191" i="8" s="1"/>
  <c r="N193" i="8"/>
  <c r="M193" i="8"/>
  <c r="P193" i="8" s="1"/>
  <c r="Q193" i="8" s="1"/>
  <c r="N195" i="8"/>
  <c r="M195" i="8"/>
  <c r="P195" i="8" s="1"/>
  <c r="Q195" i="8" s="1"/>
  <c r="O206" i="8"/>
  <c r="M206" i="8"/>
  <c r="P206" i="8" s="1"/>
  <c r="N208" i="8"/>
  <c r="J208" i="8"/>
  <c r="N234" i="8"/>
  <c r="J234" i="8"/>
  <c r="N252" i="8"/>
  <c r="J252" i="8"/>
  <c r="Q260" i="8"/>
  <c r="J259" i="8"/>
  <c r="N261" i="8"/>
  <c r="N259" i="8" s="1"/>
  <c r="J261" i="8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N206" i="8"/>
  <c r="J206" i="8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N199" i="8"/>
  <c r="M199" i="8"/>
  <c r="P199" i="8" s="1"/>
  <c r="Q199" i="8" s="1"/>
  <c r="O202" i="8"/>
  <c r="Q203" i="8"/>
  <c r="N204" i="8"/>
  <c r="J204" i="8"/>
  <c r="O210" i="8"/>
  <c r="M210" i="8"/>
  <c r="P210" i="8" s="1"/>
  <c r="Q211" i="8"/>
  <c r="O215" i="8"/>
  <c r="Q212" i="8"/>
  <c r="M213" i="8"/>
  <c r="P213" i="8" s="1"/>
  <c r="Q213" i="8" s="1"/>
  <c r="O214" i="8"/>
  <c r="M217" i="8"/>
  <c r="P217" i="8" s="1"/>
  <c r="Q217" i="8" s="1"/>
  <c r="M220" i="8"/>
  <c r="P220" i="8" s="1"/>
  <c r="O222" i="8"/>
  <c r="Q223" i="8"/>
  <c r="N224" i="8"/>
  <c r="J224" i="8"/>
  <c r="M228" i="8"/>
  <c r="P228" i="8" s="1"/>
  <c r="O230" i="8"/>
  <c r="Q231" i="8"/>
  <c r="N232" i="8"/>
  <c r="J232" i="8"/>
  <c r="M236" i="8"/>
  <c r="P236" i="8" s="1"/>
  <c r="N238" i="8"/>
  <c r="M238" i="8"/>
  <c r="P238" i="8" s="1"/>
  <c r="Q238" i="8" s="1"/>
  <c r="O248" i="8"/>
  <c r="Q249" i="8"/>
  <c r="N250" i="8"/>
  <c r="J250" i="8"/>
  <c r="M254" i="8"/>
  <c r="P254" i="8" s="1"/>
  <c r="O256" i="8"/>
  <c r="N258" i="8"/>
  <c r="J258" i="8"/>
  <c r="O213" i="8"/>
  <c r="O217" i="8"/>
  <c r="N222" i="8"/>
  <c r="J222" i="8"/>
  <c r="N230" i="8"/>
  <c r="J230" i="8"/>
  <c r="Q247" i="8"/>
  <c r="N248" i="8"/>
  <c r="J248" i="8"/>
  <c r="N256" i="8"/>
  <c r="J256" i="8"/>
  <c r="Q256" i="8" s="1"/>
  <c r="M261" i="8"/>
  <c r="P261" i="8" s="1"/>
  <c r="P259" i="8" s="1"/>
  <c r="O264" i="8"/>
  <c r="Q265" i="8"/>
  <c r="O212" i="8"/>
  <c r="M215" i="8"/>
  <c r="P215" i="8" s="1"/>
  <c r="O216" i="8"/>
  <c r="Q219" i="8"/>
  <c r="N220" i="8"/>
  <c r="J220" i="8"/>
  <c r="M224" i="8"/>
  <c r="P224" i="8" s="1"/>
  <c r="O226" i="8"/>
  <c r="Q227" i="8"/>
  <c r="N228" i="8"/>
  <c r="J228" i="8"/>
  <c r="M232" i="8"/>
  <c r="P232" i="8" s="1"/>
  <c r="O234" i="8"/>
  <c r="Q235" i="8"/>
  <c r="N236" i="8"/>
  <c r="J236" i="8"/>
  <c r="J237" i="8"/>
  <c r="N241" i="8"/>
  <c r="M241" i="8"/>
  <c r="P241" i="8" s="1"/>
  <c r="Q241" i="8" s="1"/>
  <c r="N243" i="8"/>
  <c r="M243" i="8"/>
  <c r="P243" i="8" s="1"/>
  <c r="Q243" i="8" s="1"/>
  <c r="M250" i="8"/>
  <c r="P250" i="8" s="1"/>
  <c r="O252" i="8"/>
  <c r="Q253" i="8"/>
  <c r="N254" i="8"/>
  <c r="J254" i="8"/>
  <c r="M258" i="8"/>
  <c r="P258" i="8" s="1"/>
  <c r="O261" i="8"/>
  <c r="I268" i="8"/>
  <c r="N264" i="8"/>
  <c r="N263" i="8" s="1"/>
  <c r="J264" i="8"/>
  <c r="O260" i="8"/>
  <c r="O262" i="8"/>
  <c r="O265" i="8"/>
  <c r="M266" i="8"/>
  <c r="P266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Q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M192" i="6"/>
  <c r="P192" i="6" s="1"/>
  <c r="Q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265" i="6" s="1"/>
  <c r="Q167" i="4"/>
  <c r="N102" i="6"/>
  <c r="M102" i="6"/>
  <c r="P102" i="6" s="1"/>
  <c r="Q102" i="6" s="1"/>
  <c r="M170" i="6"/>
  <c r="P170" i="6" s="1"/>
  <c r="Q170" i="6" s="1"/>
  <c r="N170" i="6"/>
  <c r="O39" i="2"/>
  <c r="O67" i="2"/>
  <c r="M253" i="2"/>
  <c r="P253" i="2" s="1"/>
  <c r="M265" i="2"/>
  <c r="P265" i="2" s="1"/>
  <c r="Q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Q12" i="6" s="1"/>
  <c r="M18" i="6"/>
  <c r="P18" i="6" s="1"/>
  <c r="Q18" i="6" s="1"/>
  <c r="M68" i="6"/>
  <c r="P68" i="6" s="1"/>
  <c r="Q68" i="6" s="1"/>
  <c r="M98" i="6"/>
  <c r="P98" i="6" s="1"/>
  <c r="Q98" i="6" s="1"/>
  <c r="N99" i="6"/>
  <c r="M99" i="6"/>
  <c r="P99" i="6" s="1"/>
  <c r="Q99" i="6" s="1"/>
  <c r="N177" i="6"/>
  <c r="M177" i="6"/>
  <c r="P177" i="6" s="1"/>
  <c r="Q177" i="6" s="1"/>
  <c r="N188" i="6"/>
  <c r="M188" i="6"/>
  <c r="P188" i="6" s="1"/>
  <c r="Q188" i="6" s="1"/>
  <c r="N198" i="6"/>
  <c r="M198" i="6"/>
  <c r="P198" i="6" s="1"/>
  <c r="Q198" i="6" s="1"/>
  <c r="M211" i="6"/>
  <c r="P211" i="6" s="1"/>
  <c r="Q211" i="6" s="1"/>
  <c r="N211" i="6"/>
  <c r="M221" i="6"/>
  <c r="P221" i="6" s="1"/>
  <c r="Q221" i="6" s="1"/>
  <c r="M229" i="6"/>
  <c r="P229" i="6" s="1"/>
  <c r="Q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Q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N107" i="6"/>
  <c r="M107" i="6"/>
  <c r="P107" i="6" s="1"/>
  <c r="Q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Q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M82" i="6"/>
  <c r="P82" i="6" s="1"/>
  <c r="Q82" i="6" s="1"/>
  <c r="Q90" i="6"/>
  <c r="N90" i="6"/>
  <c r="O95" i="6"/>
  <c r="M111" i="6"/>
  <c r="P111" i="6" s="1"/>
  <c r="Q111" i="6" s="1"/>
  <c r="N178" i="6"/>
  <c r="M178" i="6"/>
  <c r="P178" i="6" s="1"/>
  <c r="Q178" i="6" s="1"/>
  <c r="N190" i="6"/>
  <c r="M190" i="6"/>
  <c r="P190" i="6" s="1"/>
  <c r="Q190" i="6" s="1"/>
  <c r="N196" i="6"/>
  <c r="M196" i="6"/>
  <c r="P196" i="6" s="1"/>
  <c r="M203" i="6"/>
  <c r="P203" i="6" s="1"/>
  <c r="Q203" i="6" s="1"/>
  <c r="N203" i="6"/>
  <c r="Q225" i="6"/>
  <c r="Q233" i="6"/>
  <c r="M243" i="6"/>
  <c r="P243" i="6" s="1"/>
  <c r="Q243" i="6" s="1"/>
  <c r="N243" i="6"/>
  <c r="N257" i="6"/>
  <c r="M260" i="6"/>
  <c r="P260" i="6" s="1"/>
  <c r="Q260" i="6" s="1"/>
  <c r="M241" i="6"/>
  <c r="P241" i="6" s="1"/>
  <c r="Q241" i="6" s="1"/>
  <c r="M167" i="6"/>
  <c r="P167" i="6" s="1"/>
  <c r="Q167" i="6" s="1"/>
  <c r="Q196" i="6"/>
  <c r="M201" i="6"/>
  <c r="P201" i="6" s="1"/>
  <c r="Q201" i="6" s="1"/>
  <c r="M205" i="6"/>
  <c r="P205" i="6" s="1"/>
  <c r="Q205" i="6" s="1"/>
  <c r="M209" i="6"/>
  <c r="P209" i="6" s="1"/>
  <c r="Q209" i="6" s="1"/>
  <c r="Q219" i="6"/>
  <c r="Q227" i="6"/>
  <c r="O263" i="6"/>
  <c r="J11" i="6"/>
  <c r="Q21" i="6"/>
  <c r="J50" i="6"/>
  <c r="J70" i="6"/>
  <c r="Q73" i="6"/>
  <c r="N37" i="6"/>
  <c r="J37" i="6"/>
  <c r="J20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J75" i="6"/>
  <c r="Q88" i="6"/>
  <c r="M89" i="6"/>
  <c r="P89" i="6" s="1"/>
  <c r="Q89" i="6" s="1"/>
  <c r="O90" i="6"/>
  <c r="N91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Q226" i="6" s="1"/>
  <c r="N261" i="6"/>
  <c r="N259" i="6" s="1"/>
  <c r="M261" i="6"/>
  <c r="P261" i="6" s="1"/>
  <c r="Q261" i="6" s="1"/>
  <c r="M74" i="6"/>
  <c r="P74" i="6" s="1"/>
  <c r="Q74" i="6" s="1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Q185" i="6" s="1"/>
  <c r="N187" i="6"/>
  <c r="M187" i="6"/>
  <c r="P187" i="6" s="1"/>
  <c r="Q187" i="6" s="1"/>
  <c r="N189" i="6"/>
  <c r="M189" i="6"/>
  <c r="P189" i="6" s="1"/>
  <c r="Q189" i="6" s="1"/>
  <c r="N191" i="6"/>
  <c r="M191" i="6"/>
  <c r="P191" i="6" s="1"/>
  <c r="Q191" i="6" s="1"/>
  <c r="N193" i="6"/>
  <c r="M193" i="6"/>
  <c r="P193" i="6" s="1"/>
  <c r="N195" i="6"/>
  <c r="M195" i="6"/>
  <c r="P195" i="6" s="1"/>
  <c r="Q195" i="6" s="1"/>
  <c r="N197" i="6"/>
  <c r="M197" i="6"/>
  <c r="P197" i="6" s="1"/>
  <c r="Q197" i="6" s="1"/>
  <c r="N199" i="6"/>
  <c r="M199" i="6"/>
  <c r="P199" i="6" s="1"/>
  <c r="Q199" i="6" s="1"/>
  <c r="O202" i="6"/>
  <c r="M202" i="6"/>
  <c r="P202" i="6" s="1"/>
  <c r="N204" i="6"/>
  <c r="J204" i="6"/>
  <c r="O210" i="6"/>
  <c r="M210" i="6"/>
  <c r="P210" i="6" s="1"/>
  <c r="N212" i="6"/>
  <c r="J212" i="6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Q234" i="6" s="1"/>
  <c r="O242" i="6"/>
  <c r="M242" i="6"/>
  <c r="P242" i="6" s="1"/>
  <c r="Q242" i="6" s="1"/>
  <c r="O173" i="6"/>
  <c r="Q193" i="6"/>
  <c r="O206" i="6"/>
  <c r="M206" i="6"/>
  <c r="P206" i="6" s="1"/>
  <c r="N208" i="6"/>
  <c r="J208" i="6"/>
  <c r="O220" i="6"/>
  <c r="N230" i="6"/>
  <c r="M230" i="6"/>
  <c r="P230" i="6" s="1"/>
  <c r="Q230" i="6" s="1"/>
  <c r="O236" i="6"/>
  <c r="N215" i="6"/>
  <c r="M215" i="6"/>
  <c r="P215" i="6" s="1"/>
  <c r="Q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O226" i="6"/>
  <c r="N228" i="6"/>
  <c r="M228" i="6"/>
  <c r="P228" i="6" s="1"/>
  <c r="Q228" i="6" s="1"/>
  <c r="O230" i="6"/>
  <c r="N232" i="6"/>
  <c r="M232" i="6"/>
  <c r="P232" i="6" s="1"/>
  <c r="Q232" i="6" s="1"/>
  <c r="O234" i="6"/>
  <c r="N236" i="6"/>
  <c r="M236" i="6"/>
  <c r="P236" i="6" s="1"/>
  <c r="Q236" i="6" s="1"/>
  <c r="I246" i="6"/>
  <c r="N213" i="6"/>
  <c r="M213" i="6"/>
  <c r="P213" i="6" s="1"/>
  <c r="Q213" i="6" s="1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Q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Q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Q66" i="4" s="1"/>
  <c r="M119" i="4"/>
  <c r="P119" i="4" s="1"/>
  <c r="Q119" i="4" s="1"/>
  <c r="N119" i="4"/>
  <c r="O189" i="4"/>
  <c r="M189" i="4"/>
  <c r="P189" i="4" s="1"/>
  <c r="Q189" i="4" s="1"/>
  <c r="O15" i="2"/>
  <c r="M15" i="2"/>
  <c r="P15" i="2" s="1"/>
  <c r="Q27" i="2"/>
  <c r="M82" i="2"/>
  <c r="P82" i="2" s="1"/>
  <c r="Q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Q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Q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Q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Q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Q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260" i="4" s="1"/>
  <c r="Q185" i="2"/>
  <c r="O11" i="4"/>
  <c r="O33" i="2"/>
  <c r="O45" i="2"/>
  <c r="O51" i="2"/>
  <c r="M53" i="2"/>
  <c r="M78" i="2"/>
  <c r="P78" i="2" s="1"/>
  <c r="Q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N33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N84" i="4"/>
  <c r="M84" i="4"/>
  <c r="P84" i="4" s="1"/>
  <c r="Q84" i="4" s="1"/>
  <c r="M89" i="4"/>
  <c r="P89" i="4" s="1"/>
  <c r="Q89" i="4" s="1"/>
  <c r="N108" i="4"/>
  <c r="M108" i="4"/>
  <c r="P108" i="4" s="1"/>
  <c r="Q108" i="4" s="1"/>
  <c r="M115" i="4"/>
  <c r="P115" i="4" s="1"/>
  <c r="Q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Q253" i="4" s="1"/>
  <c r="N265" i="4"/>
  <c r="M265" i="4"/>
  <c r="P265" i="4" s="1"/>
  <c r="Q265" i="4" s="1"/>
  <c r="Q127" i="2"/>
  <c r="O155" i="2"/>
  <c r="Q170" i="2"/>
  <c r="M181" i="2"/>
  <c r="P181" i="2" s="1"/>
  <c r="O240" i="2"/>
  <c r="N60" i="4"/>
  <c r="N71" i="4"/>
  <c r="N73" i="4"/>
  <c r="M73" i="4"/>
  <c r="P73" i="4" s="1"/>
  <c r="M97" i="4"/>
  <c r="P97" i="4" s="1"/>
  <c r="Q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Q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Q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M94" i="4"/>
  <c r="P94" i="4" s="1"/>
  <c r="Q94" i="4" s="1"/>
  <c r="M107" i="4"/>
  <c r="P107" i="4" s="1"/>
  <c r="Q107" i="4" s="1"/>
  <c r="M139" i="4"/>
  <c r="P139" i="4" s="1"/>
  <c r="Q139" i="4" s="1"/>
  <c r="M243" i="4"/>
  <c r="P243" i="4" s="1"/>
  <c r="Q243" i="4" s="1"/>
  <c r="M83" i="4"/>
  <c r="P83" i="4" s="1"/>
  <c r="Q83" i="4" s="1"/>
  <c r="M99" i="4"/>
  <c r="P99" i="4" s="1"/>
  <c r="Q99" i="4" s="1"/>
  <c r="M103" i="4"/>
  <c r="P103" i="4" s="1"/>
  <c r="Q103" i="4" s="1"/>
  <c r="M127" i="4"/>
  <c r="P127" i="4" s="1"/>
  <c r="Q127" i="4" s="1"/>
  <c r="M131" i="4"/>
  <c r="P131" i="4" s="1"/>
  <c r="Q131" i="4" s="1"/>
  <c r="M135" i="4"/>
  <c r="P135" i="4" s="1"/>
  <c r="Q135" i="4" s="1"/>
  <c r="M159" i="4"/>
  <c r="P159" i="4" s="1"/>
  <c r="Q159" i="4" s="1"/>
  <c r="M163" i="4"/>
  <c r="P163" i="4" s="1"/>
  <c r="Q163" i="4" s="1"/>
  <c r="M176" i="4"/>
  <c r="P176" i="4" s="1"/>
  <c r="M195" i="4"/>
  <c r="P195" i="4" s="1"/>
  <c r="Q195" i="4" s="1"/>
  <c r="Q221" i="4"/>
  <c r="Q21" i="4"/>
  <c r="J20" i="4"/>
  <c r="Q32" i="4"/>
  <c r="J11" i="4"/>
  <c r="Q34" i="4"/>
  <c r="O52" i="4"/>
  <c r="O56" i="4"/>
  <c r="P102" i="4"/>
  <c r="Q102" i="4" s="1"/>
  <c r="M113" i="4"/>
  <c r="P113" i="4" s="1"/>
  <c r="Q113" i="4" s="1"/>
  <c r="N113" i="4"/>
  <c r="P118" i="4"/>
  <c r="Q118" i="4" s="1"/>
  <c r="M129" i="4"/>
  <c r="P129" i="4" s="1"/>
  <c r="Q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Q39" i="4" s="1"/>
  <c r="N47" i="4"/>
  <c r="M47" i="4"/>
  <c r="P47" i="4" s="1"/>
  <c r="Q47" i="4" s="1"/>
  <c r="N59" i="4"/>
  <c r="M59" i="4"/>
  <c r="P59" i="4" s="1"/>
  <c r="Q59" i="4" s="1"/>
  <c r="N67" i="4"/>
  <c r="M67" i="4"/>
  <c r="P67" i="4" s="1"/>
  <c r="Q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M217" i="4"/>
  <c r="P217" i="4" s="1"/>
  <c r="Q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Q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N72" i="4"/>
  <c r="M72" i="4"/>
  <c r="P72" i="4" s="1"/>
  <c r="Q72" i="4" s="1"/>
  <c r="I75" i="4"/>
  <c r="O80" i="4"/>
  <c r="O84" i="4"/>
  <c r="M105" i="4"/>
  <c r="P105" i="4" s="1"/>
  <c r="Q105" i="4" s="1"/>
  <c r="N105" i="4"/>
  <c r="M110" i="4"/>
  <c r="P110" i="4" s="1"/>
  <c r="Q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O198" i="4"/>
  <c r="P198" i="4"/>
  <c r="N204" i="4"/>
  <c r="M204" i="4"/>
  <c r="P204" i="4" s="1"/>
  <c r="Q204" i="4" s="1"/>
  <c r="N54" i="4"/>
  <c r="M54" i="4"/>
  <c r="P54" i="4" s="1"/>
  <c r="Q54" i="4" s="1"/>
  <c r="O72" i="4"/>
  <c r="O70" i="4" s="1"/>
  <c r="N74" i="4"/>
  <c r="M74" i="4"/>
  <c r="P74" i="4" s="1"/>
  <c r="Q74" i="4" s="1"/>
  <c r="Q134" i="4"/>
  <c r="Q150" i="4"/>
  <c r="M161" i="4"/>
  <c r="P161" i="4" s="1"/>
  <c r="Q161" i="4" s="1"/>
  <c r="N161" i="4"/>
  <c r="N222" i="4"/>
  <c r="M222" i="4"/>
  <c r="P222" i="4" s="1"/>
  <c r="Q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I218" i="4"/>
  <c r="M238" i="4"/>
  <c r="P238" i="4" s="1"/>
  <c r="Q238" i="4" s="1"/>
  <c r="N238" i="4"/>
  <c r="J246" i="4"/>
  <c r="J33" i="4"/>
  <c r="N34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O67" i="4"/>
  <c r="N69" i="4"/>
  <c r="M69" i="4"/>
  <c r="P69" i="4" s="1"/>
  <c r="Q69" i="4" s="1"/>
  <c r="J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Q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O104" i="4"/>
  <c r="O108" i="4"/>
  <c r="O112" i="4"/>
  <c r="O116" i="4"/>
  <c r="O120" i="4"/>
  <c r="O124" i="4"/>
  <c r="O128" i="4"/>
  <c r="O132" i="4"/>
  <c r="O136" i="4"/>
  <c r="O140" i="4"/>
  <c r="O144" i="4"/>
  <c r="Q147" i="4"/>
  <c r="O148" i="4"/>
  <c r="O152" i="4"/>
  <c r="O156" i="4"/>
  <c r="O160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O236" i="4"/>
  <c r="J237" i="4"/>
  <c r="P239" i="4"/>
  <c r="Q239" i="4" s="1"/>
  <c r="M242" i="4"/>
  <c r="P242" i="4" s="1"/>
  <c r="Q242" i="4" s="1"/>
  <c r="N258" i="4"/>
  <c r="M258" i="4"/>
  <c r="P258" i="4" s="1"/>
  <c r="Q258" i="4" s="1"/>
  <c r="N182" i="4"/>
  <c r="N190" i="4"/>
  <c r="N198" i="4"/>
  <c r="N224" i="4"/>
  <c r="M224" i="4"/>
  <c r="P224" i="4" s="1"/>
  <c r="Q224" i="4" s="1"/>
  <c r="O228" i="4"/>
  <c r="N230" i="4"/>
  <c r="M230" i="4"/>
  <c r="P230" i="4" s="1"/>
  <c r="Q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M261" i="4"/>
  <c r="P261" i="4" s="1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N228" i="4"/>
  <c r="M228" i="4"/>
  <c r="P228" i="4" s="1"/>
  <c r="Q228" i="4" s="1"/>
  <c r="N236" i="4"/>
  <c r="M236" i="4"/>
  <c r="P236" i="4" s="1"/>
  <c r="Q236" i="4" s="1"/>
  <c r="O244" i="4"/>
  <c r="I246" i="4"/>
  <c r="N217" i="4"/>
  <c r="O222" i="4"/>
  <c r="N226" i="4"/>
  <c r="M226" i="4"/>
  <c r="P226" i="4" s="1"/>
  <c r="Q226" i="4" s="1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M87" i="2"/>
  <c r="P87" i="2" s="1"/>
  <c r="Q87" i="2" s="1"/>
  <c r="Q98" i="2"/>
  <c r="M106" i="2"/>
  <c r="P106" i="2" s="1"/>
  <c r="Q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Q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Q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Q92" i="2" s="1"/>
  <c r="O96" i="2"/>
  <c r="J96" i="2"/>
  <c r="N96" i="2"/>
  <c r="P100" i="2"/>
  <c r="O101" i="2"/>
  <c r="M101" i="2"/>
  <c r="P101" i="2" s="1"/>
  <c r="Q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N91" i="2"/>
  <c r="Q93" i="2"/>
  <c r="O100" i="2"/>
  <c r="J100" i="2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Q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P80" i="2"/>
  <c r="O81" i="2"/>
  <c r="M81" i="2"/>
  <c r="P81" i="2" s="1"/>
  <c r="Q81" i="2" s="1"/>
  <c r="Q90" i="2"/>
  <c r="I95" i="2"/>
  <c r="Q99" i="2"/>
  <c r="O104" i="2"/>
  <c r="J104" i="2"/>
  <c r="Q104" i="2" s="1"/>
  <c r="N104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60" i="2"/>
  <c r="O161" i="2"/>
  <c r="J161" i="2"/>
  <c r="N161" i="2"/>
  <c r="Q163" i="2"/>
  <c r="Q164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O264" i="2"/>
  <c r="M264" i="2"/>
  <c r="P264" i="2" s="1"/>
  <c r="O222" i="2"/>
  <c r="O226" i="2"/>
  <c r="O230" i="2"/>
  <c r="O234" i="2"/>
  <c r="N240" i="2"/>
  <c r="O243" i="2"/>
  <c r="O250" i="2"/>
  <c r="O254" i="2"/>
  <c r="O258" i="2"/>
  <c r="O260" i="2"/>
  <c r="O266" i="2"/>
  <c r="R319" i="18" l="1"/>
  <c r="J313" i="18"/>
  <c r="O246" i="18"/>
  <c r="P95" i="18"/>
  <c r="I303" i="18"/>
  <c r="J303" i="18"/>
  <c r="R303" i="18" s="1"/>
  <c r="D304" i="18"/>
  <c r="P263" i="18"/>
  <c r="R237" i="18"/>
  <c r="O218" i="18"/>
  <c r="P313" i="18"/>
  <c r="R282" i="18"/>
  <c r="Q237" i="18"/>
  <c r="Q165" i="18"/>
  <c r="R264" i="18"/>
  <c r="R263" i="18" s="1"/>
  <c r="R290" i="18"/>
  <c r="P218" i="18"/>
  <c r="Q267" i="18"/>
  <c r="Q75" i="18"/>
  <c r="R58" i="18"/>
  <c r="P50" i="18"/>
  <c r="Q95" i="18"/>
  <c r="Q37" i="18"/>
  <c r="J20" i="18"/>
  <c r="O11" i="18"/>
  <c r="J283" i="18"/>
  <c r="R283" i="18" s="1"/>
  <c r="D284" i="18"/>
  <c r="I283" i="18"/>
  <c r="Q20" i="18"/>
  <c r="Q313" i="18"/>
  <c r="R165" i="18"/>
  <c r="O165" i="18"/>
  <c r="J218" i="18"/>
  <c r="Q218" i="18"/>
  <c r="R75" i="18"/>
  <c r="R95" i="18"/>
  <c r="O75" i="18"/>
  <c r="O37" i="18"/>
  <c r="Q50" i="18"/>
  <c r="R70" i="18"/>
  <c r="R51" i="18"/>
  <c r="R50" i="18" s="1"/>
  <c r="Q70" i="18"/>
  <c r="P11" i="18"/>
  <c r="R261" i="18"/>
  <c r="R259" i="18" s="1"/>
  <c r="J259" i="18"/>
  <c r="R11" i="18"/>
  <c r="O70" i="18"/>
  <c r="O313" i="18"/>
  <c r="I295" i="18"/>
  <c r="J295" i="18"/>
  <c r="R295" i="18" s="1"/>
  <c r="D296" i="18"/>
  <c r="O263" i="18"/>
  <c r="P259" i="18"/>
  <c r="L303" i="18"/>
  <c r="O303" i="18" s="1"/>
  <c r="J165" i="18"/>
  <c r="O237" i="18"/>
  <c r="Q246" i="18"/>
  <c r="R247" i="18"/>
  <c r="R246" i="18" s="1"/>
  <c r="R218" i="18"/>
  <c r="R227" i="18"/>
  <c r="R220" i="18"/>
  <c r="J37" i="18"/>
  <c r="R38" i="18"/>
  <c r="R37" i="18" s="1"/>
  <c r="Q58" i="18"/>
  <c r="R20" i="18"/>
  <c r="O95" i="18"/>
  <c r="Q11" i="18"/>
  <c r="Q254" i="8"/>
  <c r="Q82" i="10"/>
  <c r="Q152" i="12"/>
  <c r="N11" i="14"/>
  <c r="Q261" i="16"/>
  <c r="Q93" i="16"/>
  <c r="Q71" i="16"/>
  <c r="Q70" i="16" s="1"/>
  <c r="Q85" i="16"/>
  <c r="N37" i="12"/>
  <c r="O267" i="16"/>
  <c r="P218" i="16"/>
  <c r="O165" i="16"/>
  <c r="Q231" i="16"/>
  <c r="O70" i="14"/>
  <c r="P267" i="16"/>
  <c r="P263" i="16"/>
  <c r="Q212" i="16"/>
  <c r="Q214" i="16"/>
  <c r="N95" i="16"/>
  <c r="N50" i="16"/>
  <c r="Q58" i="16"/>
  <c r="P20" i="16"/>
  <c r="Q21" i="16"/>
  <c r="Q20" i="16" s="1"/>
  <c r="J75" i="16"/>
  <c r="Q77" i="16"/>
  <c r="Q292" i="16"/>
  <c r="Q304" i="16"/>
  <c r="N237" i="16"/>
  <c r="Q248" i="16"/>
  <c r="P246" i="16"/>
  <c r="Q246" i="16"/>
  <c r="Q278" i="16"/>
  <c r="Q229" i="16"/>
  <c r="Q221" i="16"/>
  <c r="N165" i="16"/>
  <c r="Q259" i="16"/>
  <c r="P165" i="16"/>
  <c r="Q166" i="16"/>
  <c r="J282" i="16"/>
  <c r="Q282" i="16" s="1"/>
  <c r="D283" i="16"/>
  <c r="I282" i="16"/>
  <c r="N267" i="16"/>
  <c r="Q264" i="16"/>
  <c r="Q238" i="16"/>
  <c r="Q237" i="16" s="1"/>
  <c r="Q204" i="16"/>
  <c r="J165" i="16"/>
  <c r="P95" i="16"/>
  <c r="O75" i="16"/>
  <c r="P58" i="16"/>
  <c r="P75" i="16"/>
  <c r="Q37" i="16"/>
  <c r="P11" i="16"/>
  <c r="Q12" i="16"/>
  <c r="Q11" i="16" s="1"/>
  <c r="D306" i="16"/>
  <c r="J305" i="16"/>
  <c r="Q305" i="16" s="1"/>
  <c r="I305" i="16"/>
  <c r="N218" i="16"/>
  <c r="O218" i="16"/>
  <c r="D296" i="16"/>
  <c r="J295" i="16"/>
  <c r="Q295" i="16" s="1"/>
  <c r="I295" i="16"/>
  <c r="Q269" i="16"/>
  <c r="Q265" i="16"/>
  <c r="J259" i="16"/>
  <c r="Q219" i="16"/>
  <c r="J218" i="16"/>
  <c r="N263" i="16"/>
  <c r="Q223" i="16"/>
  <c r="N58" i="16"/>
  <c r="N75" i="16"/>
  <c r="P37" i="16"/>
  <c r="Q83" i="16"/>
  <c r="P50" i="16"/>
  <c r="Q96" i="16"/>
  <c r="Q95" i="16" s="1"/>
  <c r="Q51" i="16"/>
  <c r="Q50" i="16" s="1"/>
  <c r="P263" i="2"/>
  <c r="Q230" i="8"/>
  <c r="Q48" i="10"/>
  <c r="Q40" i="10"/>
  <c r="Q23" i="10"/>
  <c r="Q248" i="8"/>
  <c r="P263" i="10"/>
  <c r="O246" i="12"/>
  <c r="Q158" i="12"/>
  <c r="Q126" i="12"/>
  <c r="N58" i="12"/>
  <c r="Q230" i="14"/>
  <c r="Q217" i="14"/>
  <c r="Q228" i="14"/>
  <c r="Q160" i="14"/>
  <c r="N95" i="14"/>
  <c r="Q227" i="14"/>
  <c r="O218" i="14"/>
  <c r="O165" i="14"/>
  <c r="Q162" i="14"/>
  <c r="Q67" i="14"/>
  <c r="P259" i="2"/>
  <c r="P70" i="4"/>
  <c r="Q206" i="8"/>
  <c r="Q226" i="8"/>
  <c r="P70" i="8"/>
  <c r="O37" i="8"/>
  <c r="Q44" i="10"/>
  <c r="Q27" i="10"/>
  <c r="Q18" i="10"/>
  <c r="P246" i="12"/>
  <c r="N70" i="12"/>
  <c r="Q173" i="12"/>
  <c r="P218" i="14"/>
  <c r="O246" i="14"/>
  <c r="Q170" i="14"/>
  <c r="Q167" i="14"/>
  <c r="Q29" i="14"/>
  <c r="O75" i="12"/>
  <c r="Q112" i="12"/>
  <c r="Q136" i="12"/>
  <c r="O11" i="14"/>
  <c r="Q195" i="14"/>
  <c r="Q99" i="14"/>
  <c r="O75" i="14"/>
  <c r="N37" i="14"/>
  <c r="J246" i="14"/>
  <c r="Q181" i="14"/>
  <c r="J58" i="14"/>
  <c r="N20" i="14"/>
  <c r="R59" i="14"/>
  <c r="S59" i="14" s="1"/>
  <c r="P51" i="14"/>
  <c r="P50" i="14" s="1"/>
  <c r="J37" i="14"/>
  <c r="Q11" i="14"/>
  <c r="Q214" i="14"/>
  <c r="N263" i="14"/>
  <c r="N246" i="14"/>
  <c r="N218" i="14"/>
  <c r="N75" i="14"/>
  <c r="Q58" i="14"/>
  <c r="P237" i="14"/>
  <c r="Q238" i="14"/>
  <c r="Q158" i="14"/>
  <c r="J50" i="14"/>
  <c r="O37" i="14"/>
  <c r="P259" i="14"/>
  <c r="P95" i="14"/>
  <c r="Q92" i="14"/>
  <c r="Q88" i="14"/>
  <c r="O50" i="14"/>
  <c r="Q46" i="14"/>
  <c r="Q37" i="14" s="1"/>
  <c r="P75" i="14"/>
  <c r="Q131" i="14"/>
  <c r="N58" i="14"/>
  <c r="P20" i="14"/>
  <c r="J75" i="14"/>
  <c r="J70" i="14"/>
  <c r="P37" i="14"/>
  <c r="Q219" i="14"/>
  <c r="J20" i="14"/>
  <c r="Q21" i="14"/>
  <c r="Q20" i="14" s="1"/>
  <c r="Q97" i="14"/>
  <c r="J95" i="14"/>
  <c r="N165" i="14"/>
  <c r="Q215" i="14"/>
  <c r="Q172" i="14"/>
  <c r="P165" i="14"/>
  <c r="Q197" i="14"/>
  <c r="P70" i="14"/>
  <c r="Q265" i="14"/>
  <c r="Q263" i="14" s="1"/>
  <c r="J263" i="14"/>
  <c r="Q243" i="14"/>
  <c r="J237" i="14"/>
  <c r="Q173" i="14"/>
  <c r="P246" i="14"/>
  <c r="Q220" i="14"/>
  <c r="Q171" i="14"/>
  <c r="J165" i="14"/>
  <c r="N237" i="14"/>
  <c r="J218" i="14"/>
  <c r="N50" i="14"/>
  <c r="P11" i="14"/>
  <c r="Q207" i="14"/>
  <c r="Q260" i="14"/>
  <c r="Q259" i="14" s="1"/>
  <c r="Q129" i="14"/>
  <c r="O95" i="14"/>
  <c r="Q189" i="14"/>
  <c r="Q165" i="14" s="1"/>
  <c r="Q257" i="14"/>
  <c r="Q246" i="14" s="1"/>
  <c r="Q222" i="14"/>
  <c r="P58" i="14"/>
  <c r="O20" i="14"/>
  <c r="O268" i="14" s="1"/>
  <c r="O6" i="14" s="1"/>
  <c r="Q145" i="14"/>
  <c r="Q71" i="14"/>
  <c r="Q70" i="14" s="1"/>
  <c r="Q65" i="8"/>
  <c r="P11" i="10"/>
  <c r="N20" i="10"/>
  <c r="O165" i="12"/>
  <c r="Q171" i="12"/>
  <c r="Q91" i="2"/>
  <c r="Q210" i="8"/>
  <c r="N11" i="8"/>
  <c r="O259" i="10"/>
  <c r="Q198" i="10"/>
  <c r="P50" i="10"/>
  <c r="N50" i="10"/>
  <c r="O50" i="10"/>
  <c r="N37" i="10"/>
  <c r="N11" i="10"/>
  <c r="Q256" i="12"/>
  <c r="N218" i="12"/>
  <c r="Q120" i="12"/>
  <c r="P70" i="12"/>
  <c r="Q252" i="12"/>
  <c r="P50" i="4"/>
  <c r="Q208" i="8"/>
  <c r="P37" i="10"/>
  <c r="S59" i="12"/>
  <c r="P20" i="10"/>
  <c r="N246" i="12"/>
  <c r="P218" i="12"/>
  <c r="O95" i="12"/>
  <c r="Q71" i="12"/>
  <c r="Q70" i="12" s="1"/>
  <c r="P165" i="12"/>
  <c r="P75" i="12"/>
  <c r="Q261" i="12"/>
  <c r="J165" i="12"/>
  <c r="P37" i="12"/>
  <c r="Q230" i="12"/>
  <c r="Q266" i="12"/>
  <c r="J246" i="12"/>
  <c r="Q250" i="12"/>
  <c r="Q246" i="12" s="1"/>
  <c r="Q224" i="12"/>
  <c r="Q160" i="12"/>
  <c r="Q144" i="12"/>
  <c r="Q128" i="12"/>
  <c r="Q110" i="12"/>
  <c r="P50" i="12"/>
  <c r="Q51" i="12"/>
  <c r="Q50" i="12" s="1"/>
  <c r="Q214" i="12"/>
  <c r="Q150" i="12"/>
  <c r="Q134" i="12"/>
  <c r="Q118" i="12"/>
  <c r="Q85" i="12"/>
  <c r="Q81" i="12"/>
  <c r="J75" i="12"/>
  <c r="Q77" i="12"/>
  <c r="Q166" i="12"/>
  <c r="Q165" i="12" s="1"/>
  <c r="J95" i="12"/>
  <c r="Q96" i="12"/>
  <c r="Q20" i="12"/>
  <c r="Q232" i="12"/>
  <c r="Q264" i="12"/>
  <c r="Q263" i="12" s="1"/>
  <c r="J263" i="12"/>
  <c r="O218" i="12"/>
  <c r="Q222" i="12"/>
  <c r="P237" i="12"/>
  <c r="N75" i="12"/>
  <c r="P58" i="12"/>
  <c r="J259" i="12"/>
  <c r="Q142" i="12"/>
  <c r="Q102" i="12"/>
  <c r="N95" i="12"/>
  <c r="Q59" i="12"/>
  <c r="Q58" i="12" s="1"/>
  <c r="Q11" i="12"/>
  <c r="P20" i="12"/>
  <c r="O263" i="12"/>
  <c r="Q237" i="12"/>
  <c r="Q258" i="12"/>
  <c r="Q220" i="12"/>
  <c r="P95" i="12"/>
  <c r="N165" i="12"/>
  <c r="N237" i="12"/>
  <c r="Q259" i="12"/>
  <c r="J218" i="12"/>
  <c r="Q37" i="12"/>
  <c r="P11" i="12"/>
  <c r="N165" i="10"/>
  <c r="Q73" i="4"/>
  <c r="P50" i="6"/>
  <c r="P263" i="8"/>
  <c r="Q236" i="8"/>
  <c r="Q32" i="8"/>
  <c r="O246" i="10"/>
  <c r="N70" i="10"/>
  <c r="N58" i="10"/>
  <c r="Q22" i="10"/>
  <c r="P75" i="10"/>
  <c r="O50" i="4"/>
  <c r="Q228" i="8"/>
  <c r="O263" i="8"/>
  <c r="P58" i="8"/>
  <c r="N75" i="8"/>
  <c r="N58" i="8"/>
  <c r="N246" i="10"/>
  <c r="N218" i="10"/>
  <c r="Q178" i="10"/>
  <c r="O95" i="10"/>
  <c r="N75" i="10"/>
  <c r="O58" i="10"/>
  <c r="Q31" i="10"/>
  <c r="Q14" i="10"/>
  <c r="O37" i="10"/>
  <c r="O20" i="10"/>
  <c r="O11" i="10"/>
  <c r="Q212" i="6"/>
  <c r="Q204" i="8"/>
  <c r="P37" i="8"/>
  <c r="N20" i="6"/>
  <c r="O95" i="8"/>
  <c r="P218" i="10"/>
  <c r="N95" i="10"/>
  <c r="Q52" i="10"/>
  <c r="O263" i="10"/>
  <c r="Q226" i="10"/>
  <c r="Q250" i="10"/>
  <c r="P237" i="10"/>
  <c r="Q182" i="10"/>
  <c r="P95" i="10"/>
  <c r="Q194" i="10"/>
  <c r="Q174" i="10"/>
  <c r="Q97" i="10"/>
  <c r="Q95" i="10" s="1"/>
  <c r="Q186" i="10"/>
  <c r="J75" i="10"/>
  <c r="Q237" i="10"/>
  <c r="O218" i="10"/>
  <c r="J246" i="10"/>
  <c r="Q252" i="10"/>
  <c r="Q232" i="10"/>
  <c r="J218" i="10"/>
  <c r="P165" i="10"/>
  <c r="N237" i="10"/>
  <c r="Q215" i="10"/>
  <c r="Q71" i="10"/>
  <c r="Q70" i="10" s="1"/>
  <c r="J70" i="10"/>
  <c r="Q58" i="10"/>
  <c r="Q51" i="10"/>
  <c r="J50" i="10"/>
  <c r="P70" i="10"/>
  <c r="Q266" i="10"/>
  <c r="Q258" i="10"/>
  <c r="O165" i="10"/>
  <c r="P246" i="10"/>
  <c r="Q190" i="10"/>
  <c r="Q170" i="10"/>
  <c r="J165" i="10"/>
  <c r="P58" i="10"/>
  <c r="Q264" i="10"/>
  <c r="J263" i="10"/>
  <c r="Q221" i="10"/>
  <c r="Q261" i="10"/>
  <c r="Q259" i="10" s="1"/>
  <c r="Q224" i="10"/>
  <c r="Q234" i="10"/>
  <c r="Q75" i="10"/>
  <c r="Q38" i="10"/>
  <c r="J37" i="10"/>
  <c r="Q21" i="10"/>
  <c r="J20" i="10"/>
  <c r="J11" i="10"/>
  <c r="Q12" i="10"/>
  <c r="Q11" i="10" s="1"/>
  <c r="Q100" i="2"/>
  <c r="Q198" i="4"/>
  <c r="N75" i="6"/>
  <c r="N246" i="8"/>
  <c r="Q220" i="8"/>
  <c r="Q222" i="8"/>
  <c r="Q258" i="8"/>
  <c r="O246" i="8"/>
  <c r="Q261" i="8"/>
  <c r="Q234" i="8"/>
  <c r="P11" i="8"/>
  <c r="P246" i="8"/>
  <c r="Q56" i="4"/>
  <c r="Q208" i="6"/>
  <c r="N70" i="6"/>
  <c r="N218" i="8"/>
  <c r="Q232" i="8"/>
  <c r="O218" i="8"/>
  <c r="O165" i="8"/>
  <c r="Q67" i="8"/>
  <c r="Q45" i="8"/>
  <c r="N259" i="4"/>
  <c r="N95" i="8"/>
  <c r="O75" i="8"/>
  <c r="O20" i="8"/>
  <c r="Q75" i="8"/>
  <c r="Q264" i="8"/>
  <c r="J263" i="8"/>
  <c r="Q237" i="8"/>
  <c r="Q250" i="8"/>
  <c r="N237" i="8"/>
  <c r="N165" i="8"/>
  <c r="P20" i="8"/>
  <c r="Q21" i="8"/>
  <c r="Q20" i="8" s="1"/>
  <c r="J218" i="8"/>
  <c r="Q252" i="8"/>
  <c r="P95" i="8"/>
  <c r="Q96" i="8"/>
  <c r="Q95" i="8" s="1"/>
  <c r="Q71" i="8"/>
  <c r="Q70" i="8" s="1"/>
  <c r="J37" i="8"/>
  <c r="Q60" i="8"/>
  <c r="N37" i="8"/>
  <c r="Q49" i="8"/>
  <c r="Q266" i="8"/>
  <c r="J246" i="8"/>
  <c r="Q215" i="8"/>
  <c r="P50" i="8"/>
  <c r="O259" i="8"/>
  <c r="P237" i="8"/>
  <c r="Q224" i="8"/>
  <c r="Q218" i="8" s="1"/>
  <c r="P218" i="8"/>
  <c r="Q259" i="8"/>
  <c r="Q202" i="8"/>
  <c r="P165" i="8"/>
  <c r="J165" i="8"/>
  <c r="P75" i="8"/>
  <c r="Q59" i="8"/>
  <c r="J58" i="8"/>
  <c r="Q50" i="8"/>
  <c r="N50" i="8"/>
  <c r="Q41" i="8"/>
  <c r="Q12" i="8"/>
  <c r="Q11" i="8" s="1"/>
  <c r="J20" i="8"/>
  <c r="O218" i="6"/>
  <c r="O259" i="2"/>
  <c r="N246" i="6"/>
  <c r="O165" i="6"/>
  <c r="N95" i="6"/>
  <c r="N268" i="6" s="1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P11" i="6"/>
  <c r="Q52" i="6"/>
  <c r="Q50" i="6" s="1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J50" i="2"/>
  <c r="O75" i="2"/>
  <c r="Q69" i="2"/>
  <c r="J95" i="2"/>
  <c r="Q96" i="2"/>
  <c r="Q14" i="2"/>
  <c r="Q38" i="2"/>
  <c r="Q37" i="2" s="1"/>
  <c r="Q322" i="18" l="1"/>
  <c r="I284" i="18"/>
  <c r="D285" i="18"/>
  <c r="J284" i="18"/>
  <c r="L284" i="18"/>
  <c r="O284" i="18" s="1"/>
  <c r="M284" i="18"/>
  <c r="P284" i="18" s="1"/>
  <c r="I304" i="18"/>
  <c r="J304" i="18"/>
  <c r="R304" i="18" s="1"/>
  <c r="D305" i="18"/>
  <c r="L304" i="18"/>
  <c r="O304" i="18" s="1"/>
  <c r="M304" i="18"/>
  <c r="P304" i="18" s="1"/>
  <c r="I296" i="18"/>
  <c r="D297" i="18"/>
  <c r="J296" i="18"/>
  <c r="R296" i="18" s="1"/>
  <c r="M296" i="18"/>
  <c r="P296" i="18" s="1"/>
  <c r="L296" i="18"/>
  <c r="O296" i="18" s="1"/>
  <c r="O314" i="16"/>
  <c r="O6" i="16" s="1"/>
  <c r="Q263" i="16"/>
  <c r="N314" i="16"/>
  <c r="Q75" i="16"/>
  <c r="Q218" i="16"/>
  <c r="J306" i="16"/>
  <c r="Q306" i="16" s="1"/>
  <c r="I306" i="16"/>
  <c r="Q165" i="16"/>
  <c r="J296" i="16"/>
  <c r="Q296" i="16" s="1"/>
  <c r="D297" i="16"/>
  <c r="I296" i="16"/>
  <c r="P314" i="16"/>
  <c r="D284" i="16"/>
  <c r="J283" i="16"/>
  <c r="Q283" i="16" s="1"/>
  <c r="I283" i="16"/>
  <c r="Q37" i="10"/>
  <c r="P268" i="10"/>
  <c r="Q75" i="2"/>
  <c r="Q95" i="14"/>
  <c r="N268" i="14"/>
  <c r="Q50" i="2"/>
  <c r="Q75" i="14"/>
  <c r="P268" i="14"/>
  <c r="Q237" i="14"/>
  <c r="J268" i="14"/>
  <c r="M6" i="14" s="1"/>
  <c r="R6" i="14" s="1"/>
  <c r="Q218" i="14"/>
  <c r="Q51" i="14"/>
  <c r="Q50" i="14" s="1"/>
  <c r="N268" i="10"/>
  <c r="P268" i="12"/>
  <c r="O268" i="12"/>
  <c r="O6" i="12" s="1"/>
  <c r="Q246" i="10"/>
  <c r="Q218" i="12"/>
  <c r="N268" i="12"/>
  <c r="Q75" i="12"/>
  <c r="J268" i="12"/>
  <c r="M6" i="12" s="1"/>
  <c r="Q95" i="12"/>
  <c r="Q268" i="12" s="1"/>
  <c r="S268" i="12"/>
  <c r="Q218" i="10"/>
  <c r="O268" i="10"/>
  <c r="O6" i="10" s="1"/>
  <c r="Q37" i="8"/>
  <c r="Q165" i="8"/>
  <c r="Q20" i="10"/>
  <c r="Q165" i="10"/>
  <c r="O268" i="8"/>
  <c r="O6" i="8" s="1"/>
  <c r="Q246" i="8"/>
  <c r="Q263" i="10"/>
  <c r="Q50" i="10"/>
  <c r="Q268" i="10" s="1"/>
  <c r="J268" i="10"/>
  <c r="M6" i="10" s="1"/>
  <c r="P268" i="8"/>
  <c r="N268" i="8"/>
  <c r="Q263" i="8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R284" i="18" l="1"/>
  <c r="J285" i="18"/>
  <c r="R285" i="18" s="1"/>
  <c r="I285" i="18"/>
  <c r="L285" i="18"/>
  <c r="O285" i="18" s="1"/>
  <c r="M285" i="18"/>
  <c r="P285" i="18" s="1"/>
  <c r="I297" i="18"/>
  <c r="J297" i="18"/>
  <c r="R297" i="18" s="1"/>
  <c r="D298" i="18"/>
  <c r="L297" i="18"/>
  <c r="O297" i="18" s="1"/>
  <c r="M297" i="18"/>
  <c r="P297" i="18" s="1"/>
  <c r="I305" i="18"/>
  <c r="D306" i="18"/>
  <c r="J305" i="18"/>
  <c r="R305" i="18" s="1"/>
  <c r="M305" i="18"/>
  <c r="P305" i="18" s="1"/>
  <c r="L305" i="18"/>
  <c r="O305" i="18" s="1"/>
  <c r="P328" i="18"/>
  <c r="Q268" i="14"/>
  <c r="D298" i="16"/>
  <c r="J297" i="16"/>
  <c r="Q297" i="16" s="1"/>
  <c r="I297" i="16"/>
  <c r="J284" i="16"/>
  <c r="D285" i="16"/>
  <c r="I284" i="16"/>
  <c r="S268" i="14"/>
  <c r="S268" i="10"/>
  <c r="S268" i="8"/>
  <c r="Q268" i="2"/>
  <c r="P330" i="18" l="1"/>
  <c r="P6" i="18" s="1"/>
  <c r="S329" i="18"/>
  <c r="I306" i="18"/>
  <c r="J306" i="18"/>
  <c r="R306" i="18" s="1"/>
  <c r="M306" i="18"/>
  <c r="P306" i="18" s="1"/>
  <c r="L306" i="18"/>
  <c r="O306" i="18" s="1"/>
  <c r="I298" i="18"/>
  <c r="J298" i="18"/>
  <c r="R298" i="18" s="1"/>
  <c r="M298" i="18"/>
  <c r="P298" i="18" s="1"/>
  <c r="P267" i="18" s="1"/>
  <c r="P322" i="18" s="1"/>
  <c r="L298" i="18"/>
  <c r="O298" i="18" s="1"/>
  <c r="R267" i="18"/>
  <c r="R322" i="18" s="1"/>
  <c r="Q284" i="16"/>
  <c r="J285" i="16"/>
  <c r="Q285" i="16" s="1"/>
  <c r="I285" i="16"/>
  <c r="J298" i="16"/>
  <c r="Q298" i="16" s="1"/>
  <c r="I298" i="16"/>
  <c r="J267" i="18" l="1"/>
  <c r="J322" i="18" s="1"/>
  <c r="I267" i="18"/>
  <c r="I322" i="18" s="1"/>
  <c r="O267" i="18"/>
  <c r="O322" i="18" s="1"/>
  <c r="T324" i="18" s="1"/>
  <c r="T325" i="18" s="1"/>
  <c r="I267" i="16"/>
  <c r="I314" i="16" s="1"/>
  <c r="J267" i="16"/>
  <c r="J314" i="16" s="1"/>
  <c r="Q267" i="16"/>
  <c r="Q314" i="16" s="1"/>
  <c r="P327" i="18" l="1"/>
  <c r="S327" i="18" s="1"/>
  <c r="N6" i="18"/>
  <c r="T322" i="18"/>
  <c r="M6" i="16"/>
  <c r="S314" i="16"/>
</calcChain>
</file>

<file path=xl/sharedStrings.xml><?xml version="1.0" encoding="utf-8"?>
<sst xmlns="http://schemas.openxmlformats.org/spreadsheetml/2006/main" count="16773" uniqueCount="1439">
  <si>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</si>
  <si>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</si>
  <si>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</si>
  <si>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</si>
  <si>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</si>
  <si>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</si>
  <si>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</si>
  <si>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</si>
  <si>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</si>
  <si>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</si>
  <si>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</si>
  <si>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</si>
  <si>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</si>
  <si>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</si>
  <si>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</si>
  <si>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</si>
  <si>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</si>
  <si>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</si>
  <si>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</si>
  <si>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</si>
  <si>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</si>
  <si>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</si>
  <si>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</si>
  <si>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</si>
  <si>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</si>
  <si>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</si>
  <si>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</si>
  <si>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</si>
  <si>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</si>
  <si>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</si>
  <si>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</si>
  <si>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</si>
  <si>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</si>
  <si>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</si>
  <si>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</si>
  <si>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</si>
  <si>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</si>
  <si>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</si>
  <si>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</si>
  <si>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</si>
  <si>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</si>
  <si>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</si>
  <si>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</si>
  <si>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</si>
  <si>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</si>
  <si>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</si>
  <si>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</si>
  <si>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</si>
  <si>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</si>
  <si>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</si>
  <si>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</si>
  <si>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</si>
  <si>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</si>
  <si>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</si>
  <si>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</si>
  <si>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</si>
  <si>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</si>
  <si>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</si>
  <si>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</si>
  <si>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</si>
  <si>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</si>
  <si>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</si>
  <si>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</si>
  <si>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</si>
  <si>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</si>
  <si>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</si>
  <si>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</si>
  <si>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</si>
  <si>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</si>
  <si>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</si>
  <si>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</si>
  <si>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</si>
  <si>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</si>
  <si>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</si>
  <si>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</si>
  <si>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</si>
  <si>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</si>
  <si>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</si>
  <si>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</si>
  <si>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</si>
  <si>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</si>
  <si>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</si>
  <si>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</si>
  <si>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</si>
  <si>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</si>
  <si>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</si>
  <si>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</si>
  <si>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</si>
  <si>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</si>
  <si>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</si>
  <si>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</si>
  <si>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</si>
  <si>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</si>
  <si>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</si>
  <si>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</si>
  <si>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</si>
  <si>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</si>
  <si>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</si>
  <si>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</si>
  <si>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</si>
  <si>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</si>
  <si>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</si>
  <si>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</si>
  <si>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</si>
  <si>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</si>
  <si>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</si>
  <si>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</si>
  <si>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</si>
  <si>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</si>
  <si>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</si>
  <si>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</si>
  <si>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</si>
  <si>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</si>
  <si>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</si>
  <si>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</si>
  <si>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</si>
  <si>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</si>
  <si>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</si>
  <si>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</si>
  <si>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</si>
  <si>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</si>
  <si>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</si>
  <si>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</si>
  <si>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</si>
  <si>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</si>
  <si>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</si>
  <si>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</si>
  <si>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</si>
  <si>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</si>
  <si>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</si>
  <si>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</si>
  <si>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</si>
  <si>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</si>
  <si>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</si>
  <si>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</si>
  <si>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</si>
  <si>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</si>
  <si>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</si>
  <si>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</si>
  <si>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</si>
  <si>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</si>
  <si>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</si>
  <si>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</si>
  <si>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</si>
  <si>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</si>
  <si>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</si>
  <si>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</si>
  <si>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</si>
  <si>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</si>
  <si>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</si>
  <si>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</si>
  <si>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</si>
  <si>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</si>
  <si>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</si>
  <si>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</si>
  <si>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</si>
  <si>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</si>
  <si>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</si>
  <si>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</si>
  <si>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</si>
  <si>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</si>
  <si>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</si>
  <si>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</si>
  <si>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</si>
  <si>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</si>
  <si>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</si>
  <si>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</si>
  <si>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</si>
  <si>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</si>
  <si>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</si>
  <si>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</si>
  <si>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</si>
  <si>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</si>
  <si>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</si>
  <si>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</si>
  <si>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</si>
  <si>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</si>
  <si>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</si>
  <si>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</si>
  <si>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</si>
  <si>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</si>
  <si>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</si>
  <si>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</si>
  <si>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</si>
  <si>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</si>
  <si>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</si>
  <si>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</si>
  <si>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</si>
  <si>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</si>
  <si>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</si>
  <si>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</si>
  <si>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</si>
  <si>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</si>
  <si>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</si>
  <si>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</si>
  <si>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</si>
  <si>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</si>
  <si>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</si>
  <si>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</si>
  <si>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</si>
  <si>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</si>
  <si>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</si>
  <si>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</si>
  <si>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</si>
  <si>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</si>
  <si>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</si>
  <si>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</si>
  <si>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</si>
  <si>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</si>
  <si>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</si>
  <si>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</si>
  <si>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</si>
  <si>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</si>
  <si>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</si>
  <si>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</si>
  <si>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</si>
  <si>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</si>
  <si>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</si>
  <si>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</si>
  <si>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</si>
  <si>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</si>
  <si>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</si>
  <si>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</si>
  <si>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</si>
  <si>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</si>
  <si>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</si>
  <si>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</si>
  <si>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</si>
  <si>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</si>
  <si>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</si>
  <si>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</si>
  <si>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</si>
  <si>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</si>
  <si>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</si>
  <si>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</si>
  <si>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</si>
  <si>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</si>
  <si>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</si>
  <si>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</si>
  <si>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</si>
  <si>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</si>
  <si>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</si>
  <si>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</si>
  <si>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</si>
  <si>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</si>
  <si>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</si>
  <si>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</si>
  <si>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</si>
  <si>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</si>
  <si>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</si>
  <si>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</si>
  <si>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</si>
  <si>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</si>
  <si>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</si>
  <si>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</si>
  <si>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</si>
  <si>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</si>
  <si>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</si>
  <si>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</si>
  <si>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</si>
  <si>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</si>
  <si>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</si>
  <si>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</si>
  <si>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</si>
  <si>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</si>
  <si>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</si>
  <si>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</si>
  <si>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</si>
  <si>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</si>
  <si>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</si>
  <si>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</si>
  <si>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</si>
  <si>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</si>
  <si>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</si>
  <si>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</si>
  <si>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</si>
  <si>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</si>
  <si>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</si>
  <si>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</si>
  <si>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</si>
  <si>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</si>
  <si>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</si>
  <si>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</si>
  <si>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</si>
  <si>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</si>
  <si>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</si>
  <si>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</si>
  <si>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</si>
  <si>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</si>
  <si>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</si>
  <si>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</si>
  <si>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</si>
  <si>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</si>
  <si>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</si>
  <si>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</si>
  <si>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</si>
  <si>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</si>
  <si>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</si>
  <si>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</si>
  <si>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</si>
  <si>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</si>
  <si>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</si>
  <si>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</si>
  <si>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</si>
  <si>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</si>
  <si>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</si>
  <si>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</si>
  <si>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</si>
  <si>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</si>
  <si>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</si>
  <si>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</si>
  <si>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</si>
  <si>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</si>
  <si>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</si>
  <si>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</si>
  <si>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</si>
  <si>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</si>
  <si>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</si>
  <si>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</si>
  <si>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</si>
  <si>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</si>
  <si>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</si>
  <si>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</si>
  <si>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</si>
  <si>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</si>
  <si>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</si>
  <si>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</si>
  <si>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</si>
  <si>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</si>
  <si>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</si>
  <si>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</si>
  <si>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</si>
  <si>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</si>
  <si>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</si>
  <si>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</si>
  <si>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</si>
  <si>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</si>
  <si>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</si>
  <si>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</si>
  <si>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</si>
  <si>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</si>
  <si>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</si>
  <si>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</si>
  <si>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</si>
  <si>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</si>
  <si>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</si>
  <si>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</si>
  <si>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</si>
  <si>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</si>
  <si>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</si>
  <si>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</si>
  <si>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</si>
  <si>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</si>
  <si>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</si>
  <si>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</si>
  <si>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</si>
  <si>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</si>
  <si>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</si>
  <si>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</si>
  <si>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</si>
  <si>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</si>
  <si>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</si>
  <si>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</si>
  <si>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</si>
  <si>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</si>
  <si>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</si>
  <si>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</si>
  <si>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</si>
  <si>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</si>
  <si>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</si>
  <si>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</si>
  <si>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</si>
  <si>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</si>
  <si>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</si>
  <si>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</si>
  <si>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</si>
  <si>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</si>
  <si>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</si>
  <si>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</si>
  <si>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</si>
  <si>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</si>
  <si>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</si>
  <si>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</si>
  <si>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</si>
  <si>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</si>
  <si>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</si>
  <si>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</si>
  <si>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</si>
  <si>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</si>
  <si>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</si>
  <si>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</si>
  <si>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</si>
  <si>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</si>
  <si>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</si>
  <si>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</si>
  <si>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</si>
  <si>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</si>
  <si>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</si>
  <si>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</si>
  <si>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</si>
  <si>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</si>
  <si>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</si>
  <si>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</si>
  <si>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</si>
  <si>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</si>
  <si>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</si>
  <si>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</si>
  <si>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</si>
  <si>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</si>
  <si>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</si>
  <si>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</si>
  <si>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</si>
  <si>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</si>
  <si>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</si>
  <si>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</si>
  <si>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</si>
  <si>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</si>
  <si>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</si>
  <si>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</si>
  <si>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</si>
  <si>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</si>
  <si>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</si>
  <si>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</si>
  <si>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</si>
  <si>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</si>
  <si>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</si>
  <si>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</si>
  <si>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</si>
  <si>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</si>
  <si>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</si>
  <si>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</si>
  <si>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</si>
  <si>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</si>
  <si>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</si>
  <si>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</si>
  <si>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</si>
  <si>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</si>
  <si>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</si>
  <si>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</si>
  <si>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</si>
  <si>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</si>
  <si>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</si>
  <si>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</si>
  <si>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</si>
  <si>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</si>
  <si>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</si>
  <si>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</si>
  <si>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</si>
  <si>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</si>
  <si>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</si>
  <si>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</si>
  <si>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</si>
  <si>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</si>
  <si>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</si>
  <si>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</si>
  <si>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</si>
  <si>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</si>
  <si>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</si>
  <si>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</si>
  <si>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</si>
  <si>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</si>
  <si>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</si>
  <si>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</si>
  <si>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</si>
  <si>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</si>
  <si>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</si>
  <si>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</si>
  <si>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</si>
  <si>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</si>
  <si>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</si>
  <si>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</si>
  <si>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</si>
  <si>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</si>
  <si>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</si>
  <si>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</si>
  <si>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</si>
  <si>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</si>
  <si>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</si>
  <si>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</si>
  <si>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</si>
  <si>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</si>
  <si>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</si>
  <si>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</si>
  <si>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</si>
  <si>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</si>
  <si>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</si>
  <si>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</si>
  <si>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</si>
  <si>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</si>
  <si>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</si>
  <si>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</si>
  <si>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</si>
  <si>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</si>
  <si>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</si>
  <si>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</si>
  <si>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</si>
  <si>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</si>
  <si>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</si>
  <si>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</si>
  <si>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</si>
  <si>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</si>
  <si>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</si>
  <si>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</si>
  <si>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</si>
  <si>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</si>
  <si>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</si>
  <si>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</si>
  <si>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</si>
  <si>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</si>
  <si>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</si>
  <si>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</si>
  <si>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</si>
  <si>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</si>
  <si>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</si>
  <si>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</si>
  <si>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</si>
  <si>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</si>
  <si>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</si>
  <si>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</si>
  <si>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</si>
  <si>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</si>
  <si>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</si>
  <si>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</si>
  <si>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</si>
  <si>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</si>
  <si>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</si>
  <si>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</si>
  <si>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</si>
  <si>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</si>
  <si>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</si>
  <si>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</si>
  <si>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</si>
  <si>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</si>
  <si>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</si>
  <si>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</si>
  <si>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</si>
  <si>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</si>
  <si>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</si>
  <si>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</si>
  <si>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</si>
  <si>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</si>
  <si>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</si>
  <si>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</si>
  <si>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</si>
  <si>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</si>
  <si>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</si>
  <si>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</si>
  <si>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</si>
  <si>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</si>
  <si>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</si>
  <si>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</si>
  <si>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</si>
  <si>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</si>
  <si>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</si>
  <si>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</si>
  <si>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</si>
  <si>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</si>
  <si>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</si>
  <si>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</si>
  <si>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</si>
  <si>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</si>
  <si>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</si>
  <si>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</si>
  <si>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</si>
  <si>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</si>
  <si>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</si>
  <si>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</si>
  <si>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</si>
  <si>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</si>
  <si>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</si>
  <si>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</si>
  <si>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</si>
  <si>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</si>
  <si>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</si>
  <si>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</si>
  <si>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</si>
  <si>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</si>
  <si>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</si>
  <si>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</si>
  <si>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</si>
  <si>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</si>
  <si>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</si>
  <si>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</si>
  <si>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</si>
  <si>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</si>
  <si>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</si>
  <si>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</si>
  <si>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</si>
  <si>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</si>
  <si>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</si>
  <si>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</si>
  <si>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</si>
  <si>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</si>
  <si>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</si>
  <si>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</si>
  <si>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</si>
  <si>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</si>
  <si>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</si>
  <si>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</si>
  <si>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</si>
  <si>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</si>
  <si>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</si>
  <si>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</si>
  <si>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</si>
  <si>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</si>
  <si>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</si>
  <si>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</si>
  <si>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</si>
  <si>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</si>
  <si>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</si>
  <si>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</si>
  <si>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</si>
  <si>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</si>
  <si>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</si>
  <si>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</si>
  <si>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</si>
  <si>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</si>
  <si>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</si>
  <si>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</si>
  <si>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</si>
  <si>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</si>
  <si>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</si>
  <si>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</si>
  <si>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</si>
  <si>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</si>
  <si>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</si>
  <si>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</si>
  <si>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</si>
  <si>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</si>
  <si>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</si>
  <si>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</si>
  <si>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</si>
  <si>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</si>
  <si>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</si>
  <si>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</si>
  <si>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</si>
  <si>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</si>
  <si>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</si>
  <si>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</si>
  <si>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</si>
  <si>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</si>
  <si>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</si>
  <si>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</si>
  <si>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</si>
  <si>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</si>
  <si>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</si>
  <si>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</si>
  <si>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</si>
  <si>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</si>
  <si>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</si>
  <si>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</si>
  <si>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</si>
  <si>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</si>
  <si>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</si>
  <si>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</si>
  <si>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</si>
  <si>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</si>
  <si>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</si>
  <si>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</si>
  <si>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</si>
  <si>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</si>
  <si>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</si>
  <si>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</si>
  <si>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</si>
  <si>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</si>
  <si>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</si>
  <si>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</si>
  <si>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</si>
  <si>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</si>
  <si>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</si>
  <si>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</si>
  <si>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</si>
  <si>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</si>
  <si>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</si>
  <si>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</si>
  <si>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</si>
  <si>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</si>
  <si>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</si>
  <si>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</si>
  <si>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</si>
  <si>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</si>
  <si>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</si>
  <si>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</si>
  <si>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</si>
  <si>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</si>
  <si>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</si>
  <si>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</si>
  <si>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</si>
  <si>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</si>
  <si>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</si>
  <si>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</si>
  <si>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</si>
  <si>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</si>
  <si>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</si>
  <si>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</si>
  <si>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</si>
  <si>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</si>
  <si>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</si>
  <si>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</si>
  <si>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</si>
  <si>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</si>
  <si>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</si>
  <si>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</si>
  <si>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</si>
  <si>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</si>
  <si>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</si>
  <si>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</si>
  <si>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</si>
  <si>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</si>
  <si>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</si>
  <si>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</si>
  <si>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</si>
  <si>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</si>
  <si>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</si>
  <si>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</si>
  <si>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</si>
  <si>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</si>
  <si>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</si>
  <si>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</si>
  <si>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</si>
  <si>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</si>
  <si>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</si>
  <si>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</si>
  <si>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</si>
  <si>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</si>
  <si>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</si>
  <si>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</si>
  <si>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</si>
  <si>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</si>
  <si>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</si>
  <si>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</si>
  <si>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</si>
  <si>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</si>
  <si>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</si>
  <si>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</si>
  <si>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</si>
  <si>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</si>
  <si>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</si>
  <si>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</si>
  <si>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</si>
  <si>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</si>
  <si>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</si>
  <si>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</si>
  <si>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</si>
  <si>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</si>
  <si>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</si>
  <si>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</si>
  <si>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</si>
  <si>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</si>
  <si>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</si>
  <si>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</si>
  <si>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</si>
  <si>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</si>
  <si>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</si>
  <si>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</si>
  <si>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</si>
  <si>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</si>
  <si>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</si>
  <si>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</si>
  <si>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</si>
  <si>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</si>
  <si>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</si>
  <si>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</si>
  <si>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</si>
  <si>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</si>
  <si>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</si>
  <si>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</si>
  <si>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</si>
  <si>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</si>
  <si>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</si>
  <si>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</si>
  <si>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</si>
  <si>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</si>
  <si>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</si>
  <si>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</si>
  <si>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</si>
  <si>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</si>
  <si>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</si>
  <si>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</si>
  <si>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</si>
  <si>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</si>
  <si>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</si>
  <si>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</si>
  <si>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</si>
  <si>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</si>
  <si>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</si>
  <si>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</si>
  <si>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</si>
  <si>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</si>
  <si>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</si>
  <si>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</si>
  <si>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</si>
  <si>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</si>
  <si>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</si>
  <si>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</si>
  <si>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</si>
  <si>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</si>
  <si>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</si>
  <si>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</si>
  <si>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</si>
  <si>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</si>
  <si>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</si>
  <si>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</si>
  <si>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</si>
  <si>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</si>
  <si>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</si>
  <si>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</si>
  <si>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</si>
  <si>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</si>
  <si>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</si>
  <si>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</si>
  <si>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</si>
  <si>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</si>
  <si>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</si>
  <si>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</si>
  <si>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</si>
  <si>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</si>
  <si>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</si>
  <si>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</si>
  <si>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</si>
  <si>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</si>
  <si>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</si>
  <si>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</si>
  <si>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</si>
  <si>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</si>
  <si>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</si>
  <si>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</si>
  <si>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</si>
  <si>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</si>
  <si>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</si>
  <si>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</si>
  <si>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</si>
  <si>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</si>
  <si>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</si>
  <si>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</si>
  <si>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</si>
  <si>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</si>
  <si>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</si>
  <si>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</si>
  <si>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</si>
  <si>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</si>
  <si>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</si>
  <si>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</si>
  <si>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</si>
  <si>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</si>
  <si>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</si>
  <si>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</si>
  <si>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</si>
  <si>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</si>
  <si>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</si>
  <si>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</si>
  <si>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</si>
  <si>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</si>
  <si>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</si>
  <si>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</si>
  <si>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</si>
  <si>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</si>
  <si>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</si>
  <si>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</si>
  <si>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</si>
  <si>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</si>
  <si>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</si>
  <si>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</si>
  <si>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</si>
  <si>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</si>
  <si>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</si>
  <si>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</si>
  <si>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</si>
  <si>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</si>
  <si>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</si>
  <si>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</si>
  <si>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</si>
  <si>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</si>
  <si>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</si>
  <si>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</si>
  <si>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</si>
  <si>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</si>
  <si>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</si>
  <si>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</si>
  <si>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</si>
  <si>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</si>
  <si>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</si>
  <si>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</si>
  <si>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</si>
  <si>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</si>
  <si>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</si>
  <si>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</si>
  <si>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</si>
  <si>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</si>
  <si>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</si>
  <si>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</si>
  <si>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</si>
  <si>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</si>
  <si>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</si>
  <si>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</si>
  <si>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</si>
  <si>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</si>
  <si>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</si>
  <si>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</si>
  <si>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</si>
  <si>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</si>
  <si>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</si>
  <si>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</si>
  <si>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</si>
  <si>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</si>
  <si>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</si>
  <si>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</si>
  <si>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</si>
  <si>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</si>
  <si>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</si>
  <si>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</si>
  <si>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</si>
  <si>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</si>
  <si>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</si>
  <si>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</si>
  <si>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</si>
  <si>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</si>
  <si>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</si>
  <si>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</si>
  <si>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</si>
  <si>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</si>
  <si>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</si>
  <si>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</si>
  <si>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</si>
  <si>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</si>
  <si>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</si>
  <si>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</si>
  <si>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</si>
  <si>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</si>
  <si>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</si>
  <si>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</si>
  <si>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</si>
  <si>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</si>
  <si>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</si>
  <si>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</si>
  <si>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</si>
  <si>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</si>
  <si>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</si>
  <si>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</si>
  <si>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</si>
  <si>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</si>
  <si>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</si>
  <si>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</si>
  <si>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</si>
  <si>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</si>
  <si>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</si>
  <si>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</si>
  <si>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</si>
  <si>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</si>
  <si>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</si>
  <si>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</si>
  <si>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</si>
  <si>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</si>
  <si>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</si>
  <si>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</si>
  <si>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</si>
  <si>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</si>
  <si>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</si>
  <si>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</si>
  <si>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</si>
  <si>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</si>
  <si>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</si>
  <si>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</si>
  <si>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</si>
  <si>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</si>
  <si>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</si>
  <si>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</si>
  <si>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</si>
  <si>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</si>
  <si>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</si>
  <si>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</si>
  <si>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</si>
  <si>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</si>
  <si>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</si>
  <si>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</si>
  <si>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</si>
  <si>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</si>
  <si>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</si>
  <si>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</si>
  <si>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</si>
  <si>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</si>
  <si>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</si>
  <si>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</si>
  <si>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</si>
  <si>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</si>
  <si>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</si>
  <si>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</si>
  <si>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</si>
  <si>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</si>
  <si>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</si>
  <si>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</si>
  <si>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</si>
  <si>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</si>
  <si>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</si>
  <si>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</si>
  <si>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</si>
  <si>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</si>
  <si>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</si>
  <si>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</si>
  <si>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</si>
  <si>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</si>
  <si>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</si>
  <si>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</si>
  <si>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</si>
  <si>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</si>
  <si>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</si>
  <si>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</si>
  <si>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</si>
  <si>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</si>
  <si>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</si>
  <si>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</si>
  <si>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</si>
  <si>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</si>
  <si>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</si>
  <si>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</si>
  <si>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</si>
  <si>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</si>
  <si>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</si>
  <si>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</si>
  <si>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</si>
  <si>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</si>
  <si>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</si>
  <si>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</si>
  <si>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</si>
  <si>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</si>
  <si>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</si>
  <si>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</si>
  <si>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</si>
  <si>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</si>
  <si>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</si>
  <si>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</si>
  <si>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</si>
  <si>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</si>
  <si>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</si>
  <si>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</si>
  <si>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</si>
  <si>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</si>
  <si>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</si>
  <si>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</si>
  <si>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</si>
  <si>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</si>
  <si>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</si>
  <si>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</si>
  <si>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</si>
  <si>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</si>
  <si>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</si>
  <si>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</si>
  <si>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</si>
  <si>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</si>
  <si>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</si>
  <si>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</si>
  <si>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</si>
  <si>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</si>
  <si>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</si>
  <si>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</si>
  <si>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</si>
  <si>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</si>
  <si>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</si>
  <si>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</si>
  <si>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</si>
  <si>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</si>
  <si>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</si>
  <si>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</si>
  <si>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</si>
  <si>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</si>
  <si>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</si>
  <si>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</si>
  <si>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</si>
  <si>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</si>
  <si>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</si>
  <si>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</si>
  <si>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</si>
  <si>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</si>
  <si>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</si>
  <si>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</si>
  <si>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</si>
  <si>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</si>
  <si>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</si>
  <si>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</si>
  <si>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</si>
  <si>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</si>
  <si>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</si>
  <si>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</si>
  <si>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</si>
  <si>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</si>
  <si>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</si>
  <si>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</si>
  <si>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</si>
  <si>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</si>
  <si>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</si>
  <si>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</si>
  <si>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</si>
  <si>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</si>
  <si>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</si>
  <si>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</si>
  <si>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</si>
  <si>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</si>
  <si>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</si>
  <si>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</si>
  <si>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</si>
  <si>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</si>
  <si>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</si>
  <si>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</si>
  <si>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</si>
  <si>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</si>
  <si>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</si>
  <si>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</si>
  <si>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</si>
  <si>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</si>
  <si>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</si>
  <si>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</si>
  <si>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</si>
  <si>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</si>
  <si>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</si>
  <si>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</si>
  <si>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</si>
  <si>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</si>
  <si>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</si>
  <si>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</si>
  <si>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</si>
  <si>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</si>
  <si>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</si>
  <si>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</si>
  <si>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</si>
  <si>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</si>
  <si>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</si>
  <si>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</si>
  <si>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</si>
  <si>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</si>
  <si>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</si>
  <si>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</si>
  <si>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</si>
  <si>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</si>
  <si>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</si>
  <si>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</si>
  <si>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</si>
  <si>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</si>
  <si>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</si>
  <si>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</si>
  <si>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</si>
  <si>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</si>
  <si>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</si>
  <si>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</si>
  <si>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</si>
  <si>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</si>
  <si>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</si>
  <si>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</si>
  <si>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</si>
  <si>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</si>
  <si>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</si>
  <si>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</si>
  <si>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</si>
  <si>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</si>
  <si>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</si>
  <si>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</si>
  <si>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</si>
  <si>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</si>
  <si>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</si>
  <si>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</si>
  <si>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</si>
  <si>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</si>
  <si>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</si>
  <si>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</si>
  <si>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</si>
  <si>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</si>
  <si>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</si>
  <si>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</si>
  <si>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</si>
  <si>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</si>
  <si>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</si>
  <si>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</si>
  <si>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</si>
  <si>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</si>
  <si>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</si>
  <si>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</si>
  <si>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</si>
  <si>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</si>
  <si>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</si>
  <si>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</si>
  <si>
    <t>BM 05</t>
  </si>
  <si>
    <t>03/05/2022 A 29/06/2022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</si>
  <si>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</si>
  <si>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05</t>
  </si>
  <si>
    <t>Laje e vigas da caixa dagua (prancha 15/18) - 15,6 kg; Mais restante de 50% da estrutura do muro (prancha 18/18) = 227,80/2 = 113,90 kg</t>
  </si>
  <si>
    <t>Laje e vigas da caixa dagua (prancha 15/18) - 18,3 kg; mais restante de 50% da estrutura do muro (prancha 18/18) = 406,3/2 =203,15 kg</t>
  </si>
  <si>
    <t>Laje e vigas da caixa dagua (prancha 15/18) - 38,1 kg; mais restante de 50% da estrutura do muro (prancha 18/18) = 189,9/2 = 94,95 kg</t>
  </si>
  <si>
    <t>Laje e vigas da caixa dagua (prancha 15/18) - 16,39; mais restante de 50% da estrutura do muro (prancha 18/18) = 170,86/2 = 85,43 m²</t>
  </si>
  <si>
    <t xml:space="preserve">Alvenaria restante do muro = (18,00+5,50+6,35+2,15)*1,77 = </t>
  </si>
  <si>
    <t>Reboco interno e externo da alvenaria do pavimento superior - 378,31 m² x 2 lados = 756,62 m²; mais reboco da platibanda = 61,42 x 2 lados = 122,84 m³; totalizando = 879,46 m²</t>
  </si>
  <si>
    <t>Pelo projeto arquitetonico = 244,09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</si>
  <si>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</si>
  <si>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m²; refeitório 43 m²; despensa 7 m²; DML 4 m²; cozinha 16 m²; área de serviço 12 m²; WC PCD 5 m²; WC 3 m²; WC masc. 12 m²; WC fem. 10 m² e terraço 26 m²</t>
  </si>
  <si>
    <t>pelo projeto - 7 und</t>
  </si>
  <si>
    <t>pelo projeto - 17 und</t>
  </si>
  <si>
    <t>pelo projeto - 15 und</t>
  </si>
  <si>
    <t>3 und</t>
  </si>
  <si>
    <t>20 und</t>
  </si>
  <si>
    <t>18 und</t>
  </si>
  <si>
    <t>9,67 m (pelo projeto)</t>
  </si>
  <si>
    <t>10,71 (pelo projeto)</t>
  </si>
  <si>
    <t>14,66 (pelo projeto)</t>
  </si>
  <si>
    <t>11,87 (pelo projeto)</t>
  </si>
  <si>
    <t>135 m (pelo projeto)</t>
  </si>
  <si>
    <t>36,85 (pelo projeto)</t>
  </si>
  <si>
    <t>5 (pelo projeto)</t>
  </si>
  <si>
    <t>13 und</t>
  </si>
  <si>
    <t>34 und</t>
  </si>
  <si>
    <t>9 und</t>
  </si>
  <si>
    <t>7 und (composição foi feita por unidade)</t>
  </si>
  <si>
    <t xml:space="preserve">Pelo projeto - 5 janelas de 2,00*1,10 + 7 janelas de 3,00*1,10 = </t>
  </si>
  <si>
    <t>7 janelas de 1,00*0,50 e 2 janelas de 0,70*0,50</t>
  </si>
  <si>
    <t>1 Janela de 1,50*0,50 (escada)</t>
  </si>
  <si>
    <t>BM 06</t>
  </si>
  <si>
    <t>30/06/2022 A 15/07/2022</t>
  </si>
  <si>
    <t>valor do muro que só tem um lado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</si>
  <si>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</si>
  <si>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06</t>
  </si>
  <si>
    <t xml:space="preserve">Complemento extra do muro = (1,00+1,00+3,93+3,90)*1,77 = </t>
  </si>
  <si>
    <t>Demais vergas projetadas</t>
  </si>
  <si>
    <t>Contra vergas de janelas menores</t>
  </si>
  <si>
    <t>Contra vergas de janelas maiores</t>
  </si>
  <si>
    <t xml:space="preserve">Chapisco da alvenaria do muro executada neste BM = 17,40* 2 lados; mais chapisco do muro executado no BM anterior = 56,64*2 lados = </t>
  </si>
  <si>
    <t>Mesma área de chapisco</t>
  </si>
  <si>
    <t xml:space="preserve">área total de massa única executado até este BM = </t>
  </si>
  <si>
    <t>Estimativa de 50% da área interna (pelo projeto arquitetonico) = 468,08 m²</t>
  </si>
  <si>
    <t>Pelo projeto arquitetonico</t>
  </si>
  <si>
    <t>Estimativa de 50% do intertravado</t>
  </si>
  <si>
    <t>Oratório (pelo projeto) = 24,22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</si>
  <si>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</si>
  <si>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nas demais áreas do pavimento superior e escada = 255,62 m²</t>
  </si>
  <si>
    <t>5 und (perfazendo 10 no total)</t>
  </si>
  <si>
    <t>Pelo projeto elétrico</t>
  </si>
  <si>
    <t xml:space="preserve">2 + 3 + 1 + 6 + 7 + 6 + 2 + 2 + 6 +4 + 3 + 2 + 12 tomadas altas </t>
  </si>
  <si>
    <t xml:space="preserve">1 +  1 +1 + 1 + 1 + 1 + 1 </t>
  </si>
  <si>
    <t>inter. + tomada</t>
  </si>
  <si>
    <t>tomada de 20</t>
  </si>
  <si>
    <t>1 + 1 + 1 + 15 int. + tomada</t>
  </si>
  <si>
    <t>454 m² (pelo projeto arquitetonico)</t>
  </si>
  <si>
    <t>2+8+9+6+3 = 28 und (composição foi feita por unidade)</t>
  </si>
  <si>
    <t>BM 07</t>
  </si>
  <si>
    <t>16/07/2022 A 04/08/2022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</si>
  <si>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</si>
  <si>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07</t>
  </si>
  <si>
    <t>Pintura total do forro - pelo projeto</t>
  </si>
  <si>
    <t>Pintura total externa - pelo projeto</t>
  </si>
  <si>
    <t>Pintura total interna - pelo projeto</t>
  </si>
  <si>
    <t>Total</t>
  </si>
  <si>
    <t>Falta pagar</t>
  </si>
  <si>
    <t>Aditivo 1</t>
  </si>
  <si>
    <t>Sobra p aditivo 2</t>
  </si>
  <si>
    <t>Área total de intertravado = 5,40*3,54+4,47*4,05+3,88*5,58-2,2*1,48+ 5,15*7,95+1,95*28+6,10*10,4+(4,00+2,97)*12,14/2 = 256,90 m² (como foi pago 88,73 na medição anterior, resta o saldo)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</si>
  <si>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</si>
  <si>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12,14*(3,45+4,22)/2+1,94*0,80 = 48,11</t>
  </si>
  <si>
    <t>Pelo projeto arquitetônico</t>
  </si>
  <si>
    <t>2+2+2+2+1+1</t>
  </si>
  <si>
    <t>11 und</t>
  </si>
  <si>
    <t>Wc masc. - 1,68*0,50*2 (térreo e superior); Wc fem. 1,50*0,50*2 (térreo e superior); wc pcd 0,45*0,70; wc direção - 0,68*0,46; wc quarto motorista 0,46*0,70; refeitório 0,60*2,00+0,30*0,95; cozinha: 0,60*3,95; depósito cozinha: 0,46*1,20*4+0,46*1,97*4; área de serviço: 0,58*3,00; DML: 0,46*1,75*4 + 0,46*4,65*4; totalizando: 27,33 m²</t>
  </si>
  <si>
    <t>2+2+2</t>
  </si>
  <si>
    <t>2+2+2+2+1+1+1</t>
  </si>
  <si>
    <t>1+1+1+1+1+1+1</t>
  </si>
  <si>
    <t>Mesma quantidade de cubas de louça</t>
  </si>
  <si>
    <t>Mesma quantidade de cubas de inox</t>
  </si>
  <si>
    <t>2 engates da cuba de inox do refeitório (as demais são torneiras de parede e não de bancada)</t>
  </si>
  <si>
    <t xml:space="preserve">7,50*2 + 0,8+4,22+2,97 = </t>
  </si>
  <si>
    <t>19 und</t>
  </si>
  <si>
    <t>23 und</t>
  </si>
  <si>
    <t>6+9</t>
  </si>
  <si>
    <t>Wc masc - (1,63*1,75*3+1,75*0,81+(0,11+0,07+0,07+0,03)*1,75)*2 (térreo e superior) - wc fem. (1,22*1,74+1,40*1,74*2+(0,09*2+0,17+0,27)*1,74)*2(térreo e superior); totalizando 37,08 m²</t>
  </si>
  <si>
    <t xml:space="preserve">3,10+1,50+2,15+0,95+1,45+2,55+0,95 = </t>
  </si>
  <si>
    <t>2,67+3,11</t>
  </si>
  <si>
    <t>3,77*5,35 + 3,44*3,10 = 30,83 m²</t>
  </si>
  <si>
    <t>2,6*2,1*2 + 2*2,1 = 15,12 m²</t>
  </si>
  <si>
    <t>0,9*1,82+1,8*1,85</t>
  </si>
  <si>
    <t>0,7*1,7*12</t>
  </si>
  <si>
    <t>17 portas de madeira</t>
  </si>
  <si>
    <t>BM 08</t>
  </si>
  <si>
    <t>1ª BM após o termo de aditivo de valor nº 01</t>
  </si>
  <si>
    <t>05/08/2022 A 29/08/2022</t>
  </si>
  <si>
    <t>Impermeabilização de paredes com argamassa de cimento e areia, com aditivo impermeabilizante, e = 2cm</t>
  </si>
  <si>
    <r>
      <rPr>
        <sz val="9"/>
        <color rgb="FFFF0000"/>
        <rFont val="Arial MT"/>
        <family val="2"/>
      </rPr>
      <t>6.1</t>
    </r>
  </si>
  <si>
    <r>
      <rPr>
        <sz val="9"/>
        <color rgb="FFFF0000"/>
        <rFont val="Arial MT"/>
        <family val="2"/>
      </rPr>
      <t>Trama de madeira composta por terças para telhados
de até 2 águas para telha estrutural de fibrocimento, incluso transporte vertical</t>
    </r>
  </si>
  <si>
    <r>
      <rPr>
        <sz val="9"/>
        <color rgb="FFFF0000"/>
        <rFont val="Arial MT"/>
        <family val="2"/>
      </rPr>
      <t>m²</t>
    </r>
  </si>
  <si>
    <r>
      <rPr>
        <sz val="9"/>
        <color rgb="FFFF0000"/>
        <rFont val="Arial MT"/>
        <family val="2"/>
      </rPr>
      <t>SINAPI- FEV/2021</t>
    </r>
  </si>
  <si>
    <r>
      <rPr>
        <sz val="9"/>
        <color rgb="FFFF0000"/>
        <rFont val="Arial MT"/>
        <family val="2"/>
      </rPr>
      <t>6.4</t>
    </r>
  </si>
  <si>
    <r>
      <rPr>
        <sz val="9"/>
        <color rgb="FFFF0000"/>
        <rFont val="Arial MT"/>
        <family val="2"/>
      </rPr>
      <t>Calha em chapa de aço galvanizado número 24, desenvolvimento de 100 cm, incluso transporte vertical.
af_07/2019</t>
    </r>
  </si>
  <si>
    <r>
      <rPr>
        <sz val="9"/>
        <color rgb="FFFF0000"/>
        <rFont val="Arial MT"/>
        <family val="2"/>
      </rPr>
      <t>m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</si>
  <si>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</si>
  <si>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color rgb="FFFF0000"/>
        <rFont val="Arial MT"/>
        <family val="2"/>
      </rPr>
      <t>7.2.5</t>
    </r>
  </si>
  <si>
    <r>
      <rPr>
        <sz val="9"/>
        <color rgb="FFFF0000"/>
        <rFont val="Arial MT"/>
        <family val="2"/>
      </rPr>
      <t>Revestimento cerâmico para piso com placas tipo esmaltada extra de dimensões 45x45 cm aplicada em ambientes de área entre 5 m2 e 10 m2. af_06/2014</t>
    </r>
  </si>
  <si>
    <t>15.0</t>
  </si>
  <si>
    <t>ITENS ADITADOS</t>
  </si>
  <si>
    <t>15.1</t>
  </si>
  <si>
    <t>15.1.1</t>
  </si>
  <si>
    <t>Pilar e vigas de madeira, seção 10x18cm a 20x20cm, em massaranduba, angelin ou madeira de lei</t>
  </si>
  <si>
    <t>m³</t>
  </si>
  <si>
    <t>Orse</t>
  </si>
  <si>
    <t>15.1.2</t>
  </si>
  <si>
    <t>TRAMA DE MADEIRA COMPOSTA POR BARROTES PARA TELHADOS DE ATÉ 2 ÁGUAS PARA TELHA ESTRUTURAL DE FIBROCIMENTO, INCLUSO TRANSPORTE VERTICAL. AF_07/2019</t>
  </si>
  <si>
    <t>m²</t>
  </si>
  <si>
    <t>Composição</t>
  </si>
  <si>
    <t>Base do Sinapi (código 92544)</t>
  </si>
  <si>
    <t>15.1.3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</si>
  <si>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</si>
  <si>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Sinapi</t>
  </si>
  <si>
    <t>15.1.4</t>
  </si>
  <si>
    <t>CALHA EM CHAPA DE AÇO GALVANIZADO NÚMERO 24, DESENVOLVIMENTO DE 120 CM, INCLUSO TRANSPORTE VERTICAL. AF_07/2019</t>
  </si>
  <si>
    <t>m</t>
  </si>
  <si>
    <t>Base do Sinapi (código 94229)</t>
  </si>
  <si>
    <t>15.2</t>
  </si>
  <si>
    <t>15.2.1</t>
  </si>
  <si>
    <t>15.2.1.1</t>
  </si>
  <si>
    <t>REVESTIMENTO CERÂMICO PARA PISO COM PLACAS TIPO ACETINADA EXTRA DE DIMENSÕES 46x46 CM APLICADA EM AMBIENTES DE ÁREA MENOR QUE 5 M2. AF_06/2014</t>
  </si>
  <si>
    <t>15.2.1.2</t>
  </si>
  <si>
    <t>Execução de passeio em piso intertravado, com bloco retangular cor natural de 20 x 10 cm, espessura 6 cm. (calçada externa)</t>
  </si>
  <si>
    <t>Existente na planilha original</t>
  </si>
  <si>
    <t>15.3</t>
  </si>
  <si>
    <t>15.3.1</t>
  </si>
  <si>
    <t>15.3.2</t>
  </si>
  <si>
    <t>Guarda-roupas</t>
  </si>
  <si>
    <t>15.3.2.1</t>
  </si>
  <si>
    <t>15.3.2.2</t>
  </si>
  <si>
    <t>PEÇA RETANGULAR PRÉ-MOLDADA, VOLUME DE CONCRETO DE ATÉ 10 LITROS, TAXA DE AÇO APROXIMADA DE 30KG/M³. AF_01/2018</t>
  </si>
  <si>
    <t>15.3.2.3</t>
  </si>
  <si>
    <t>15.3.2.4</t>
  </si>
  <si>
    <t>15.3.2.5</t>
  </si>
  <si>
    <t>15.3.2.6</t>
  </si>
  <si>
    <t>15.3.2.7</t>
  </si>
  <si>
    <t>PORTA EM ALUMÍNIO DE ABRIR TIPO VENEZIANA COM GUARNIÇÃO, FIXAÇÃO COM PARAFUSOS - FORNECIMENTO E INSTALAÇÃO. AF_12/2019</t>
  </si>
  <si>
    <t>15.3.3</t>
  </si>
  <si>
    <t>Criados das camas</t>
  </si>
  <si>
    <t>15.3.3.1</t>
  </si>
  <si>
    <t>15.3.3.2</t>
  </si>
  <si>
    <t>15.3.3.3</t>
  </si>
  <si>
    <t>15.3.4</t>
  </si>
  <si>
    <t>Grades das janelas p/ segurança da edificação</t>
  </si>
  <si>
    <t>15.3.4.1</t>
  </si>
  <si>
    <t>GRADIL EM ALUMÍNIO FIXADO EM VÃOS DE JANELAS, FORMADO POR TUBOS DE 3/4". AF_04/2019 (JANELAS DA FACHADA LESTE TERREO)</t>
  </si>
  <si>
    <t>15.3.5</t>
  </si>
  <si>
    <t>Mesas para refeitório e salas administrativas</t>
  </si>
  <si>
    <t>15.3.5.1</t>
  </si>
  <si>
    <t>15.3.5.2</t>
  </si>
  <si>
    <t>15.3.5.3</t>
  </si>
  <si>
    <t>15.3.5.4</t>
  </si>
  <si>
    <t>15.3.5.5</t>
  </si>
  <si>
    <t>15.3.5.6</t>
  </si>
  <si>
    <t>15.3.6</t>
  </si>
  <si>
    <t>Assento da sala de estar</t>
  </si>
  <si>
    <t>15.3.6.1</t>
  </si>
  <si>
    <t>15.3.6.2</t>
  </si>
  <si>
    <t>15.3.6.3</t>
  </si>
  <si>
    <t>15.3.6.4</t>
  </si>
  <si>
    <t>15.3.6.5</t>
  </si>
  <si>
    <t>15.3.6.6</t>
  </si>
  <si>
    <t>15.4</t>
  </si>
  <si>
    <t>INSTALAÇÕES ELÉTRICAS (ILUMINAÇÃO EXTERNA)</t>
  </si>
  <si>
    <t>15.4.1</t>
  </si>
  <si>
    <t>PONTO DE ILUMINAÇÃO RESIDENCIAL INCLUINDO INTERRUPTOR SIMPLES (2 MÓDULOS), CAIXA ELÉTRICA, ELETRODUTO, CABO, RASGO, QUEBRA E CHUMBAMENTO (EXCLUINDO LUMINÁRIA E LÂMPADA). AF_01/2016</t>
  </si>
  <si>
    <t>und</t>
  </si>
  <si>
    <t>15.4.2</t>
  </si>
  <si>
    <t>LUMINÁRIA ARANDELA TIPO TARTARUGA, DE SOBREPOR, COM 1 LÂMPADA LED DE 6 W, SEM REATOR - FORNECIMENTO E INSTALAÇÃO. AF_02/2020</t>
  </si>
  <si>
    <t>15.4.3</t>
  </si>
  <si>
    <t>POSTE DECORATIVO PARA JARDIM EM AÇO TUBULAR, H = *2,5* M, SEM LUMINÁRIA - FORNECIMENTO E INSTALAÇÃO. AF_11/2019</t>
  </si>
  <si>
    <t>15.4.4</t>
  </si>
  <si>
    <t>LUMINÁRIA DE LED PARA ILUMINAÇÃO PÚBLICA, DE 33 W ATÉ 50 W - FORNECIMENTO E INSTALAÇÃO. AF_08/2020</t>
  </si>
  <si>
    <t>15.4.5</t>
  </si>
  <si>
    <t>REFLETOR EM ALUMÍNIO, DE SUPORTE E ALÇA, COM LÂMPADA VAPOR DE MERCÚRIO DE 250 W, COM REATOR ALTO FATOR DE POTÊNCIA - FORNECIMENTO E INSTALAÇÃO. AF_02/2020</t>
  </si>
  <si>
    <t>OBS: A PARTIR DESTE BM, QUE FOI REALIZADO APÓS O TERMO DE ADITIVO DE VALOR N. 01, ASSINADO EM 22/JULHO/2022 E PUBLICADO EM 23/07/2022, O CONTRATO PASSOU A VIGORAR COM O VALOR DE R$ 838.386,99</t>
  </si>
  <si>
    <t>MEMÓRIA BM 08</t>
  </si>
  <si>
    <t xml:space="preserve">Pelo projeto arquitetônico = </t>
  </si>
  <si>
    <t xml:space="preserve">Portas de madeira = 3*0,70*2,10 + 1*0,80*2,10 + 13*0,90*2,10 = 30,66 m² x 2 lados = 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</si>
  <si>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</si>
  <si>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7 unidades</t>
  </si>
  <si>
    <t>porta do dml - 0,70*2,10</t>
  </si>
  <si>
    <t xml:space="preserve">Pelo projeto arquitetonico = </t>
  </si>
  <si>
    <t>25,32*0,06*0,3</t>
  </si>
  <si>
    <t>Área total medida = 256,90 - área total paga até entao = 177,46, restando pagar 79,44 m²</t>
  </si>
  <si>
    <t>0,5*2,4*(4+5+4+3+4+4)</t>
  </si>
  <si>
    <t>(0,5*0,86*0,03*2*4)+(0,5*0,88*0,03*2*5)+(0,5*0,94*0,03*2*4)+(0,5*0,98*0,03*2*5)+(0,5*0,96*0,03*2*4)+(0,5*0,82*0,03*2*4)</t>
  </si>
  <si>
    <t>28,8*2+0,12*2,4*(4+5+4+3+4+4)</t>
  </si>
  <si>
    <t>mesma área de massa única</t>
  </si>
  <si>
    <t>(1,2*0,86*2*4)+(1,2*0,88*2*5)+(1,2*0,94*2*4)+(1,2*0,98*2*5)+(1,2*0,96*2*4)+(1,2*0,82*2*4)</t>
  </si>
  <si>
    <t>0,5*0,6*0,3*33</t>
  </si>
  <si>
    <t>0,5*0,6*33*2+0,03*0,6*33</t>
  </si>
  <si>
    <t>2*1,35*2+1*0,5+0,7*0,5</t>
  </si>
  <si>
    <t>(3,4+0,1)*0,75*2 + 1,5*0,75</t>
  </si>
  <si>
    <t>6,38+1,5*0,75</t>
  </si>
  <si>
    <t>1,5*4,6+6,63*0,5+1,5*0,6*3</t>
  </si>
  <si>
    <t>(5,7+0,65)*0,4</t>
  </si>
  <si>
    <t>5,7*0,65*0,05</t>
  </si>
  <si>
    <t>BM 09 - REPLANILHAMENTO</t>
  </si>
  <si>
    <t>2º BM após o termo de aditivo de valor nº 01</t>
  </si>
  <si>
    <t>30/08/2022 A 30/09/2022</t>
  </si>
  <si>
    <t>Quantidade executada neste BM</t>
  </si>
  <si>
    <t>Quantidade executada em excedente</t>
  </si>
  <si>
    <t>Quantidade não-executada</t>
  </si>
  <si>
    <t>Quantidade executada total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</si>
  <si>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</si>
  <si>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16.0</t>
  </si>
  <si>
    <t>ITENS EXTRA PLANILHA ORÇAMENTÁRIA/ADITIVO</t>
  </si>
  <si>
    <t>16.1</t>
  </si>
  <si>
    <t>LASTRO COM MATERIAL GRANULAR (PEDRA BRITADA N.1 E PEDRA BRITADA N.2), APLICADO EM PISOS OU LAJES SOBRE SOLO, ESPESSURA DE *10 CM*. AF_07/2019</t>
  </si>
  <si>
    <t xml:space="preserve">Sinapi </t>
  </si>
  <si>
    <t>16.2</t>
  </si>
  <si>
    <t>Espelho plano 3mm</t>
  </si>
  <si>
    <t>16.3</t>
  </si>
  <si>
    <t>CADEADO SIMPLES, CORPO EM LATAO MACICO, COM LARGURA DE 25 MM E ALTURA DE APROX 25 MM, HASTE CEMENTADA (NAO LONGA), EM ACO TEMPERADO COM DIAMETRO DE APROX 5,0 MM, INCLUINDO 2 CHAVES</t>
  </si>
  <si>
    <t>16.4</t>
  </si>
  <si>
    <t>Refletor Slim LED 50W de potência, branco Frio, 6500k, Autovolt, marca G-light ou similar</t>
  </si>
  <si>
    <t>16.5</t>
  </si>
  <si>
    <t>TEXTURA ACRÍLICA, APLICAÇÃO MANUAL EM PAREDE, UMA DEMÃO. AF_09/201</t>
  </si>
  <si>
    <t>16.6</t>
  </si>
  <si>
    <t>BOMBA CENTRÍFUGA, MONOFÁSICA, 0,5 CV OU 0,49 HP, HM 6 A 20 M, Q 1,2 A 8,3 M3/H - FORNECIMENTO E INSTALAÇÃO. AF_12/2020</t>
  </si>
  <si>
    <t>16.7</t>
  </si>
  <si>
    <t xml:space="preserve">	Portão em alumínio, cor N/B/P, em perfís búzio quadrado ou lambril, completo inclusive rodízios, perfís e fechadura</t>
  </si>
  <si>
    <t>16.8</t>
  </si>
  <si>
    <t>CARGA, MANOBRA E DESCARGA DE SOLOS E MATERIAIS GRANULARES EM CAMINHÃO BASCULANTE 18 M³ - CARGA COM PÁ CARREGADEIRA (CAÇAMBA DE 1,7 A 2,8 M³ / 128 HP) E DESCARGA LIVRE (UNIDADE: M3). AF_07/2020</t>
  </si>
  <si>
    <t>OBS: A PARTIR DO BM 08, QUE FOI REALIZADO APÓS O TERMO DE ADITIVO DE VALOR N. 01, ASSINADO EM 22/JULHO/2022 E PUBLICADO EM 23/07/2022, O CONTRATO PASSOU A VIGORAR COM O VALOR DE R$ 838.386,99</t>
  </si>
  <si>
    <t>RESUMO DA OBRA</t>
  </si>
  <si>
    <t>TOTAL CONTRATADO</t>
  </si>
  <si>
    <t>TOTAL EXECUTADO</t>
  </si>
  <si>
    <t>VALOR PAGO NAS MEDIÇÕES ACUMULADAS (BM01-BM08)</t>
  </si>
  <si>
    <t>VALOR RESTANTE DO CONTRATO A PAGAR</t>
  </si>
  <si>
    <t>MEMÓRIA BM 09 - Replanilhamento</t>
  </si>
  <si>
    <t xml:space="preserve">Caixa d'água - 10,04+4,46+ 7,29 = </t>
  </si>
  <si>
    <t>Total executado = 256,90 m² - pago até o momento: 224,91 m². restando pagar 31,99 m²</t>
  </si>
  <si>
    <t>piso do beco - 13,7*1,40</t>
  </si>
  <si>
    <t xml:space="preserve">Piso da marquise - 17,90+14,31+20,30 = 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</si>
  <si>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</si>
  <si>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Quantitade total executada - 130 m - quantiade já paga até então - 80m = totalizando</t>
  </si>
  <si>
    <t>Quantitade total executada - 1.583 m - quantiade já paga até então - 1222,72 = totalizando</t>
  </si>
  <si>
    <t>Quantitade total executada - 700 m - quantiade já paga até então - 541,81 = totalizando</t>
  </si>
  <si>
    <t>8,46+4,6+16,02+43,86+11,56+36,19+10,56+1,26+12,72+5,06+14,44+3,13+4,42+53,41+21,99+11,96+3,1+12,74+40,63+22,89+8,89+38,15+1,35+ 12,08+10,51+49,44+4,18+18,73+9,93=492,26 área total de gesso - área já paga até o momento - 454,00 = 38,26 m²</t>
  </si>
  <si>
    <t xml:space="preserve">área de serviço - 2,73*2,10 = </t>
  </si>
  <si>
    <t>Total das grades - 2,1*1,2*3+0,6*1,1*6+0,8*2,2+3,1*1,2*6+0,8*0,6 = 36,08 m² -  pago até então: 6,25 m²; totalizando:</t>
  </si>
  <si>
    <t>20,96 * 1,66</t>
  </si>
  <si>
    <t>1,48*0,75*2+1,67*0,67*2+0,6*0,74*3</t>
  </si>
  <si>
    <t>17,9+14,31+20,3+2,26+1,81+1,68+108,68+3,24+11,57+2,72+9+0,45+1,8+804</t>
  </si>
  <si>
    <t>5*1,8</t>
  </si>
  <si>
    <t>Corte de terreno, mais bota fora do material escavado - 263,00 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</si>
</sst>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  <numFmt numFmtId="167" formatCode="#,##0.00_ ;\-#,##0.00\ "/>
  </numFmts>
  <fonts count="3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  <font>
      <sz val="9"/>
      <color rgb="FFFF0000"/>
      <name val="Arial MT"/>
    </font>
    <font>
      <sz val="9"/>
      <color rgb="FFFF0000"/>
      <name val="Arial MT"/>
      <family val="2"/>
    </font>
    <font>
      <sz val="10"/>
      <color rgb="FFFF0000"/>
      <name val="Times New Roman"/>
      <family val="1"/>
    </font>
    <font>
      <sz val="11"/>
      <color rgb="FF000000"/>
      <name val="Arial"/>
      <family val="2"/>
    </font>
    <font>
      <b/>
      <sz val="11"/>
      <name val="Aptos Display"/>
      <family val="1"/>
      <scheme val="major"/>
    </font>
    <font>
      <b/>
      <sz val="9"/>
      <name val="Aptos Display"/>
      <family val="1"/>
      <scheme val="major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  <xf numFmtId="0" fontId="5" fillId="2" borderId="31" xfId="1" applyFont="1" applyFill="1" applyBorder="1" applyAlignment="1">
      <alignment horizontal="left" vertical="top" wrapText="1"/>
    </xf>
    <xf numFmtId="164" fontId="2" fillId="0" borderId="0" xfId="1" applyNumberFormat="1" applyAlignment="1">
      <alignment horizontal="left" vertical="top"/>
    </xf>
    <xf numFmtId="0" fontId="26" fillId="3" borderId="28" xfId="1" applyFont="1" applyFill="1" applyBorder="1" applyAlignment="1">
      <alignment horizontal="center" vertical="center" wrapText="1"/>
    </xf>
    <xf numFmtId="0" fontId="28" fillId="3" borderId="28" xfId="1" applyFont="1" applyFill="1" applyBorder="1" applyAlignment="1">
      <alignment horizontal="left" vertical="top" wrapText="1"/>
    </xf>
    <xf numFmtId="2" fontId="27" fillId="3" borderId="28" xfId="1" applyNumberFormat="1" applyFont="1" applyFill="1" applyBorder="1" applyAlignment="1">
      <alignment horizontal="right" vertical="center" shrinkToFit="1"/>
    </xf>
    <xf numFmtId="2" fontId="27" fillId="3" borderId="28" xfId="1" applyNumberFormat="1" applyFont="1" applyFill="1" applyBorder="1" applyAlignment="1">
      <alignment horizontal="right" vertical="top" shrinkToFit="1"/>
    </xf>
    <xf numFmtId="1" fontId="27" fillId="3" borderId="28" xfId="1" applyNumberFormat="1" applyFont="1" applyFill="1" applyBorder="1" applyAlignment="1">
      <alignment horizontal="right" vertical="center" indent="2" shrinkToFit="1"/>
    </xf>
    <xf numFmtId="0" fontId="26" fillId="3" borderId="28" xfId="1" applyFont="1" applyFill="1" applyBorder="1" applyAlignment="1">
      <alignment horizontal="left" vertical="top" wrapText="1"/>
    </xf>
    <xf numFmtId="4" fontId="27" fillId="3" borderId="28" xfId="1" applyNumberFormat="1" applyFont="1" applyFill="1" applyBorder="1" applyAlignment="1">
      <alignment horizontal="center" vertical="center" shrinkToFit="1"/>
    </xf>
    <xf numFmtId="4" fontId="27" fillId="3" borderId="29" xfId="1" applyNumberFormat="1" applyFont="1" applyFill="1" applyBorder="1" applyAlignment="1">
      <alignment horizontal="center" vertical="center" shrinkToFit="1"/>
    </xf>
    <xf numFmtId="4" fontId="28" fillId="3" borderId="1" xfId="1" applyNumberFormat="1" applyFont="1" applyFill="1" applyBorder="1" applyAlignment="1">
      <alignment horizontal="center" vertical="top"/>
    </xf>
    <xf numFmtId="4" fontId="28" fillId="3" borderId="24" xfId="1" applyNumberFormat="1" applyFont="1" applyFill="1" applyBorder="1" applyAlignment="1">
      <alignment horizontal="center" vertical="top"/>
    </xf>
    <xf numFmtId="0" fontId="26" fillId="3" borderId="28" xfId="1" applyFont="1" applyFill="1" applyBorder="1" applyAlignment="1">
      <alignment horizontal="center" vertical="top" wrapText="1"/>
    </xf>
    <xf numFmtId="1" fontId="27" fillId="3" borderId="28" xfId="1" applyNumberFormat="1" applyFont="1" applyFill="1" applyBorder="1" applyAlignment="1">
      <alignment horizontal="center" vertical="top" shrinkToFit="1"/>
    </xf>
    <xf numFmtId="0" fontId="5" fillId="2" borderId="30" xfId="1" applyFont="1" applyFill="1" applyBorder="1" applyAlignment="1">
      <alignment vertical="top" wrapText="1"/>
    </xf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right" vertical="center"/>
    </xf>
    <xf numFmtId="2" fontId="15" fillId="2" borderId="1" xfId="1" applyNumberFormat="1" applyFont="1" applyFill="1" applyBorder="1" applyAlignment="1">
      <alignment horizontal="right" vertical="center" shrinkToFit="1"/>
    </xf>
    <xf numFmtId="0" fontId="2" fillId="2" borderId="1" xfId="1" applyFill="1" applyBorder="1" applyAlignment="1">
      <alignment horizontal="left" vertical="center"/>
    </xf>
    <xf numFmtId="4" fontId="15" fillId="2" borderId="1" xfId="1" applyNumberFormat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vertical="top" wrapText="1"/>
    </xf>
    <xf numFmtId="0" fontId="5" fillId="2" borderId="3" xfId="1" applyFont="1" applyFill="1" applyBorder="1" applyAlignment="1">
      <alignment vertical="top" wrapText="1"/>
    </xf>
    <xf numFmtId="0" fontId="5" fillId="2" borderId="4" xfId="1" applyFont="1" applyFill="1" applyBorder="1" applyAlignment="1">
      <alignment vertical="top" wrapText="1"/>
    </xf>
    <xf numFmtId="0" fontId="2" fillId="2" borderId="32" xfId="1" applyFill="1" applyBorder="1" applyAlignment="1">
      <alignment horizontal="left" vertical="center" wrapText="1"/>
    </xf>
    <xf numFmtId="4" fontId="5" fillId="2" borderId="32" xfId="1" applyNumberFormat="1" applyFont="1" applyFill="1" applyBorder="1" applyAlignment="1">
      <alignment horizontal="center" vertical="top" wrapText="1"/>
    </xf>
    <xf numFmtId="0" fontId="2" fillId="2" borderId="33" xfId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top" wrapText="1"/>
    </xf>
    <xf numFmtId="0" fontId="2" fillId="2" borderId="7" xfId="1" applyFill="1" applyBorder="1" applyAlignment="1">
      <alignment horizontal="left" vertical="center" wrapText="1"/>
    </xf>
    <xf numFmtId="0" fontId="2" fillId="2" borderId="19" xfId="1" applyFill="1" applyBorder="1" applyAlignment="1">
      <alignment horizontal="right" vertical="center"/>
    </xf>
    <xf numFmtId="2" fontId="15" fillId="2" borderId="19" xfId="1" applyNumberFormat="1" applyFont="1" applyFill="1" applyBorder="1" applyAlignment="1">
      <alignment horizontal="right" vertical="center" shrinkToFit="1"/>
    </xf>
    <xf numFmtId="2" fontId="15" fillId="2" borderId="32" xfId="1" applyNumberFormat="1" applyFont="1" applyFill="1" applyBorder="1" applyAlignment="1">
      <alignment horizontal="right" vertical="center" shrinkToFit="1"/>
    </xf>
    <xf numFmtId="0" fontId="8" fillId="2" borderId="19" xfId="1" applyFont="1" applyFill="1" applyBorder="1" applyAlignment="1">
      <alignment horizontal="left" vertical="top" wrapText="1"/>
    </xf>
    <xf numFmtId="0" fontId="2" fillId="2" borderId="19" xfId="1" applyFill="1" applyBorder="1" applyAlignment="1">
      <alignment horizontal="left" vertical="center" wrapText="1"/>
    </xf>
    <xf numFmtId="4" fontId="15" fillId="2" borderId="19" xfId="1" applyNumberFormat="1" applyFont="1" applyFill="1" applyBorder="1" applyAlignment="1">
      <alignment horizontal="center" vertical="center" shrinkToFit="1"/>
    </xf>
    <xf numFmtId="1" fontId="15" fillId="2" borderId="28" xfId="1" applyNumberFormat="1" applyFont="1" applyFill="1" applyBorder="1" applyAlignment="1">
      <alignment horizontal="left" vertical="top" indent="2" shrinkToFit="1"/>
    </xf>
    <xf numFmtId="2" fontId="15" fillId="2" borderId="32" xfId="1" applyNumberFormat="1" applyFont="1" applyFill="1" applyBorder="1" applyAlignment="1">
      <alignment horizontal="right" vertical="top" shrinkToFit="1"/>
    </xf>
    <xf numFmtId="1" fontId="15" fillId="2" borderId="32" xfId="1" applyNumberFormat="1" applyFont="1" applyFill="1" applyBorder="1" applyAlignment="1">
      <alignment horizontal="left" vertical="top" indent="2" shrinkToFit="1"/>
    </xf>
    <xf numFmtId="2" fontId="15" fillId="2" borderId="1" xfId="1" applyNumberFormat="1" applyFont="1" applyFill="1" applyBorder="1" applyAlignment="1">
      <alignment horizontal="right" vertical="top" shrinkToFit="1"/>
    </xf>
    <xf numFmtId="1" fontId="15" fillId="2" borderId="1" xfId="1" applyNumberFormat="1" applyFont="1" applyFill="1" applyBorder="1" applyAlignment="1">
      <alignment horizontal="left" vertical="top" indent="2" shrinkToFit="1"/>
    </xf>
    <xf numFmtId="0" fontId="5" fillId="2" borderId="1" xfId="1" applyFont="1" applyFill="1" applyBorder="1" applyAlignment="1">
      <alignment horizontal="left" vertical="top" wrapText="1"/>
    </xf>
    <xf numFmtId="0" fontId="2" fillId="2" borderId="31" xfId="1" applyFill="1" applyBorder="1" applyAlignment="1">
      <alignment horizontal="left" wrapText="1"/>
    </xf>
    <xf numFmtId="0" fontId="2" fillId="2" borderId="33" xfId="1" applyFill="1" applyBorder="1" applyAlignment="1">
      <alignment horizontal="right" vertical="center"/>
    </xf>
    <xf numFmtId="0" fontId="5" fillId="2" borderId="19" xfId="1" applyFont="1" applyFill="1" applyBorder="1" applyAlignment="1">
      <alignment horizontal="left" vertical="top" wrapText="1"/>
    </xf>
    <xf numFmtId="0" fontId="2" fillId="2" borderId="34" xfId="1" applyFill="1" applyBorder="1" applyAlignment="1">
      <alignment horizontal="left" wrapText="1"/>
    </xf>
    <xf numFmtId="0" fontId="2" fillId="2" borderId="32" xfId="1" applyFill="1" applyBorder="1" applyAlignment="1">
      <alignment horizontal="left" wrapText="1"/>
    </xf>
    <xf numFmtId="4" fontId="15" fillId="2" borderId="32" xfId="1" applyNumberFormat="1" applyFont="1" applyFill="1" applyBorder="1" applyAlignment="1">
      <alignment horizontal="center" vertical="center" shrinkToFit="1"/>
    </xf>
    <xf numFmtId="0" fontId="8" fillId="2" borderId="19" xfId="1" applyFont="1" applyFill="1" applyBorder="1" applyAlignment="1">
      <alignment horizontal="center" vertical="center" wrapText="1"/>
    </xf>
    <xf numFmtId="1" fontId="15" fillId="2" borderId="32" xfId="1" applyNumberFormat="1" applyFont="1" applyFill="1" applyBorder="1" applyAlignment="1">
      <alignment horizontal="center" vertical="center" shrinkToFit="1"/>
    </xf>
    <xf numFmtId="1" fontId="15" fillId="2" borderId="1" xfId="1" applyNumberFormat="1" applyFont="1" applyFill="1" applyBorder="1" applyAlignment="1">
      <alignment horizontal="center" vertical="center" shrinkToFit="1"/>
    </xf>
    <xf numFmtId="0" fontId="11" fillId="2" borderId="32" xfId="1" applyFont="1" applyFill="1" applyBorder="1" applyAlignment="1">
      <alignment horizontal="left" vertical="top" wrapText="1"/>
    </xf>
    <xf numFmtId="1" fontId="15" fillId="2" borderId="32" xfId="1" applyNumberFormat="1" applyFont="1" applyFill="1" applyBorder="1" applyAlignment="1">
      <alignment horizontal="right" vertical="top" indent="2" shrinkToFit="1"/>
    </xf>
    <xf numFmtId="0" fontId="2" fillId="2" borderId="32" xfId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  <xf numFmtId="2" fontId="15" fillId="2" borderId="1" xfId="1" applyNumberFormat="1" applyFont="1" applyFill="1" applyBorder="1" applyAlignment="1">
      <alignment horizontal="center" vertical="center" shrinkToFit="1"/>
    </xf>
    <xf numFmtId="0" fontId="2" fillId="2" borderId="0" xfId="1" applyFill="1" applyAlignment="1">
      <alignment horizontal="left" vertical="top" wrapText="1"/>
    </xf>
    <xf numFmtId="0" fontId="20" fillId="2" borderId="32" xfId="1" applyFont="1" applyFill="1" applyBorder="1" applyAlignment="1">
      <alignment horizontal="right" vertical="top" wrapText="1" indent="3"/>
    </xf>
    <xf numFmtId="0" fontId="20" fillId="2" borderId="32" xfId="1" applyFont="1" applyFill="1" applyBorder="1" applyAlignment="1">
      <alignment horizontal="left" vertical="top" wrapText="1"/>
    </xf>
    <xf numFmtId="0" fontId="20" fillId="2" borderId="32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left" vertical="top" wrapText="1"/>
    </xf>
    <xf numFmtId="0" fontId="18" fillId="2" borderId="1" xfId="1" applyFont="1" applyFill="1" applyBorder="1" applyAlignment="1">
      <alignment horizontal="center" vertical="top" wrapText="1"/>
    </xf>
    <xf numFmtId="0" fontId="22" fillId="2" borderId="1" xfId="1" applyFont="1" applyFill="1" applyBorder="1" applyAlignment="1">
      <alignment horizontal="left" vertical="top"/>
    </xf>
    <xf numFmtId="0" fontId="22" fillId="2" borderId="1" xfId="1" applyFont="1" applyFill="1" applyBorder="1" applyAlignment="1">
      <alignment horizontal="left" vertical="top" wrapText="1"/>
    </xf>
    <xf numFmtId="0" fontId="29" fillId="2" borderId="28" xfId="1" applyFont="1" applyFill="1" applyBorder="1" applyAlignment="1">
      <alignment horizontal="left" vertical="top" wrapText="1"/>
    </xf>
    <xf numFmtId="0" fontId="29" fillId="2" borderId="29" xfId="1" applyFont="1" applyFill="1" applyBorder="1" applyAlignment="1">
      <alignment horizontal="left" vertical="top" wrapText="1"/>
    </xf>
    <xf numFmtId="0" fontId="20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  <xf numFmtId="0" fontId="2" fillId="2" borderId="0" xfId="1" applyFill="1" applyAlignment="1">
      <alignment horizontal="left" vertical="top" wrapText="1"/>
    </xf>
    <xf numFmtId="0" fontId="17" fillId="2" borderId="35" xfId="1" applyFont="1" applyFill="1" applyBorder="1" applyAlignment="1">
      <alignment horizontal="left" vertical="top" wrapText="1"/>
    </xf>
    <xf numFmtId="0" fontId="17" fillId="2" borderId="36" xfId="1" applyFont="1" applyFill="1" applyBorder="1" applyAlignment="1">
      <alignment horizontal="left" vertical="top" wrapText="1"/>
    </xf>
    <xf numFmtId="0" fontId="17" fillId="2" borderId="37" xfId="1" applyFont="1" applyFill="1" applyBorder="1" applyAlignment="1">
      <alignment horizontal="left" vertical="top" wrapText="1"/>
    </xf>
    <xf numFmtId="0" fontId="17" fillId="2" borderId="38" xfId="1" applyFont="1" applyFill="1" applyBorder="1" applyAlignment="1">
      <alignment horizontal="left" vertical="top" wrapText="1"/>
    </xf>
    <xf numFmtId="0" fontId="17" fillId="2" borderId="39" xfId="1" applyFont="1" applyFill="1" applyBorder="1" applyAlignment="1">
      <alignment horizontal="left" vertical="top" wrapText="1"/>
    </xf>
    <xf numFmtId="0" fontId="17" fillId="2" borderId="40" xfId="1" applyFont="1" applyFill="1" applyBorder="1" applyAlignment="1">
      <alignment horizontal="left" vertical="top" wrapText="1"/>
    </xf>
    <xf numFmtId="0" fontId="18" fillId="2" borderId="1" xfId="1" applyFont="1" applyFill="1" applyBorder="1" applyAlignment="1">
      <alignment horizontal="left" vertical="top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4" fontId="13" fillId="2" borderId="2" xfId="2" applyNumberFormat="1" applyFont="1" applyFill="1" applyBorder="1" applyAlignment="1">
      <alignment horizontal="center" vertical="center"/>
    </xf>
    <xf numFmtId="4" fontId="13" fillId="2" borderId="3" xfId="2" applyNumberFormat="1" applyFont="1" applyFill="1" applyBorder="1" applyAlignment="1">
      <alignment horizontal="center" vertical="center"/>
    </xf>
    <xf numFmtId="4" fontId="13" fillId="2" borderId="7" xfId="2" applyNumberFormat="1" applyFont="1" applyFill="1" applyBorder="1" applyAlignment="1">
      <alignment horizontal="center" vertical="center"/>
    </xf>
    <xf numFmtId="4" fontId="5" fillId="2" borderId="0" xfId="1" applyNumberFormat="1" applyFont="1" applyFill="1" applyAlignment="1">
      <alignment horizontal="center" vertical="center" wrapText="1"/>
    </xf>
    <xf numFmtId="4" fontId="2" fillId="3" borderId="1" xfId="1" applyNumberFormat="1" applyFill="1" applyBorder="1" applyAlignment="1">
      <alignment horizontal="center" vertical="top"/>
    </xf>
    <xf numFmtId="44" fontId="5" fillId="2" borderId="1" xfId="3" applyFont="1" applyFill="1" applyBorder="1" applyAlignment="1">
      <alignment horizontal="center" vertical="top" wrapText="1"/>
    </xf>
    <xf numFmtId="44" fontId="2" fillId="0" borderId="0" xfId="1" applyNumberFormat="1" applyAlignment="1">
      <alignment horizontal="left" vertical="top"/>
    </xf>
    <xf numFmtId="0" fontId="17" fillId="2" borderId="0" xfId="1" applyFont="1" applyFill="1" applyAlignment="1">
      <alignment horizontal="left" vertical="top" wrapText="1"/>
    </xf>
    <xf numFmtId="4" fontId="30" fillId="4" borderId="41" xfId="1" applyNumberFormat="1" applyFont="1" applyFill="1" applyBorder="1" applyAlignment="1">
      <alignment horizontal="center" vertical="top" wrapText="1"/>
    </xf>
    <xf numFmtId="4" fontId="30" fillId="4" borderId="42" xfId="1" applyNumberFormat="1" applyFont="1" applyFill="1" applyBorder="1" applyAlignment="1">
      <alignment horizontal="center" vertical="top" wrapText="1"/>
    </xf>
    <xf numFmtId="4" fontId="30" fillId="4" borderId="43" xfId="1" applyNumberFormat="1" applyFont="1" applyFill="1" applyBorder="1" applyAlignment="1">
      <alignment horizontal="center" vertical="top" wrapText="1"/>
    </xf>
    <xf numFmtId="4" fontId="31" fillId="4" borderId="44" xfId="1" applyNumberFormat="1" applyFont="1" applyFill="1" applyBorder="1" applyAlignment="1">
      <alignment horizontal="left" vertical="top" wrapText="1"/>
    </xf>
    <xf numFmtId="4" fontId="31" fillId="4" borderId="45" xfId="1" applyNumberFormat="1" applyFont="1" applyFill="1" applyBorder="1" applyAlignment="1">
      <alignment horizontal="left" vertical="top" wrapText="1"/>
    </xf>
    <xf numFmtId="39" fontId="31" fillId="4" borderId="45" xfId="1" applyNumberFormat="1" applyFont="1" applyFill="1" applyBorder="1" applyAlignment="1">
      <alignment horizontal="right" vertical="center" wrapText="1"/>
    </xf>
    <xf numFmtId="39" fontId="31" fillId="4" borderId="46" xfId="1" applyNumberFormat="1" applyFont="1" applyFill="1" applyBorder="1" applyAlignment="1">
      <alignment horizontal="right" vertical="center" wrapText="1"/>
    </xf>
    <xf numFmtId="167" fontId="2" fillId="0" borderId="0" xfId="1" applyNumberFormat="1" applyAlignment="1">
      <alignment horizontal="left" vertical="top"/>
    </xf>
    <xf numFmtId="4" fontId="31" fillId="5" borderId="47" xfId="1" applyNumberFormat="1" applyFont="1" applyFill="1" applyBorder="1" applyAlignment="1">
      <alignment horizontal="left" vertical="top"/>
    </xf>
    <xf numFmtId="4" fontId="31" fillId="5" borderId="1" xfId="1" applyNumberFormat="1" applyFont="1" applyFill="1" applyBorder="1" applyAlignment="1">
      <alignment horizontal="left" vertical="top"/>
    </xf>
    <xf numFmtId="39" fontId="31" fillId="5" borderId="1" xfId="1" applyNumberFormat="1" applyFont="1" applyFill="1" applyBorder="1" applyAlignment="1">
      <alignment horizontal="right" vertical="center" wrapText="1"/>
    </xf>
    <xf numFmtId="39" fontId="31" fillId="5" borderId="48" xfId="1" applyNumberFormat="1" applyFont="1" applyFill="1" applyBorder="1" applyAlignment="1">
      <alignment horizontal="right" vertical="center" wrapText="1"/>
    </xf>
    <xf numFmtId="4" fontId="31" fillId="4" borderId="47" xfId="1" applyNumberFormat="1" applyFont="1" applyFill="1" applyBorder="1" applyAlignment="1">
      <alignment vertical="top"/>
    </xf>
    <xf numFmtId="4" fontId="31" fillId="4" borderId="1" xfId="1" applyNumberFormat="1" applyFont="1" applyFill="1" applyBorder="1" applyAlignment="1">
      <alignment vertical="top"/>
    </xf>
    <xf numFmtId="39" fontId="31" fillId="4" borderId="1" xfId="1" applyNumberFormat="1" applyFont="1" applyFill="1" applyBorder="1" applyAlignment="1">
      <alignment horizontal="right" vertical="center" wrapText="1"/>
    </xf>
    <xf numFmtId="39" fontId="31" fillId="4" borderId="48" xfId="1" applyNumberFormat="1" applyFont="1" applyFill="1" applyBorder="1" applyAlignment="1">
      <alignment horizontal="right" vertical="center" wrapText="1"/>
    </xf>
    <xf numFmtId="4" fontId="31" fillId="4" borderId="47" xfId="1" applyNumberFormat="1" applyFont="1" applyFill="1" applyBorder="1" applyAlignment="1">
      <alignment vertical="top" wrapText="1"/>
    </xf>
    <xf numFmtId="4" fontId="31" fillId="4" borderId="1" xfId="1" applyNumberFormat="1" applyFont="1" applyFill="1" applyBorder="1" applyAlignment="1">
      <alignment vertical="top" wrapText="1"/>
    </xf>
    <xf numFmtId="0" fontId="32" fillId="2" borderId="0" xfId="1" applyFont="1" applyFill="1" applyAlignment="1">
      <alignment horizontal="left" vertical="top"/>
    </xf>
    <xf numFmtId="4" fontId="2" fillId="0" borderId="0" xfId="1" applyNumberFormat="1" applyAlignment="1">
      <alignment horizontal="center" vertical="center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743.2</v>
          </cell>
        </row>
        <row r="39">
          <cell r="M39">
            <v>85.800000000000011</v>
          </cell>
        </row>
        <row r="40">
          <cell r="M40">
            <v>709.45</v>
          </cell>
        </row>
        <row r="41">
          <cell r="M41">
            <v>847.35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576.84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796.04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636.69000000000005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10</v>
          </cell>
        </row>
        <row r="102">
          <cell r="M102">
            <v>8</v>
          </cell>
        </row>
        <row r="103">
          <cell r="M103">
            <v>5</v>
          </cell>
        </row>
        <row r="104">
          <cell r="M104">
            <v>12</v>
          </cell>
        </row>
        <row r="105">
          <cell r="M105">
            <v>16</v>
          </cell>
        </row>
        <row r="106">
          <cell r="M106">
            <v>14</v>
          </cell>
        </row>
        <row r="107">
          <cell r="M107">
            <v>5</v>
          </cell>
        </row>
        <row r="108">
          <cell r="M108">
            <v>7</v>
          </cell>
        </row>
        <row r="109">
          <cell r="M109">
            <v>4</v>
          </cell>
        </row>
        <row r="110">
          <cell r="M110">
            <v>1</v>
          </cell>
        </row>
        <row r="111">
          <cell r="M111">
            <v>8</v>
          </cell>
        </row>
        <row r="112">
          <cell r="M112">
            <v>10</v>
          </cell>
        </row>
        <row r="113">
          <cell r="M113">
            <v>6</v>
          </cell>
        </row>
        <row r="114">
          <cell r="M114">
            <v>35</v>
          </cell>
        </row>
        <row r="115">
          <cell r="M115">
            <v>25</v>
          </cell>
        </row>
        <row r="116">
          <cell r="M116">
            <v>55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5</v>
          </cell>
        </row>
        <row r="120">
          <cell r="M120">
            <v>4</v>
          </cell>
        </row>
        <row r="121">
          <cell r="M121">
            <v>2</v>
          </cell>
        </row>
        <row r="122">
          <cell r="M122">
            <v>5</v>
          </cell>
        </row>
        <row r="123">
          <cell r="M123">
            <v>1</v>
          </cell>
        </row>
        <row r="124">
          <cell r="M124">
            <v>19</v>
          </cell>
        </row>
        <row r="125">
          <cell r="M125">
            <v>25</v>
          </cell>
        </row>
        <row r="126">
          <cell r="M126">
            <v>14</v>
          </cell>
        </row>
        <row r="127">
          <cell r="M127">
            <v>50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852.68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1516.15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240.47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5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7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9">
        <row r="31">
          <cell r="E31">
            <v>129.5</v>
          </cell>
        </row>
        <row r="33">
          <cell r="E33">
            <v>221.45000000000002</v>
          </cell>
        </row>
        <row r="34">
          <cell r="E34">
            <v>133.05000000000001</v>
          </cell>
        </row>
        <row r="38">
          <cell r="E38">
            <v>101.82000000000001</v>
          </cell>
        </row>
        <row r="44">
          <cell r="E44">
            <v>56.64</v>
          </cell>
        </row>
        <row r="53">
          <cell r="E53">
            <v>879.46</v>
          </cell>
        </row>
        <row r="65">
          <cell r="E65">
            <v>244.09</v>
          </cell>
        </row>
        <row r="84">
          <cell r="E84">
            <v>240.47</v>
          </cell>
        </row>
        <row r="89">
          <cell r="E89">
            <v>1</v>
          </cell>
        </row>
        <row r="90">
          <cell r="E90">
            <v>2</v>
          </cell>
        </row>
        <row r="91">
          <cell r="E91">
            <v>7</v>
          </cell>
        </row>
        <row r="92">
          <cell r="E92">
            <v>17</v>
          </cell>
        </row>
        <row r="93">
          <cell r="E93">
            <v>15</v>
          </cell>
        </row>
        <row r="94">
          <cell r="E94">
            <v>7</v>
          </cell>
        </row>
        <row r="95">
          <cell r="E95">
            <v>3</v>
          </cell>
        </row>
        <row r="96">
          <cell r="E96">
            <v>4</v>
          </cell>
        </row>
        <row r="97">
          <cell r="E97">
            <v>4</v>
          </cell>
        </row>
        <row r="98">
          <cell r="E98">
            <v>10</v>
          </cell>
        </row>
        <row r="99">
          <cell r="E99">
            <v>5</v>
          </cell>
        </row>
        <row r="100">
          <cell r="E100">
            <v>5</v>
          </cell>
        </row>
        <row r="101">
          <cell r="E101">
            <v>5</v>
          </cell>
        </row>
        <row r="102">
          <cell r="E102">
            <v>1</v>
          </cell>
        </row>
        <row r="103">
          <cell r="E103">
            <v>1</v>
          </cell>
        </row>
        <row r="104">
          <cell r="E104">
            <v>4</v>
          </cell>
        </row>
        <row r="105">
          <cell r="E105">
            <v>6</v>
          </cell>
        </row>
        <row r="106">
          <cell r="E106">
            <v>4</v>
          </cell>
        </row>
        <row r="107">
          <cell r="E107">
            <v>20</v>
          </cell>
        </row>
        <row r="108">
          <cell r="E108">
            <v>12</v>
          </cell>
        </row>
        <row r="109">
          <cell r="E109">
            <v>18</v>
          </cell>
        </row>
        <row r="112">
          <cell r="E112">
            <v>3</v>
          </cell>
        </row>
        <row r="113">
          <cell r="E113">
            <v>1</v>
          </cell>
        </row>
        <row r="115">
          <cell r="E115">
            <v>3</v>
          </cell>
        </row>
        <row r="117">
          <cell r="E117">
            <v>9.6700000000000017</v>
          </cell>
        </row>
        <row r="118">
          <cell r="E118">
            <v>10.71</v>
          </cell>
        </row>
        <row r="119">
          <cell r="E119">
            <v>14.66</v>
          </cell>
        </row>
        <row r="120">
          <cell r="E120">
            <v>11.869999999999997</v>
          </cell>
        </row>
        <row r="121">
          <cell r="E121">
            <v>135</v>
          </cell>
        </row>
        <row r="122">
          <cell r="E122">
            <v>36.85</v>
          </cell>
        </row>
        <row r="123">
          <cell r="E123">
            <v>5</v>
          </cell>
        </row>
        <row r="124">
          <cell r="E124">
            <v>5</v>
          </cell>
        </row>
        <row r="125">
          <cell r="E125">
            <v>7</v>
          </cell>
        </row>
        <row r="126">
          <cell r="E126">
            <v>3</v>
          </cell>
        </row>
        <row r="127">
          <cell r="E127">
            <v>58</v>
          </cell>
        </row>
        <row r="128">
          <cell r="E128">
            <v>13</v>
          </cell>
        </row>
        <row r="129">
          <cell r="E129">
            <v>34</v>
          </cell>
        </row>
        <row r="130">
          <cell r="E130">
            <v>4</v>
          </cell>
        </row>
        <row r="131">
          <cell r="E131">
            <v>34</v>
          </cell>
        </row>
        <row r="132">
          <cell r="E132">
            <v>5</v>
          </cell>
        </row>
        <row r="133">
          <cell r="E133">
            <v>9</v>
          </cell>
        </row>
        <row r="150">
          <cell r="E150">
            <v>3</v>
          </cell>
        </row>
        <row r="221">
          <cell r="E221">
            <v>7</v>
          </cell>
        </row>
        <row r="247">
          <cell r="E247">
            <v>34.1</v>
          </cell>
        </row>
        <row r="248">
          <cell r="E248">
            <v>4.2</v>
          </cell>
        </row>
        <row r="249">
          <cell r="E249">
            <v>0.75</v>
          </cell>
        </row>
      </sheetData>
      <sheetData sheetId="1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0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468.07499999999999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88.73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1">
        <row r="10">
          <cell r="E10">
            <v>1</v>
          </cell>
        </row>
        <row r="11">
          <cell r="E11">
            <v>1</v>
          </cell>
        </row>
        <row r="44">
          <cell r="E44">
            <v>17.399100000000001</v>
          </cell>
        </row>
        <row r="45">
          <cell r="E45">
            <v>5.9299999999999979</v>
          </cell>
        </row>
        <row r="47">
          <cell r="E47">
            <v>7.2</v>
          </cell>
        </row>
        <row r="49">
          <cell r="E49">
            <v>12.9</v>
          </cell>
        </row>
        <row r="50">
          <cell r="E50">
            <v>34.6</v>
          </cell>
        </row>
        <row r="52">
          <cell r="E52">
            <v>148.07999999999998</v>
          </cell>
        </row>
        <row r="53">
          <cell r="E53">
            <v>148.07999999999998</v>
          </cell>
        </row>
        <row r="55">
          <cell r="E55">
            <v>1664.23</v>
          </cell>
        </row>
        <row r="57">
          <cell r="E57">
            <v>468.07499999999999</v>
          </cell>
        </row>
        <row r="66">
          <cell r="E66">
            <v>73.319999999999993</v>
          </cell>
        </row>
        <row r="70">
          <cell r="E70">
            <v>88.73</v>
          </cell>
        </row>
        <row r="72">
          <cell r="E72">
            <v>24.22</v>
          </cell>
        </row>
        <row r="73">
          <cell r="E73">
            <v>24.22</v>
          </cell>
        </row>
        <row r="74">
          <cell r="E74">
            <v>24.22</v>
          </cell>
        </row>
        <row r="84">
          <cell r="E84">
            <v>255.61999999999998</v>
          </cell>
        </row>
        <row r="124">
          <cell r="E124">
            <v>5</v>
          </cell>
        </row>
        <row r="159">
          <cell r="E159">
            <v>114</v>
          </cell>
        </row>
        <row r="160">
          <cell r="E160">
            <v>2</v>
          </cell>
        </row>
        <row r="161">
          <cell r="E161">
            <v>9</v>
          </cell>
        </row>
        <row r="162">
          <cell r="E162">
            <v>47</v>
          </cell>
        </row>
        <row r="163">
          <cell r="E163">
            <v>173.77</v>
          </cell>
        </row>
        <row r="164">
          <cell r="E164">
            <v>18.05</v>
          </cell>
        </row>
        <row r="165">
          <cell r="E165">
            <v>6</v>
          </cell>
        </row>
        <row r="166">
          <cell r="E166">
            <v>68</v>
          </cell>
        </row>
        <row r="167">
          <cell r="E167">
            <v>173.77</v>
          </cell>
        </row>
        <row r="168">
          <cell r="E168">
            <v>34.729999999999997</v>
          </cell>
        </row>
        <row r="169">
          <cell r="E169">
            <v>10</v>
          </cell>
        </row>
        <row r="170">
          <cell r="E170">
            <v>20</v>
          </cell>
        </row>
        <row r="171">
          <cell r="E171">
            <v>94</v>
          </cell>
        </row>
        <row r="174">
          <cell r="E174">
            <v>56</v>
          </cell>
        </row>
        <row r="175">
          <cell r="E175">
            <v>7</v>
          </cell>
        </row>
        <row r="176">
          <cell r="E176">
            <v>2</v>
          </cell>
        </row>
        <row r="177">
          <cell r="E177">
            <v>17</v>
          </cell>
        </row>
        <row r="178">
          <cell r="E178">
            <v>38</v>
          </cell>
        </row>
        <row r="191">
          <cell r="E191">
            <v>1222.72</v>
          </cell>
        </row>
        <row r="192">
          <cell r="E192">
            <v>541.80999999999995</v>
          </cell>
        </row>
        <row r="213">
          <cell r="E213">
            <v>454</v>
          </cell>
        </row>
        <row r="221">
          <cell r="E221">
            <v>28</v>
          </cell>
        </row>
      </sheetData>
      <sheetData sheetId="1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0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936.14499999999998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454</v>
          </cell>
        </row>
        <row r="68">
          <cell r="M68">
            <v>804</v>
          </cell>
        </row>
        <row r="69">
          <cell r="M69">
            <v>936.15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D77">
            <v>177.46</v>
          </cell>
          <cell r="M77">
            <v>177.46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48.108899999999998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378.4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10</v>
          </cell>
        </row>
        <row r="142">
          <cell r="M142">
            <v>1</v>
          </cell>
        </row>
        <row r="143">
          <cell r="M143">
            <v>11</v>
          </cell>
        </row>
        <row r="144">
          <cell r="M144">
            <v>2</v>
          </cell>
        </row>
        <row r="145">
          <cell r="M145">
            <v>3</v>
          </cell>
        </row>
        <row r="146">
          <cell r="M146">
            <v>1</v>
          </cell>
        </row>
        <row r="147">
          <cell r="M147">
            <v>1</v>
          </cell>
        </row>
        <row r="148">
          <cell r="M148">
            <v>1</v>
          </cell>
        </row>
        <row r="149">
          <cell r="M149">
            <v>24.5</v>
          </cell>
        </row>
        <row r="150">
          <cell r="M150">
            <v>6</v>
          </cell>
        </row>
        <row r="151">
          <cell r="M151">
            <v>11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7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11</v>
          </cell>
        </row>
        <row r="160">
          <cell r="M160">
            <v>6</v>
          </cell>
        </row>
        <row r="161">
          <cell r="M161">
            <v>2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22.99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1</v>
          </cell>
        </row>
        <row r="180">
          <cell r="M180">
            <v>1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17</v>
          </cell>
        </row>
        <row r="187">
          <cell r="M187">
            <v>21</v>
          </cell>
        </row>
        <row r="188">
          <cell r="M188">
            <v>1</v>
          </cell>
        </row>
        <row r="189">
          <cell r="M189">
            <v>1</v>
          </cell>
        </row>
        <row r="190">
          <cell r="M190">
            <v>12</v>
          </cell>
        </row>
        <row r="191">
          <cell r="M191">
            <v>2</v>
          </cell>
        </row>
        <row r="192">
          <cell r="M192">
            <v>0</v>
          </cell>
        </row>
        <row r="193">
          <cell r="M193">
            <v>4</v>
          </cell>
        </row>
        <row r="194">
          <cell r="M194">
            <v>80</v>
          </cell>
        </row>
        <row r="195">
          <cell r="M195">
            <v>20</v>
          </cell>
        </row>
        <row r="196">
          <cell r="M196">
            <v>48</v>
          </cell>
        </row>
        <row r="197">
          <cell r="M197">
            <v>12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1</v>
          </cell>
        </row>
        <row r="202">
          <cell r="M202">
            <v>1</v>
          </cell>
        </row>
        <row r="203">
          <cell r="M203">
            <v>1</v>
          </cell>
        </row>
        <row r="204">
          <cell r="M204">
            <v>2</v>
          </cell>
        </row>
        <row r="205">
          <cell r="M205">
            <v>4</v>
          </cell>
        </row>
        <row r="206">
          <cell r="M206">
            <v>11</v>
          </cell>
        </row>
        <row r="207">
          <cell r="M207">
            <v>2.2000000000000002</v>
          </cell>
        </row>
        <row r="208">
          <cell r="M208">
            <v>1</v>
          </cell>
        </row>
        <row r="209">
          <cell r="M209">
            <v>10</v>
          </cell>
        </row>
        <row r="210">
          <cell r="M210">
            <v>1</v>
          </cell>
        </row>
        <row r="211">
          <cell r="M211">
            <v>1</v>
          </cell>
        </row>
        <row r="212">
          <cell r="M212">
            <v>28</v>
          </cell>
        </row>
        <row r="213">
          <cell r="M213">
            <v>9</v>
          </cell>
        </row>
        <row r="214">
          <cell r="M214">
            <v>3</v>
          </cell>
        </row>
        <row r="215">
          <cell r="M215">
            <v>3</v>
          </cell>
        </row>
        <row r="216">
          <cell r="M216">
            <v>1</v>
          </cell>
        </row>
        <row r="217">
          <cell r="M217">
            <v>3</v>
          </cell>
        </row>
        <row r="219">
          <cell r="M219">
            <v>35.729999999999997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10</v>
          </cell>
        </row>
        <row r="232">
          <cell r="M232">
            <v>5.7799999999999994</v>
          </cell>
        </row>
        <row r="233">
          <cell r="M233">
            <v>2</v>
          </cell>
        </row>
        <row r="234">
          <cell r="M234">
            <v>1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19.77</v>
          </cell>
        </row>
        <row r="247">
          <cell r="M247">
            <v>3</v>
          </cell>
        </row>
        <row r="248">
          <cell r="M248">
            <v>1</v>
          </cell>
        </row>
        <row r="249">
          <cell r="M249">
            <v>13</v>
          </cell>
        </row>
        <row r="250">
          <cell r="M250">
            <v>11</v>
          </cell>
        </row>
        <row r="251">
          <cell r="M251">
            <v>0</v>
          </cell>
        </row>
        <row r="252">
          <cell r="M252">
            <v>4.968</v>
          </cell>
        </row>
        <row r="253">
          <cell r="M253">
            <v>14.28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17</v>
          </cell>
        </row>
        <row r="258">
          <cell r="M258">
            <v>0</v>
          </cell>
        </row>
        <row r="260">
          <cell r="M260">
            <v>15.73</v>
          </cell>
        </row>
        <row r="261">
          <cell r="M261">
            <v>5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3">
        <row r="57">
          <cell r="E57">
            <v>468.07</v>
          </cell>
        </row>
        <row r="60">
          <cell r="E60">
            <v>454</v>
          </cell>
        </row>
        <row r="61">
          <cell r="E61">
            <v>804</v>
          </cell>
        </row>
        <row r="62">
          <cell r="E62">
            <v>936.15</v>
          </cell>
        </row>
        <row r="70">
          <cell r="E70">
            <v>88.73</v>
          </cell>
        </row>
        <row r="79">
          <cell r="E79">
            <v>48.108899999999998</v>
          </cell>
        </row>
        <row r="86">
          <cell r="E86">
            <v>378.4</v>
          </cell>
        </row>
        <row r="134">
          <cell r="E134">
            <v>10</v>
          </cell>
        </row>
        <row r="135">
          <cell r="E135">
            <v>1</v>
          </cell>
        </row>
        <row r="136">
          <cell r="E136">
            <v>11</v>
          </cell>
        </row>
        <row r="137">
          <cell r="E137">
            <v>2</v>
          </cell>
        </row>
        <row r="138">
          <cell r="E138">
            <v>3</v>
          </cell>
        </row>
        <row r="139">
          <cell r="E139">
            <v>1</v>
          </cell>
        </row>
        <row r="140">
          <cell r="E140">
            <v>1</v>
          </cell>
        </row>
        <row r="141">
          <cell r="E141">
            <v>1</v>
          </cell>
        </row>
        <row r="142">
          <cell r="E142">
            <v>24.5</v>
          </cell>
        </row>
        <row r="143">
          <cell r="E143">
            <v>6</v>
          </cell>
        </row>
        <row r="144">
          <cell r="E144">
            <v>11</v>
          </cell>
        </row>
        <row r="149">
          <cell r="E149">
            <v>7</v>
          </cell>
        </row>
        <row r="152">
          <cell r="E152">
            <v>11</v>
          </cell>
        </row>
        <row r="153">
          <cell r="E153">
            <v>6</v>
          </cell>
        </row>
        <row r="154">
          <cell r="E154">
            <v>2</v>
          </cell>
        </row>
        <row r="157">
          <cell r="E157">
            <v>22.99</v>
          </cell>
        </row>
        <row r="172">
          <cell r="E172">
            <v>1</v>
          </cell>
        </row>
        <row r="173">
          <cell r="E173">
            <v>1</v>
          </cell>
        </row>
        <row r="179">
          <cell r="E179">
            <v>17</v>
          </cell>
        </row>
        <row r="180">
          <cell r="E180">
            <v>21</v>
          </cell>
        </row>
        <row r="181">
          <cell r="E181">
            <v>1</v>
          </cell>
        </row>
        <row r="182">
          <cell r="E182">
            <v>1</v>
          </cell>
        </row>
        <row r="183">
          <cell r="E183">
            <v>12</v>
          </cell>
        </row>
        <row r="184">
          <cell r="E184">
            <v>2</v>
          </cell>
        </row>
        <row r="186">
          <cell r="E186">
            <v>4</v>
          </cell>
        </row>
        <row r="187">
          <cell r="E187">
            <v>80</v>
          </cell>
        </row>
        <row r="188">
          <cell r="E188">
            <v>20</v>
          </cell>
        </row>
        <row r="189">
          <cell r="E189">
            <v>48</v>
          </cell>
        </row>
        <row r="190">
          <cell r="E190">
            <v>12</v>
          </cell>
        </row>
        <row r="194">
          <cell r="E194">
            <v>1</v>
          </cell>
        </row>
        <row r="195">
          <cell r="E195">
            <v>1</v>
          </cell>
        </row>
        <row r="196">
          <cell r="E196">
            <v>1</v>
          </cell>
        </row>
        <row r="197">
          <cell r="E197">
            <v>2</v>
          </cell>
        </row>
        <row r="198">
          <cell r="E198">
            <v>4</v>
          </cell>
        </row>
        <row r="199">
          <cell r="E199">
            <v>11</v>
          </cell>
        </row>
        <row r="200">
          <cell r="E200">
            <v>2.2000000000000002</v>
          </cell>
        </row>
        <row r="201">
          <cell r="E201">
            <v>1</v>
          </cell>
        </row>
        <row r="202">
          <cell r="E202">
            <v>10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28</v>
          </cell>
        </row>
        <row r="206">
          <cell r="E206">
            <v>9</v>
          </cell>
        </row>
        <row r="207">
          <cell r="E207">
            <v>3</v>
          </cell>
        </row>
        <row r="208">
          <cell r="E208">
            <v>3</v>
          </cell>
        </row>
        <row r="209">
          <cell r="E209">
            <v>1</v>
          </cell>
        </row>
        <row r="210">
          <cell r="E210">
            <v>3</v>
          </cell>
        </row>
        <row r="212">
          <cell r="E212">
            <v>35.729999999999997</v>
          </cell>
        </row>
        <row r="224">
          <cell r="E224">
            <v>10</v>
          </cell>
        </row>
        <row r="225">
          <cell r="E225">
            <v>5.7799999999999994</v>
          </cell>
        </row>
        <row r="226">
          <cell r="E226">
            <v>2</v>
          </cell>
        </row>
        <row r="227">
          <cell r="E227">
            <v>1</v>
          </cell>
        </row>
        <row r="238">
          <cell r="E238">
            <v>19.77</v>
          </cell>
        </row>
        <row r="240">
          <cell r="E240">
            <v>3</v>
          </cell>
        </row>
        <row r="241">
          <cell r="E241">
            <v>1</v>
          </cell>
        </row>
        <row r="242">
          <cell r="E242">
            <v>13</v>
          </cell>
        </row>
        <row r="243">
          <cell r="E243">
            <v>11</v>
          </cell>
        </row>
        <row r="245">
          <cell r="E245">
            <v>4.968</v>
          </cell>
        </row>
        <row r="246">
          <cell r="E246">
            <v>14.28</v>
          </cell>
        </row>
        <row r="250">
          <cell r="E250">
            <v>17</v>
          </cell>
        </row>
        <row r="253">
          <cell r="E253">
            <v>15.73</v>
          </cell>
        </row>
        <row r="254">
          <cell r="E254">
            <v>5</v>
          </cell>
        </row>
      </sheetData>
      <sheetData sheetId="1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245.51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936.14499999999998</v>
          </cell>
        </row>
        <row r="65">
          <cell r="M65">
            <v>61.320000000000007</v>
          </cell>
        </row>
        <row r="66">
          <cell r="M66">
            <v>0</v>
          </cell>
        </row>
        <row r="67">
          <cell r="M67">
            <v>454</v>
          </cell>
        </row>
        <row r="68">
          <cell r="M68">
            <v>804</v>
          </cell>
        </row>
        <row r="69">
          <cell r="M69">
            <v>936.15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177.46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48.108899999999998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378.4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10</v>
          </cell>
        </row>
        <row r="142">
          <cell r="M142">
            <v>1</v>
          </cell>
        </row>
        <row r="143">
          <cell r="M143">
            <v>11</v>
          </cell>
        </row>
        <row r="144">
          <cell r="M144">
            <v>2</v>
          </cell>
        </row>
        <row r="145">
          <cell r="M145">
            <v>3</v>
          </cell>
        </row>
        <row r="146">
          <cell r="M146">
            <v>1</v>
          </cell>
        </row>
        <row r="147">
          <cell r="M147">
            <v>1</v>
          </cell>
        </row>
        <row r="148">
          <cell r="M148">
            <v>1</v>
          </cell>
        </row>
        <row r="149">
          <cell r="M149">
            <v>24.5</v>
          </cell>
        </row>
        <row r="150">
          <cell r="M150">
            <v>6</v>
          </cell>
        </row>
        <row r="151">
          <cell r="M151">
            <v>11</v>
          </cell>
        </row>
        <row r="152">
          <cell r="M152">
            <v>7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7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11</v>
          </cell>
        </row>
        <row r="160">
          <cell r="M160">
            <v>6</v>
          </cell>
        </row>
        <row r="161">
          <cell r="M161">
            <v>2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22.99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1</v>
          </cell>
        </row>
        <row r="180">
          <cell r="M180">
            <v>1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17</v>
          </cell>
        </row>
        <row r="187">
          <cell r="M187">
            <v>21</v>
          </cell>
        </row>
        <row r="188">
          <cell r="M188">
            <v>1</v>
          </cell>
        </row>
        <row r="189">
          <cell r="M189">
            <v>1</v>
          </cell>
        </row>
        <row r="190">
          <cell r="M190">
            <v>12</v>
          </cell>
        </row>
        <row r="191">
          <cell r="M191">
            <v>2</v>
          </cell>
        </row>
        <row r="192">
          <cell r="M192">
            <v>0</v>
          </cell>
        </row>
        <row r="193">
          <cell r="M193">
            <v>4</v>
          </cell>
        </row>
        <row r="194">
          <cell r="M194">
            <v>80</v>
          </cell>
        </row>
        <row r="195">
          <cell r="M195">
            <v>20</v>
          </cell>
        </row>
        <row r="196">
          <cell r="M196">
            <v>48</v>
          </cell>
        </row>
        <row r="197">
          <cell r="M197">
            <v>12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1</v>
          </cell>
        </row>
        <row r="202">
          <cell r="M202">
            <v>1</v>
          </cell>
        </row>
        <row r="203">
          <cell r="M203">
            <v>1</v>
          </cell>
        </row>
        <row r="204">
          <cell r="M204">
            <v>2</v>
          </cell>
        </row>
        <row r="205">
          <cell r="M205">
            <v>4</v>
          </cell>
        </row>
        <row r="206">
          <cell r="M206">
            <v>11</v>
          </cell>
        </row>
        <row r="207">
          <cell r="M207">
            <v>2.2000000000000002</v>
          </cell>
        </row>
        <row r="208">
          <cell r="M208">
            <v>1</v>
          </cell>
        </row>
        <row r="209">
          <cell r="M209">
            <v>10</v>
          </cell>
        </row>
        <row r="210">
          <cell r="M210">
            <v>1</v>
          </cell>
        </row>
        <row r="211">
          <cell r="M211">
            <v>1</v>
          </cell>
        </row>
        <row r="212">
          <cell r="M212">
            <v>28</v>
          </cell>
        </row>
        <row r="213">
          <cell r="M213">
            <v>9</v>
          </cell>
        </row>
        <row r="214">
          <cell r="M214">
            <v>3</v>
          </cell>
        </row>
        <row r="215">
          <cell r="M215">
            <v>3</v>
          </cell>
        </row>
        <row r="216">
          <cell r="M216">
            <v>1</v>
          </cell>
        </row>
        <row r="217">
          <cell r="M217">
            <v>3</v>
          </cell>
        </row>
        <row r="219">
          <cell r="M219">
            <v>35.729999999999997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10</v>
          </cell>
        </row>
        <row r="232">
          <cell r="M232">
            <v>5.7799999999999994</v>
          </cell>
        </row>
        <row r="233">
          <cell r="M233">
            <v>2</v>
          </cell>
        </row>
        <row r="234">
          <cell r="M234">
            <v>1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19.77</v>
          </cell>
        </row>
        <row r="247">
          <cell r="M247">
            <v>3</v>
          </cell>
        </row>
        <row r="248">
          <cell r="M248">
            <v>1</v>
          </cell>
        </row>
        <row r="249">
          <cell r="M249">
            <v>13</v>
          </cell>
        </row>
        <row r="250">
          <cell r="M250">
            <v>11</v>
          </cell>
        </row>
        <row r="251">
          <cell r="M251">
            <v>0</v>
          </cell>
        </row>
        <row r="252">
          <cell r="M252">
            <v>6.4379999999999997</v>
          </cell>
        </row>
        <row r="253">
          <cell r="M253">
            <v>14.28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17</v>
          </cell>
        </row>
        <row r="258">
          <cell r="M258">
            <v>0</v>
          </cell>
        </row>
        <row r="260">
          <cell r="M260">
            <v>15.73</v>
          </cell>
        </row>
        <row r="261">
          <cell r="M261">
            <v>5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544.94000000000005</v>
          </cell>
        </row>
        <row r="267">
          <cell r="A267" t="str">
            <v>15.0</v>
          </cell>
          <cell r="B267" t="str">
            <v>ITENS ADITADOS</v>
          </cell>
          <cell r="M267">
            <v>0</v>
          </cell>
        </row>
        <row r="268">
          <cell r="A268" t="str">
            <v>15.1</v>
          </cell>
          <cell r="B268" t="str">
            <v>COBERTURA</v>
          </cell>
          <cell r="M268">
            <v>0</v>
          </cell>
        </row>
        <row r="269">
          <cell r="A269" t="str">
            <v>15.1.1</v>
          </cell>
          <cell r="B269" t="str">
            <v>Pilar e vigas de madeira, seção 10x18cm a 20x20cm, em massaranduba, angelin ou madeira de lei</v>
          </cell>
          <cell r="C269" t="str">
            <v>m³</v>
          </cell>
          <cell r="M269">
            <v>0.46</v>
          </cell>
        </row>
        <row r="270">
          <cell r="A270" t="str">
            <v>15.1.2</v>
          </cell>
          <cell r="B270" t="str">
            <v>TRAMA DE MADEIRA COMPOSTA POR BARROTES PARA TELHADOS DE ATÉ 2 ÁGUAS PARA TELHA ESTRUTURAL DE FIBROCIMENTO, INCLUSO TRANSPORTE VERTICAL. AF_07/2019</v>
          </cell>
          <cell r="C270" t="str">
            <v>m²</v>
          </cell>
          <cell r="M270">
            <v>244.09</v>
          </cell>
        </row>
        <row r="271">
          <cell r="A271" t="str">
            <v>15.1.3</v>
          </cell>
          <cell r="B271" t="str">
            <v>FABRICAÇÃO E INSTALAÇÃO DE ESTRUTURA PONTALETADA DE MADEIRA NÃO APARELHADA PARA TELHADOS COM ATÉ 2 ÁGUAS E PARA TELHA ONDULADA DE FIBROCIMENTO, METÁLICA, PLÁSTICA OU TERMOACÚSTICA, INCLUSO TRANSPORTE VERTICAL. AF_12/2015</v>
          </cell>
          <cell r="C271" t="str">
            <v>m²</v>
          </cell>
          <cell r="M271">
            <v>244.09</v>
          </cell>
        </row>
        <row r="272">
          <cell r="A272" t="str">
            <v>15.1.4</v>
          </cell>
          <cell r="B272" t="str">
            <v>CALHA EM CHAPA DE AÇO GALVANIZADO NÚMERO 24, DESENVOLVIMENTO DE 120 CM, INCLUSO TRANSPORTE VERTICAL. AF_07/2019</v>
          </cell>
          <cell r="C272" t="str">
            <v>m</v>
          </cell>
          <cell r="M272">
            <v>18.09</v>
          </cell>
        </row>
        <row r="273">
          <cell r="A273" t="str">
            <v>15.2</v>
          </cell>
          <cell r="B273" t="str">
            <v>PAVIMENTAÇÃO E ÁREA EXTERNA</v>
          </cell>
          <cell r="M273">
            <v>0</v>
          </cell>
        </row>
        <row r="274">
          <cell r="A274" t="str">
            <v>15.2.1</v>
          </cell>
          <cell r="B274" t="str">
            <v>Area Interna</v>
          </cell>
          <cell r="M274">
            <v>0</v>
          </cell>
        </row>
        <row r="275">
          <cell r="A275" t="str">
            <v>15.2.1.1</v>
          </cell>
          <cell r="B275" t="str">
            <v>REVESTIMENTO CERÂMICO PARA PISO COM PLACAS TIPO ACETINADA EXTRA DE DIMENSÕES 46x46 CM APLICADA EM AMBIENTES DE ÁREA MENOR QUE 5 M2. AF_06/2014</v>
          </cell>
          <cell r="C275" t="str">
            <v>m²</v>
          </cell>
          <cell r="M275">
            <v>499.69</v>
          </cell>
        </row>
        <row r="276">
          <cell r="A276" t="str">
            <v>15.2.1.2</v>
          </cell>
          <cell r="B276" t="str">
            <v>Execução de passeio em piso intertravado, com bloco retangular cor natural de 20 x 10 cm, espessura 6 cm. (calçada externa)</v>
          </cell>
          <cell r="C276" t="str">
            <v>m²</v>
          </cell>
          <cell r="M276">
            <v>47.45</v>
          </cell>
        </row>
        <row r="277">
          <cell r="A277" t="str">
            <v>15.3</v>
          </cell>
          <cell r="B277" t="str">
            <v>DIVERSOS</v>
          </cell>
          <cell r="M277">
            <v>0</v>
          </cell>
        </row>
        <row r="278">
          <cell r="A278" t="str">
            <v>15.3.1</v>
          </cell>
          <cell r="B278" t="str">
            <v>Cama em alvenaria compacta, acabamento cimentado e pintada</v>
          </cell>
          <cell r="C278" t="str">
            <v>m²</v>
          </cell>
          <cell r="M278">
            <v>0</v>
          </cell>
        </row>
        <row r="279">
          <cell r="A279" t="str">
            <v>15.3.2</v>
          </cell>
          <cell r="B279" t="str">
            <v>Guarda-roupas</v>
          </cell>
          <cell r="M279">
            <v>0</v>
          </cell>
        </row>
        <row r="280">
          <cell r="A280" t="str">
            <v>15.3.2.1</v>
          </cell>
          <cell r="B280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280" t="str">
            <v>m²</v>
          </cell>
          <cell r="M280">
            <v>28.799999999999997</v>
          </cell>
        </row>
        <row r="281">
          <cell r="A281" t="str">
            <v>15.3.2.2</v>
          </cell>
          <cell r="B281" t="str">
            <v>PEÇA RETANGULAR PRÉ-MOLDADA, VOLUME DE CONCRETO DE ATÉ 10 LITROS, TAXA DE AÇO APROXIMADA DE 30KG/M³. AF_01/2018</v>
          </cell>
          <cell r="C281" t="str">
            <v>m³</v>
          </cell>
          <cell r="M281">
            <v>0.7085999999999999</v>
          </cell>
        </row>
        <row r="282">
          <cell r="A282" t="str">
            <v>15.3.2.3</v>
          </cell>
          <cell r="B282" t="str">
            <v>Massa única espessura de 20mm, com execução de taliscas.</v>
          </cell>
          <cell r="C282" t="str">
            <v>m²</v>
          </cell>
          <cell r="M282">
            <v>64.512</v>
          </cell>
        </row>
        <row r="283">
          <cell r="A283" t="str">
            <v>15.3.2.4</v>
          </cell>
          <cell r="B283" t="str">
            <v>Aplicação de fundo selador acrílico em paredes, uma demão</v>
          </cell>
          <cell r="C283" t="str">
            <v>m²</v>
          </cell>
          <cell r="M283">
            <v>64.512</v>
          </cell>
        </row>
        <row r="284">
          <cell r="A284" t="str">
            <v>15.3.2.5</v>
          </cell>
          <cell r="B284" t="str">
            <v>Aplicação e lixamento de massa látex em paredes, duas demãos</v>
          </cell>
          <cell r="C284" t="str">
            <v>m²</v>
          </cell>
          <cell r="M284">
            <v>64.512</v>
          </cell>
        </row>
        <row r="285">
          <cell r="A285" t="str">
            <v>15.3.2.6</v>
          </cell>
          <cell r="B285" t="str">
            <v>Aplicação manual de pintura com tinta látex pva em paredes, duas demãos</v>
          </cell>
          <cell r="C285" t="str">
            <v>m²</v>
          </cell>
          <cell r="M285">
            <v>64.512</v>
          </cell>
        </row>
        <row r="286">
          <cell r="A286" t="str">
            <v>15.3.2.7</v>
          </cell>
          <cell r="B286" t="str">
            <v>PORTA EM ALUMÍNIO DE ABRIR TIPO VENEZIANA COM GUARNIÇÃO, FIXAÇÃO COM PARAFUSOS - FORNECIMENTO E INSTALAÇÃO. AF_12/2019</v>
          </cell>
          <cell r="C286" t="str">
            <v>m²</v>
          </cell>
          <cell r="M286">
            <v>56.688000000000002</v>
          </cell>
        </row>
        <row r="287">
          <cell r="A287" t="str">
            <v>15.3.3</v>
          </cell>
          <cell r="B287" t="str">
            <v>Criados das camas</v>
          </cell>
          <cell r="M287">
            <v>0</v>
          </cell>
        </row>
        <row r="288">
          <cell r="A288" t="str">
            <v>15.3.3.1</v>
          </cell>
          <cell r="B288" t="str">
            <v>PEÇA RETANGULAR PRÉ-MOLDADA, VOLUME DE CONCRETO DE ATÉ 10 LITROS, TAXA DE AÇO APROXIMADA DE 30KG/M³. AF_01/2018</v>
          </cell>
          <cell r="C288" t="str">
            <v>m³</v>
          </cell>
          <cell r="M288">
            <v>2.9699999999999998</v>
          </cell>
        </row>
        <row r="289">
          <cell r="A289" t="str">
            <v>15.3.3.2</v>
          </cell>
          <cell r="B289" t="str">
            <v>Aplicação e lixamento de massa látex em paredes, duas demãos</v>
          </cell>
          <cell r="C289" t="str">
            <v>m²</v>
          </cell>
          <cell r="M289">
            <v>20.394000000000002</v>
          </cell>
        </row>
        <row r="290">
          <cell r="A290" t="str">
            <v>15.3.3.3</v>
          </cell>
          <cell r="B290" t="str">
            <v>Aplicação manual de pintura com tinta látex pva em paredes, duas demãos</v>
          </cell>
          <cell r="C290" t="str">
            <v>m²</v>
          </cell>
          <cell r="M290">
            <v>20.394000000000002</v>
          </cell>
        </row>
        <row r="291">
          <cell r="A291" t="str">
            <v>15.3.4</v>
          </cell>
          <cell r="B291" t="str">
            <v>Grades das janelas p/ segurança da edificação</v>
          </cell>
          <cell r="M291">
            <v>0</v>
          </cell>
        </row>
        <row r="292">
          <cell r="A292" t="str">
            <v>15.3.4.1</v>
          </cell>
          <cell r="B292" t="str">
            <v>GRADIL EM ALUMÍNIO FIXADO EM VÃOS DE JANELAS, FORMADO POR TUBOS DE 3/4". AF_04/2019 (JANELAS DA FACHADA LESTE TERREO)</v>
          </cell>
          <cell r="C292" t="str">
            <v>m²</v>
          </cell>
          <cell r="M292">
            <v>6.25</v>
          </cell>
        </row>
        <row r="293">
          <cell r="A293" t="str">
            <v>15.3.5</v>
          </cell>
          <cell r="B293" t="str">
            <v>Mesas para refeitório e salas administrativas</v>
          </cell>
          <cell r="M293">
            <v>0</v>
          </cell>
        </row>
        <row r="294">
          <cell r="A294" t="str">
            <v>15.3.5.1</v>
          </cell>
          <cell r="B294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294" t="str">
            <v>m²</v>
          </cell>
          <cell r="M294">
            <v>6.375</v>
          </cell>
        </row>
        <row r="295">
          <cell r="A295" t="str">
            <v>15.3.5.2</v>
          </cell>
          <cell r="B295" t="str">
            <v>Massa única espessura de 20mm, com execução de taliscas.</v>
          </cell>
          <cell r="C295" t="str">
            <v>m²</v>
          </cell>
          <cell r="M295">
            <v>7.5</v>
          </cell>
        </row>
        <row r="296">
          <cell r="A296" t="str">
            <v>15.3.5.3</v>
          </cell>
          <cell r="B296" t="str">
            <v>Aplicação de fundo selador acrílico em paredes, uma demão</v>
          </cell>
          <cell r="C296" t="str">
            <v>m²</v>
          </cell>
          <cell r="M296">
            <v>7.5</v>
          </cell>
        </row>
        <row r="297">
          <cell r="A297" t="str">
            <v>15.3.5.4</v>
          </cell>
          <cell r="B297" t="str">
            <v>Aplicação e lixamento de massa látex em paredes, duas demãos</v>
          </cell>
          <cell r="C297" t="str">
            <v>m²</v>
          </cell>
          <cell r="M297">
            <v>7.5</v>
          </cell>
        </row>
        <row r="298">
          <cell r="A298" t="str">
            <v>15.3.5.5</v>
          </cell>
          <cell r="B298" t="str">
            <v>Aplicação manual de pintura com tinta látex pva em paredes, duas demãos</v>
          </cell>
          <cell r="C298" t="str">
            <v>m²</v>
          </cell>
          <cell r="M298">
            <v>7.5</v>
          </cell>
        </row>
        <row r="299">
          <cell r="A299" t="str">
            <v>15.3.5.6</v>
          </cell>
          <cell r="B299" t="str">
            <v>Bancada em granito , e=2cm</v>
          </cell>
          <cell r="C299" t="str">
            <v>m²</v>
          </cell>
          <cell r="M299">
            <v>12.914999999999999</v>
          </cell>
        </row>
        <row r="300">
          <cell r="A300" t="str">
            <v>15.3.6</v>
          </cell>
          <cell r="B300" t="str">
            <v>Assento da sala de estar</v>
          </cell>
          <cell r="M300">
            <v>0</v>
          </cell>
        </row>
        <row r="301">
          <cell r="A301" t="str">
            <v>15.3.6.1</v>
          </cell>
          <cell r="B301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301" t="str">
            <v>m²</v>
          </cell>
          <cell r="M301">
            <v>2.5400000000000005</v>
          </cell>
        </row>
        <row r="302">
          <cell r="A302" t="str">
            <v>15.3.6.2</v>
          </cell>
          <cell r="B302" t="str">
            <v>PEÇA RETANGULAR PRÉ-MOLDADA, VOLUME DE CONCRETO DE ATÉ 10 LITROS, TAXA DE AÇO APROXIMADA DE 30KG/M³. AF_01/2018</v>
          </cell>
          <cell r="C302" t="str">
            <v>m³</v>
          </cell>
          <cell r="M302">
            <v>0.18525000000000003</v>
          </cell>
        </row>
        <row r="303">
          <cell r="A303" t="str">
            <v>15.3.6.3</v>
          </cell>
          <cell r="B303" t="str">
            <v>Massa única espessura de 20mm, com execução de taliscas.</v>
          </cell>
          <cell r="C303" t="str">
            <v>m²</v>
          </cell>
          <cell r="M303">
            <v>2.5400000000000005</v>
          </cell>
        </row>
        <row r="304">
          <cell r="A304" t="str">
            <v>15.3.6.4</v>
          </cell>
          <cell r="B304" t="str">
            <v>Aplicação de fundo selador acrílico em paredes, uma demão</v>
          </cell>
          <cell r="C304" t="str">
            <v>m²</v>
          </cell>
          <cell r="M304">
            <v>2.5400000000000005</v>
          </cell>
        </row>
        <row r="305">
          <cell r="A305" t="str">
            <v>15.3.6.5</v>
          </cell>
          <cell r="B305" t="str">
            <v>Aplicação e lixamento de massa látex em paredes, duas demãos</v>
          </cell>
          <cell r="C305" t="str">
            <v>m²</v>
          </cell>
          <cell r="M305">
            <v>2.5400000000000005</v>
          </cell>
        </row>
        <row r="306">
          <cell r="A306" t="str">
            <v>15.3.6.6</v>
          </cell>
          <cell r="B306" t="str">
            <v>Aplicação manual de pintura com tinta látex pva em paredes, duas demãos</v>
          </cell>
          <cell r="C306" t="str">
            <v>m²</v>
          </cell>
          <cell r="M306">
            <v>2.5400000000000005</v>
          </cell>
        </row>
        <row r="307">
          <cell r="A307" t="str">
            <v>15.4</v>
          </cell>
          <cell r="B307" t="str">
            <v>INSTALAÇÕES ELÉTRICAS (ILUMINAÇÃO EXTERNA)</v>
          </cell>
          <cell r="M307">
            <v>0</v>
          </cell>
        </row>
        <row r="308">
          <cell r="A308" t="str">
            <v>15.4.1</v>
          </cell>
          <cell r="B308" t="str">
            <v>PONTO DE ILUMINAÇÃO RESIDENCIAL INCLUINDO INTERRUPTOR SIMPLES (2 MÓDULOS), CAIXA ELÉTRICA, ELETRODUTO, CABO, RASGO, QUEBRA E CHUMBAMENTO (EXCLUINDO LUMINÁRIA E LÂMPADA). AF_01/2016</v>
          </cell>
          <cell r="C308" t="str">
            <v>und</v>
          </cell>
          <cell r="M308">
            <v>0</v>
          </cell>
        </row>
        <row r="309">
          <cell r="A309" t="str">
            <v>15.4.2</v>
          </cell>
          <cell r="B309" t="str">
            <v>LUMINÁRIA ARANDELA TIPO TARTARUGA, DE SOBREPOR, COM 1 LÂMPADA LED DE 6 W, SEM REATOR - FORNECIMENTO E INSTALAÇÃO. AF_02/2020</v>
          </cell>
          <cell r="C309" t="str">
            <v>und</v>
          </cell>
          <cell r="M309">
            <v>0</v>
          </cell>
        </row>
        <row r="310">
          <cell r="A310" t="str">
            <v>15.4.3</v>
          </cell>
          <cell r="B310" t="str">
            <v>POSTE DECORATIVO PARA JARDIM EM AÇO TUBULAR, H = *2,5* M, SEM LUMINÁRIA - FORNECIMENTO E INSTALAÇÃO. AF_11/2019</v>
          </cell>
          <cell r="C310" t="str">
            <v>und</v>
          </cell>
          <cell r="M310">
            <v>0</v>
          </cell>
        </row>
        <row r="311">
          <cell r="A311" t="str">
            <v>15.4.4</v>
          </cell>
          <cell r="B311" t="str">
            <v>LUMINÁRIA DE LED PARA ILUMINAÇÃO PÚBLICA, DE 33 W ATÉ 50 W - FORNECIMENTO E INSTALAÇÃO. AF_08/2020</v>
          </cell>
          <cell r="C311" t="str">
            <v>und</v>
          </cell>
          <cell r="M311">
            <v>0</v>
          </cell>
        </row>
        <row r="312">
          <cell r="A312" t="str">
            <v>15.4.5</v>
          </cell>
          <cell r="B312" t="str">
            <v>REFLETOR EM ALUMÍNIO, DE SUPORTE E ALÇA, COM LÂMPADA VAPOR DE MERCÚRIO DE 250 W, COM REATOR ALTO FATOR DE POTÊNCIA - FORNECIMENTO E INSTALAÇÃO. AF_02/2020</v>
          </cell>
          <cell r="C312" t="str">
            <v>und</v>
          </cell>
          <cell r="M312">
            <v>0</v>
          </cell>
        </row>
        <row r="314">
          <cell r="P314">
            <v>746882.99000000011</v>
          </cell>
        </row>
      </sheetData>
      <sheetData sheetId="15">
        <row r="54">
          <cell r="E54">
            <v>245.51</v>
          </cell>
        </row>
        <row r="58">
          <cell r="E58">
            <v>61.320000000000007</v>
          </cell>
        </row>
        <row r="145">
          <cell r="E145">
            <v>7</v>
          </cell>
        </row>
        <row r="245">
          <cell r="E245">
            <v>1.47</v>
          </cell>
        </row>
        <row r="259">
          <cell r="E259">
            <v>544.94000000000005</v>
          </cell>
        </row>
        <row r="262">
          <cell r="E262">
            <v>0.46</v>
          </cell>
        </row>
        <row r="263">
          <cell r="E263">
            <v>244.09</v>
          </cell>
        </row>
        <row r="264">
          <cell r="E264">
            <v>244.09</v>
          </cell>
        </row>
        <row r="265">
          <cell r="E265">
            <v>18.09</v>
          </cell>
        </row>
        <row r="268">
          <cell r="E268">
            <v>499.69</v>
          </cell>
        </row>
        <row r="269">
          <cell r="E269">
            <v>47.45</v>
          </cell>
        </row>
        <row r="273">
          <cell r="E273">
            <v>28.799999999999997</v>
          </cell>
        </row>
        <row r="274">
          <cell r="E274">
            <v>0.7085999999999999</v>
          </cell>
        </row>
        <row r="275">
          <cell r="E275">
            <v>64.512</v>
          </cell>
        </row>
        <row r="276">
          <cell r="E276">
            <v>64.512</v>
          </cell>
        </row>
        <row r="277">
          <cell r="E277">
            <v>64.512</v>
          </cell>
        </row>
        <row r="278">
          <cell r="E278">
            <v>64.512</v>
          </cell>
        </row>
        <row r="279">
          <cell r="E279">
            <v>56.688000000000002</v>
          </cell>
        </row>
        <row r="281">
          <cell r="E281">
            <v>2.9699999999999998</v>
          </cell>
        </row>
        <row r="282">
          <cell r="E282">
            <v>20.394000000000002</v>
          </cell>
        </row>
        <row r="283">
          <cell r="E283">
            <v>20.394000000000002</v>
          </cell>
        </row>
        <row r="285">
          <cell r="E285">
            <v>6.25</v>
          </cell>
        </row>
        <row r="287">
          <cell r="E287">
            <v>6.375</v>
          </cell>
        </row>
        <row r="288">
          <cell r="E288">
            <v>7.5</v>
          </cell>
        </row>
        <row r="289">
          <cell r="E289">
            <v>7.5</v>
          </cell>
        </row>
        <row r="290">
          <cell r="E290">
            <v>7.5</v>
          </cell>
        </row>
        <row r="291">
          <cell r="E291">
            <v>7.5</v>
          </cell>
        </row>
        <row r="292">
          <cell r="E292">
            <v>12.914999999999999</v>
          </cell>
        </row>
        <row r="294">
          <cell r="E294">
            <v>2.5400000000000005</v>
          </cell>
        </row>
        <row r="295">
          <cell r="E295">
            <v>0.18525000000000003</v>
          </cell>
        </row>
        <row r="296">
          <cell r="E296">
            <v>2.5400000000000005</v>
          </cell>
        </row>
        <row r="297">
          <cell r="E297">
            <v>2.5400000000000005</v>
          </cell>
        </row>
        <row r="298">
          <cell r="E298">
            <v>2.5400000000000005</v>
          </cell>
        </row>
        <row r="299">
          <cell r="E299">
            <v>2.5400000000000005</v>
          </cell>
        </row>
      </sheetData>
      <sheetData sheetId="16">
        <row r="313">
          <cell r="A313" t="str">
            <v>16.0</v>
          </cell>
          <cell r="B313" t="str">
            <v>ITENS EXTRA PLANILHA ORÇAMENTÁRIA/ADITIVO</v>
          </cell>
        </row>
        <row r="314">
          <cell r="A314" t="str">
            <v>16.1</v>
          </cell>
          <cell r="B314" t="str">
            <v>LASTRO COM MATERIAL GRANULAR (PEDRA BRITADA N.1 E PEDRA BRITADA N.2), APLICADO EM PISOS OU LAJES SOBRE SOLO, ESPESSURA DE *10 CM*. AF_07/2019</v>
          </cell>
          <cell r="C314" t="str">
            <v>m³</v>
          </cell>
        </row>
        <row r="315">
          <cell r="A315" t="str">
            <v>16.2</v>
          </cell>
          <cell r="B315" t="str">
            <v>Espelho plano 3mm</v>
          </cell>
          <cell r="C315" t="str">
            <v>m²</v>
          </cell>
        </row>
        <row r="316">
          <cell r="A316" t="str">
            <v>16.3</v>
          </cell>
          <cell r="B316" t="str">
            <v>CADEADO SIMPLES, CORPO EM LATAO MACICO, COM LARGURA DE 25 MM E ALTURA DE APROX 25 MM, HASTE CEMENTADA (NAO LONGA), EM ACO TEMPERADO COM DIAMETRO DE APROX 5,0 MM, INCLUINDO 2 CHAVES</v>
          </cell>
          <cell r="C316" t="str">
            <v>Unid.</v>
          </cell>
        </row>
        <row r="317">
          <cell r="A317" t="str">
            <v>16.4</v>
          </cell>
          <cell r="B317" t="str">
            <v>Refletor Slim LED 50W de potência, branco Frio, 6500k, Autovolt, marca G-light ou similar</v>
          </cell>
          <cell r="C317" t="str">
            <v>Unid.</v>
          </cell>
        </row>
        <row r="318">
          <cell r="A318" t="str">
            <v>16.5</v>
          </cell>
          <cell r="B318" t="str">
            <v>TEXTURA ACRÍLICA, APLICAÇÃO MANUAL EM PAREDE, UMA DEMÃO. AF_09/201</v>
          </cell>
          <cell r="C318" t="str">
            <v>m²</v>
          </cell>
        </row>
        <row r="319">
          <cell r="A319" t="str">
            <v>16.6</v>
          </cell>
          <cell r="B319" t="str">
            <v>BOMBA CENTRÍFUGA, MONOFÁSICA, 0,5 CV OU 0,49 HP, HM 6 A 20 M, Q 1,2 A 8,3 M3/H - FORNECIMENTO E INSTALAÇÃO. AF_12/2020</v>
          </cell>
          <cell r="C319" t="str">
            <v>Unid.</v>
          </cell>
        </row>
        <row r="320">
          <cell r="A320" t="str">
            <v>16.7</v>
          </cell>
          <cell r="B320" t="str">
            <v xml:space="preserve">	Portão em alumínio, cor N/B/P, em perfís búzio quadrado ou lambril, completo inclusive rodízios, perfís e fechadura</v>
          </cell>
          <cell r="C320" t="str">
            <v>m²</v>
          </cell>
        </row>
        <row r="321">
          <cell r="A321" t="str">
            <v>16.8</v>
          </cell>
          <cell r="B321" t="str">
            <v>CARGA, MANOBRA E DESCARGA DE SOLOS E MATERIAIS GRANULARES EM CAMINHÃO BASCULANTE 18 M³ - CARGA COM PÁ CARREGADEIRA (CAÇAMBA DE 1,7 A 2,8 M³ / 128 HP) E DESCARGA LIVRE (UNIDADE: M3). AF_07/2020</v>
          </cell>
          <cell r="C321" t="str">
            <v>m³</v>
          </cell>
        </row>
      </sheetData>
      <sheetData sheetId="17">
        <row r="28">
          <cell r="E28">
            <v>21.79</v>
          </cell>
        </row>
        <row r="70">
          <cell r="E70">
            <v>31.99</v>
          </cell>
        </row>
        <row r="73">
          <cell r="E73">
            <v>19.179999999999996</v>
          </cell>
        </row>
        <row r="74">
          <cell r="E74">
            <v>52.510000000000005</v>
          </cell>
        </row>
        <row r="187">
          <cell r="E187">
            <v>50</v>
          </cell>
        </row>
        <row r="191">
          <cell r="E191">
            <v>360.28</v>
          </cell>
        </row>
        <row r="192">
          <cell r="E192">
            <v>158.19000000000005</v>
          </cell>
        </row>
        <row r="213">
          <cell r="E213">
            <v>38.259999999999991</v>
          </cell>
        </row>
        <row r="243">
          <cell r="E243">
            <v>5.7330000000000005</v>
          </cell>
        </row>
        <row r="285">
          <cell r="E285">
            <v>29.83</v>
          </cell>
        </row>
        <row r="307">
          <cell r="E307">
            <v>3.48</v>
          </cell>
        </row>
        <row r="308">
          <cell r="E308">
            <v>5.79</v>
          </cell>
        </row>
        <row r="309">
          <cell r="E309">
            <v>52</v>
          </cell>
        </row>
        <row r="310">
          <cell r="E310">
            <v>17</v>
          </cell>
        </row>
        <row r="311">
          <cell r="E311">
            <v>999.72</v>
          </cell>
        </row>
        <row r="312">
          <cell r="E312">
            <v>1</v>
          </cell>
        </row>
        <row r="313">
          <cell r="E313">
            <v>9</v>
          </cell>
        </row>
        <row r="314">
          <cell r="E314">
            <v>263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0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176" t="s">
        <v>3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7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83093.91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72B-6308-4284-8704-86706CD4FCFA}">
  <dimension ref="A1:G269"/>
  <sheetViews>
    <sheetView view="pageBreakPreview" topLeftCell="A79" zoomScale="90" zoomScaleNormal="80" zoomScaleSheetLayoutView="90" workbookViewId="0">
      <selection activeCell="D84" sqref="D8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1182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1183</v>
      </c>
      <c r="E31" s="67">
        <f>15.6+113.9</f>
        <v>129.5</v>
      </c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 t="s">
        <v>1184</v>
      </c>
      <c r="E33" s="67">
        <f>18.3+203.15</f>
        <v>221.45000000000002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1185</v>
      </c>
      <c r="E34" s="67">
        <f>38.1+94.95</f>
        <v>133.05000000000001</v>
      </c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1186</v>
      </c>
      <c r="E38" s="67">
        <f>16.39+85.43</f>
        <v>101.82000000000001</v>
      </c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221" t="s">
        <v>124</v>
      </c>
      <c r="C43" s="222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1187</v>
      </c>
      <c r="E44" s="67">
        <f>(18+5.5+6.35+2.15)*1.77</f>
        <v>56.64</v>
      </c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42.75">
      <c r="A53" s="76" t="s">
        <v>689</v>
      </c>
      <c r="B53" s="79" t="s">
        <v>690</v>
      </c>
      <c r="C53" s="76" t="s">
        <v>573</v>
      </c>
      <c r="D53" s="69" t="s">
        <v>1188</v>
      </c>
      <c r="E53" s="67">
        <f>879.46</f>
        <v>879.46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 t="s">
        <v>1189</v>
      </c>
      <c r="E65" s="67">
        <v>244.09</v>
      </c>
    </row>
    <row r="66" spans="1:5" ht="28.5">
      <c r="A66" s="85" t="s">
        <v>714</v>
      </c>
      <c r="B66" s="79" t="s">
        <v>715</v>
      </c>
      <c r="C66" s="85" t="s">
        <v>674</v>
      </c>
      <c r="D66" s="69"/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221" t="s">
        <v>719</v>
      </c>
      <c r="C68" s="222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/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/>
    </row>
    <row r="73" spans="1:5" ht="28.5">
      <c r="A73" s="76" t="s">
        <v>728</v>
      </c>
      <c r="B73" s="79" t="s">
        <v>729</v>
      </c>
      <c r="C73" s="76" t="s">
        <v>573</v>
      </c>
      <c r="D73" s="69"/>
    </row>
    <row r="74" spans="1:5" ht="42.75">
      <c r="A74" s="76" t="s">
        <v>730</v>
      </c>
      <c r="B74" s="77" t="s">
        <v>731</v>
      </c>
      <c r="C74" s="76" t="s">
        <v>573</v>
      </c>
      <c r="D74" s="69"/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1190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6" ht="28.5">
      <c r="A81" s="76" t="s">
        <v>744</v>
      </c>
      <c r="B81" s="79" t="s">
        <v>745</v>
      </c>
      <c r="C81" s="76" t="s">
        <v>599</v>
      </c>
      <c r="D81" s="69"/>
      <c r="F81" s="1">
        <f>43+7+4+16+12+5+3+12+10+26</f>
        <v>138</v>
      </c>
    </row>
    <row r="82" spans="1:6" ht="28.5">
      <c r="A82" s="76" t="s">
        <v>746</v>
      </c>
      <c r="B82" s="79" t="s">
        <v>747</v>
      </c>
      <c r="C82" s="76" t="s">
        <v>573</v>
      </c>
      <c r="D82" s="69"/>
    </row>
    <row r="83" spans="1:6" ht="42.75">
      <c r="A83" s="85" t="s">
        <v>748</v>
      </c>
      <c r="B83" s="79" t="s">
        <v>749</v>
      </c>
      <c r="C83" s="85" t="s">
        <v>573</v>
      </c>
      <c r="D83" s="69"/>
    </row>
    <row r="84" spans="1:6" ht="71.25">
      <c r="A84" s="85" t="s">
        <v>750</v>
      </c>
      <c r="B84" s="77" t="s">
        <v>751</v>
      </c>
      <c r="C84" s="85" t="s">
        <v>573</v>
      </c>
      <c r="D84" s="69" t="s">
        <v>1191</v>
      </c>
      <c r="E84" s="67">
        <f>36+11+33+14+10+4+132.47</f>
        <v>240.47</v>
      </c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221" t="s">
        <v>757</v>
      </c>
      <c r="C88" s="222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 t="s">
        <v>594</v>
      </c>
      <c r="E89" s="67">
        <v>1</v>
      </c>
    </row>
    <row r="90" spans="1:6" ht="28.5">
      <c r="A90" s="76" t="s">
        <v>760</v>
      </c>
      <c r="B90" s="86" t="s">
        <v>761</v>
      </c>
      <c r="C90" s="76" t="s">
        <v>586</v>
      </c>
      <c r="D90" s="69" t="s">
        <v>1174</v>
      </c>
      <c r="E90" s="67">
        <v>2</v>
      </c>
    </row>
    <row r="91" spans="1:6" ht="28.5">
      <c r="A91" s="85" t="s">
        <v>762</v>
      </c>
      <c r="B91" s="79" t="s">
        <v>763</v>
      </c>
      <c r="C91" s="85" t="s">
        <v>586</v>
      </c>
      <c r="D91" s="69" t="s">
        <v>1192</v>
      </c>
      <c r="E91" s="67">
        <v>7</v>
      </c>
    </row>
    <row r="92" spans="1:6" ht="42.75">
      <c r="A92" s="85" t="s">
        <v>764</v>
      </c>
      <c r="B92" s="79" t="s">
        <v>765</v>
      </c>
      <c r="C92" s="85" t="s">
        <v>586</v>
      </c>
      <c r="D92" s="69" t="s">
        <v>1193</v>
      </c>
      <c r="E92" s="67">
        <v>17</v>
      </c>
    </row>
    <row r="93" spans="1:6" ht="42.75">
      <c r="A93" s="85" t="s">
        <v>766</v>
      </c>
      <c r="B93" s="79" t="s">
        <v>767</v>
      </c>
      <c r="C93" s="85" t="s">
        <v>586</v>
      </c>
      <c r="D93" s="69" t="s">
        <v>1194</v>
      </c>
      <c r="E93" s="67">
        <v>15</v>
      </c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1168</v>
      </c>
      <c r="E94" s="67">
        <v>7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1195</v>
      </c>
      <c r="E95" s="67">
        <v>3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1169</v>
      </c>
      <c r="E96" s="67">
        <v>4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1169</v>
      </c>
      <c r="E97" s="67">
        <v>4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1162</v>
      </c>
      <c r="E98" s="67">
        <v>10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1164</v>
      </c>
      <c r="E99" s="67">
        <v>5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1164</v>
      </c>
      <c r="E101" s="67">
        <v>5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594</v>
      </c>
      <c r="E102" s="67">
        <v>1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1169</v>
      </c>
      <c r="E104" s="67">
        <v>4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1170</v>
      </c>
      <c r="E105" s="67">
        <v>6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1169</v>
      </c>
      <c r="E106" s="67">
        <v>4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1196</v>
      </c>
      <c r="E107" s="67">
        <v>20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1165</v>
      </c>
      <c r="E108" s="67">
        <v>12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1197</v>
      </c>
      <c r="E109" s="67">
        <v>18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5" ht="28.5">
      <c r="A111" s="91" t="s">
        <v>802</v>
      </c>
      <c r="B111" s="79" t="s">
        <v>803</v>
      </c>
      <c r="C111" s="76" t="s">
        <v>586</v>
      </c>
      <c r="D111" s="69"/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1195</v>
      </c>
      <c r="E112" s="67">
        <v>3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594</v>
      </c>
      <c r="E113" s="67">
        <v>1</v>
      </c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1195</v>
      </c>
      <c r="E115" s="67">
        <v>3</v>
      </c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1198</v>
      </c>
      <c r="E117" s="67">
        <f>28.67-19</f>
        <v>9.6700000000000017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1199</v>
      </c>
      <c r="E118" s="67">
        <f>35.71-25</f>
        <v>10.71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1200</v>
      </c>
      <c r="E119" s="67">
        <f>28.66-14</f>
        <v>14.66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1201</v>
      </c>
      <c r="E120" s="67">
        <f>61.87-50</f>
        <v>11.869999999999997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 t="s">
        <v>1202</v>
      </c>
      <c r="E121" s="67">
        <v>135</v>
      </c>
    </row>
    <row r="122" spans="1:5" ht="28.5">
      <c r="A122" s="91" t="s">
        <v>824</v>
      </c>
      <c r="B122" s="79" t="s">
        <v>825</v>
      </c>
      <c r="C122" s="76" t="s">
        <v>674</v>
      </c>
      <c r="D122" s="69" t="s">
        <v>1203</v>
      </c>
      <c r="E122" s="67">
        <v>36.85</v>
      </c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 t="s">
        <v>1204</v>
      </c>
      <c r="E123" s="67">
        <v>5</v>
      </c>
    </row>
    <row r="124" spans="1:5" ht="28.5">
      <c r="A124" s="91" t="s">
        <v>828</v>
      </c>
      <c r="B124" s="79" t="s">
        <v>829</v>
      </c>
      <c r="C124" s="76" t="s">
        <v>586</v>
      </c>
      <c r="D124" s="69">
        <v>5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>
        <v>7</v>
      </c>
      <c r="E125" s="67">
        <v>7</v>
      </c>
    </row>
    <row r="126" spans="1:5" ht="28.5">
      <c r="A126" s="91" t="s">
        <v>832</v>
      </c>
      <c r="B126" s="79" t="s">
        <v>833</v>
      </c>
      <c r="C126" s="76" t="s">
        <v>586</v>
      </c>
      <c r="D126" s="69">
        <v>3</v>
      </c>
      <c r="E126" s="67">
        <v>3</v>
      </c>
    </row>
    <row r="127" spans="1:5" ht="28.5">
      <c r="A127" s="91" t="s">
        <v>834</v>
      </c>
      <c r="B127" s="79" t="s">
        <v>835</v>
      </c>
      <c r="C127" s="76" t="s">
        <v>586</v>
      </c>
      <c r="D127" s="69">
        <v>58</v>
      </c>
      <c r="E127" s="67">
        <v>58</v>
      </c>
    </row>
    <row r="128" spans="1:5" ht="28.5">
      <c r="A128" s="91" t="s">
        <v>836</v>
      </c>
      <c r="B128" s="79" t="s">
        <v>837</v>
      </c>
      <c r="C128" s="76" t="s">
        <v>586</v>
      </c>
      <c r="D128" s="69" t="s">
        <v>1205</v>
      </c>
      <c r="E128" s="67">
        <v>13</v>
      </c>
    </row>
    <row r="129" spans="1:5" ht="42.75">
      <c r="A129" s="90" t="s">
        <v>838</v>
      </c>
      <c r="B129" s="92" t="s">
        <v>839</v>
      </c>
      <c r="C129" s="85" t="s">
        <v>586</v>
      </c>
      <c r="D129" s="69" t="s">
        <v>1206</v>
      </c>
      <c r="E129" s="67">
        <v>34</v>
      </c>
    </row>
    <row r="130" spans="1:5" ht="28.5">
      <c r="A130" s="90" t="s">
        <v>840</v>
      </c>
      <c r="B130" s="79" t="s">
        <v>841</v>
      </c>
      <c r="C130" s="85" t="s">
        <v>586</v>
      </c>
      <c r="D130" s="69" t="s">
        <v>1169</v>
      </c>
      <c r="E130" s="67">
        <v>4</v>
      </c>
    </row>
    <row r="131" spans="1:5" ht="28.5">
      <c r="A131" s="91" t="s">
        <v>842</v>
      </c>
      <c r="B131" s="79" t="s">
        <v>843</v>
      </c>
      <c r="C131" s="76" t="s">
        <v>586</v>
      </c>
      <c r="D131" s="69" t="s">
        <v>1206</v>
      </c>
      <c r="E131" s="67">
        <v>34</v>
      </c>
    </row>
    <row r="132" spans="1:5" ht="28.5">
      <c r="A132" s="91" t="s">
        <v>844</v>
      </c>
      <c r="B132" s="79" t="s">
        <v>845</v>
      </c>
      <c r="C132" s="76" t="s">
        <v>586</v>
      </c>
      <c r="D132" s="69" t="s">
        <v>1164</v>
      </c>
      <c r="E132" s="67">
        <v>5</v>
      </c>
    </row>
    <row r="133" spans="1:5" ht="42.75">
      <c r="A133" s="90" t="s">
        <v>846</v>
      </c>
      <c r="B133" s="92" t="s">
        <v>847</v>
      </c>
      <c r="C133" s="85" t="s">
        <v>586</v>
      </c>
      <c r="D133" s="69" t="s">
        <v>1207</v>
      </c>
      <c r="E133" s="67">
        <v>9</v>
      </c>
    </row>
    <row r="134" spans="1:5" ht="42.75">
      <c r="A134" s="90" t="s">
        <v>848</v>
      </c>
      <c r="B134" s="79" t="s">
        <v>849</v>
      </c>
      <c r="C134" s="85" t="s">
        <v>586</v>
      </c>
      <c r="D134" s="69"/>
    </row>
    <row r="135" spans="1:5" ht="57">
      <c r="A135" s="91" t="s">
        <v>850</v>
      </c>
      <c r="B135" s="79" t="s">
        <v>851</v>
      </c>
      <c r="C135" s="76" t="s">
        <v>586</v>
      </c>
      <c r="D135" s="69"/>
    </row>
    <row r="136" spans="1:5" ht="14.25">
      <c r="A136" s="91" t="s">
        <v>852</v>
      </c>
      <c r="B136" s="79" t="s">
        <v>853</v>
      </c>
      <c r="C136" s="76" t="s">
        <v>586</v>
      </c>
      <c r="D136" s="69"/>
    </row>
    <row r="137" spans="1:5" ht="28.5">
      <c r="A137" s="91" t="s">
        <v>854</v>
      </c>
      <c r="B137" s="79" t="s">
        <v>855</v>
      </c>
      <c r="C137" s="76" t="s">
        <v>586</v>
      </c>
      <c r="D137" s="69"/>
    </row>
    <row r="138" spans="1:5" ht="28.5">
      <c r="A138" s="91" t="s">
        <v>856</v>
      </c>
      <c r="B138" s="92" t="s">
        <v>857</v>
      </c>
      <c r="C138" s="76" t="s">
        <v>586</v>
      </c>
      <c r="D138" s="69"/>
    </row>
    <row r="139" spans="1:5" ht="28.5">
      <c r="A139" s="91" t="s">
        <v>858</v>
      </c>
      <c r="B139" s="79" t="s">
        <v>859</v>
      </c>
      <c r="C139" s="76" t="s">
        <v>586</v>
      </c>
      <c r="D139" s="69"/>
    </row>
    <row r="140" spans="1:5" ht="14.25">
      <c r="A140" s="91" t="s">
        <v>860</v>
      </c>
      <c r="B140" s="79" t="s">
        <v>861</v>
      </c>
      <c r="C140" s="76" t="s">
        <v>586</v>
      </c>
      <c r="D140" s="69"/>
    </row>
    <row r="141" spans="1:5" ht="42.75">
      <c r="A141" s="90" t="s">
        <v>862</v>
      </c>
      <c r="B141" s="79" t="s">
        <v>863</v>
      </c>
      <c r="C141" s="85" t="s">
        <v>586</v>
      </c>
      <c r="D141" s="69"/>
    </row>
    <row r="142" spans="1:5" ht="14.25">
      <c r="A142" s="91" t="s">
        <v>864</v>
      </c>
      <c r="B142" s="79" t="s">
        <v>865</v>
      </c>
      <c r="C142" s="76" t="s">
        <v>573</v>
      </c>
      <c r="D142" s="69"/>
    </row>
    <row r="143" spans="1:5" ht="42.75">
      <c r="A143" s="90" t="s">
        <v>866</v>
      </c>
      <c r="B143" s="79" t="s">
        <v>867</v>
      </c>
      <c r="C143" s="85" t="s">
        <v>586</v>
      </c>
      <c r="D143" s="69"/>
    </row>
    <row r="144" spans="1:5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 t="s">
        <v>1195</v>
      </c>
      <c r="E150" s="67">
        <v>3</v>
      </c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221" t="s">
        <v>897</v>
      </c>
      <c r="C158" s="222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221" t="s">
        <v>1002</v>
      </c>
      <c r="C211" s="222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/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1208</v>
      </c>
      <c r="E221" s="67">
        <v>7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5" ht="57">
      <c r="A241" s="90" t="s">
        <v>1061</v>
      </c>
      <c r="B241" s="79" t="s">
        <v>1062</v>
      </c>
      <c r="C241" s="85" t="s">
        <v>586</v>
      </c>
      <c r="D241" s="69"/>
    </row>
    <row r="242" spans="1:5" ht="57">
      <c r="A242" s="90" t="s">
        <v>1063</v>
      </c>
      <c r="B242" s="79" t="s">
        <v>1064</v>
      </c>
      <c r="C242" s="85" t="s">
        <v>586</v>
      </c>
      <c r="D242" s="69"/>
    </row>
    <row r="243" spans="1:5" ht="28.5">
      <c r="A243" s="85" t="s">
        <v>1065</v>
      </c>
      <c r="B243" s="79" t="s">
        <v>1066</v>
      </c>
      <c r="C243" s="85" t="s">
        <v>573</v>
      </c>
      <c r="D243" s="69"/>
    </row>
    <row r="244" spans="1:5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5" ht="28.5">
      <c r="A245" s="85" t="s">
        <v>1069</v>
      </c>
      <c r="B245" s="77" t="s">
        <v>1070</v>
      </c>
      <c r="C245" s="85" t="s">
        <v>573</v>
      </c>
      <c r="D245" s="69"/>
    </row>
    <row r="246" spans="1:5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5" ht="45.75" customHeight="1">
      <c r="A247" s="76" t="s">
        <v>1073</v>
      </c>
      <c r="B247" s="79" t="s">
        <v>1074</v>
      </c>
      <c r="C247" s="76" t="s">
        <v>573</v>
      </c>
      <c r="D247" s="69" t="s">
        <v>1209</v>
      </c>
      <c r="E247" s="67">
        <f>5*2*1.1+7*3*1.1</f>
        <v>34.1</v>
      </c>
    </row>
    <row r="248" spans="1:5" ht="33.75" customHeight="1">
      <c r="A248" s="85" t="s">
        <v>1075</v>
      </c>
      <c r="B248" s="79" t="s">
        <v>1076</v>
      </c>
      <c r="C248" s="85" t="s">
        <v>573</v>
      </c>
      <c r="D248" s="69" t="s">
        <v>1210</v>
      </c>
      <c r="E248" s="67">
        <f>2*0.7*0.5+7*1*0.5</f>
        <v>4.2</v>
      </c>
    </row>
    <row r="249" spans="1:5" ht="34.35" customHeight="1">
      <c r="A249" s="85" t="s">
        <v>1077</v>
      </c>
      <c r="B249" s="79" t="s">
        <v>1078</v>
      </c>
      <c r="C249" s="85" t="s">
        <v>573</v>
      </c>
      <c r="D249" s="69" t="s">
        <v>1211</v>
      </c>
      <c r="E249" s="67">
        <f>1.5*0.5</f>
        <v>0.75</v>
      </c>
    </row>
    <row r="250" spans="1:5" ht="42.75">
      <c r="A250" s="85" t="s">
        <v>1079</v>
      </c>
      <c r="B250" s="86" t="s">
        <v>1080</v>
      </c>
      <c r="C250" s="85" t="s">
        <v>586</v>
      </c>
      <c r="D250" s="69"/>
    </row>
    <row r="251" spans="1:5" ht="14.25">
      <c r="A251" s="76" t="s">
        <v>1081</v>
      </c>
      <c r="B251" s="77" t="s">
        <v>1082</v>
      </c>
      <c r="C251" s="76" t="s">
        <v>586</v>
      </c>
      <c r="D251" s="69"/>
    </row>
    <row r="252" spans="1:5" ht="12.75" customHeight="1">
      <c r="A252" s="80" t="s">
        <v>1083</v>
      </c>
      <c r="B252" s="221" t="s">
        <v>1084</v>
      </c>
      <c r="C252" s="222"/>
      <c r="D252" s="69"/>
    </row>
    <row r="253" spans="1:5" ht="42.75">
      <c r="A253" s="85" t="s">
        <v>1085</v>
      </c>
      <c r="B253" s="79" t="s">
        <v>1086</v>
      </c>
      <c r="C253" s="85" t="s">
        <v>573</v>
      </c>
      <c r="D253" s="69"/>
    </row>
    <row r="254" spans="1:5" ht="71.25">
      <c r="A254" s="85" t="s">
        <v>1087</v>
      </c>
      <c r="B254" s="77" t="s">
        <v>1088</v>
      </c>
      <c r="C254" s="85" t="s">
        <v>586</v>
      </c>
      <c r="D254" s="69"/>
    </row>
    <row r="255" spans="1:5" ht="28.5">
      <c r="A255" s="76" t="s">
        <v>1089</v>
      </c>
      <c r="B255" s="79" t="s">
        <v>1090</v>
      </c>
      <c r="C255" s="76" t="s">
        <v>573</v>
      </c>
      <c r="D255" s="69"/>
    </row>
    <row r="256" spans="1:5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3599-69DB-4A9E-B44A-1C985A8E35F6}">
  <dimension ref="A1:T268"/>
  <sheetViews>
    <sheetView view="pageBreakPreview" topLeftCell="H1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1212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225" t="s">
        <v>1142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1213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71415.77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1125.8699999999999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05'!M12</f>
        <v>544.94000000000005</v>
      </c>
      <c r="L12" s="14">
        <f>'[1]Memória 06'!E5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05'!M13</f>
        <v>6</v>
      </c>
      <c r="L13" s="14">
        <f>'[1]Memória 06'!E6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05'!M14</f>
        <v>111.30000000000001</v>
      </c>
      <c r="L14" s="14">
        <f>'[1]Memória 06'!E7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05'!M15</f>
        <v>544.94000000000005</v>
      </c>
      <c r="L15" s="14">
        <f>'[1]Memória 06'!E8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05'!M16</f>
        <v>1</v>
      </c>
      <c r="L16" s="14">
        <f>'[1]Memória 06'!E9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05'!M17</f>
        <v>0</v>
      </c>
      <c r="L17" s="14">
        <f>'[1]Memória 06'!E10</f>
        <v>1</v>
      </c>
      <c r="M17" s="14">
        <f t="shared" si="2"/>
        <v>1</v>
      </c>
      <c r="N17" s="14">
        <f t="shared" si="4"/>
        <v>0</v>
      </c>
      <c r="O17" s="14">
        <f t="shared" si="5"/>
        <v>916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05'!M18</f>
        <v>0</v>
      </c>
      <c r="L18" s="14">
        <f>'[1]Memória 06'!E11</f>
        <v>1</v>
      </c>
      <c r="M18" s="14">
        <f t="shared" si="2"/>
        <v>1</v>
      </c>
      <c r="N18" s="14">
        <f t="shared" si="4"/>
        <v>0</v>
      </c>
      <c r="O18" s="14">
        <f t="shared" si="5"/>
        <v>209.87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05'!M19</f>
        <v>1</v>
      </c>
      <c r="L19" s="14">
        <f>'[1]Memória 06'!E12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05'!M20</f>
        <v>0</v>
      </c>
      <c r="L20" s="14">
        <f>'[1]Memória 06'!E13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05'!M21</f>
        <v>44.18</v>
      </c>
      <c r="L21" s="14">
        <f>'[1]Memória 06'!E14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05'!M22</f>
        <v>0</v>
      </c>
      <c r="L22" s="14">
        <f>'[1]Memória 06'!E15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05'!M23</f>
        <v>45.17</v>
      </c>
      <c r="L23" s="14">
        <f>'[1]Memória 06'!E16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05'!M24</f>
        <v>8.6</v>
      </c>
      <c r="L24" s="14">
        <f>'[1]Memória 06'!E17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05'!M25</f>
        <v>260.39</v>
      </c>
      <c r="L25" s="14">
        <f>'[1]Memória 06'!E18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05'!M26</f>
        <v>195.8</v>
      </c>
      <c r="L26" s="14">
        <f>'[1]Memória 06'!E19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05'!M27</f>
        <v>142.6</v>
      </c>
      <c r="L27" s="14">
        <f>'[1]Memória 06'!E20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05'!M28</f>
        <v>499.79999999999995</v>
      </c>
      <c r="L28" s="14">
        <f>'[1]Memória 06'!E21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05'!M29</f>
        <v>452.70000000000005</v>
      </c>
      <c r="L29" s="14">
        <f>'[1]Memória 06'!E22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05'!M30</f>
        <v>17.5</v>
      </c>
      <c r="L30" s="14">
        <f>'[1]Memória 06'!E23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05'!M31</f>
        <v>10.1</v>
      </c>
      <c r="L31" s="14">
        <f>'[1]Memória 06'!E24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05'!M32</f>
        <v>25.52</v>
      </c>
      <c r="L32" s="14">
        <f>'[1]Memória 06'!E25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05'!M33</f>
        <v>25.52</v>
      </c>
      <c r="L33" s="14">
        <f>'[1]Memória 06'!E26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05'!M34</f>
        <v>107.48</v>
      </c>
      <c r="L34" s="14">
        <f>'[1]Memória 06'!E27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05'!M35</f>
        <v>0</v>
      </c>
      <c r="L35" s="14">
        <f>'[1]Memória 06'!E28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05'!M36</f>
        <v>0</v>
      </c>
      <c r="L36" s="14">
        <f>'[1]Memória 06'!E29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05'!M37</f>
        <v>0</v>
      </c>
      <c r="L37" s="14">
        <f>'[1]Memória 06'!E30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05'!M38</f>
        <v>872.7</v>
      </c>
      <c r="L38" s="14">
        <f>'[1]Memória 06'!E31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05'!M39</f>
        <v>85.800000000000011</v>
      </c>
      <c r="L39" s="14">
        <f>'[1]Memória 06'!E32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05'!M40</f>
        <v>930.90000000000009</v>
      </c>
      <c r="L40" s="14">
        <f>'[1]Memória 06'!E33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05'!M41</f>
        <v>980.40000000000009</v>
      </c>
      <c r="L41" s="14">
        <f>'[1]Memória 06'!E34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05'!M42</f>
        <v>427.5</v>
      </c>
      <c r="L42" s="14">
        <f>'[1]Memória 06'!E35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05'!M43</f>
        <v>368</v>
      </c>
      <c r="L43" s="14">
        <f>'[1]Memória 06'!E36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05'!M44</f>
        <v>97</v>
      </c>
      <c r="L44" s="14">
        <f>'[1]Memória 06'!E37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05'!M45</f>
        <v>678.66000000000008</v>
      </c>
      <c r="L45" s="14">
        <f>'[1]Memória 06'!E38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05'!M46</f>
        <v>48.93</v>
      </c>
      <c r="L46" s="14">
        <f>'[1]Memória 06'!E39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05'!M47</f>
        <v>48.93</v>
      </c>
      <c r="L47" s="14">
        <f>'[1]Memória 06'!E40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05'!M48</f>
        <v>281</v>
      </c>
      <c r="L48" s="14">
        <f>'[1]Memória 06'!E41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05'!M49</f>
        <v>0</v>
      </c>
      <c r="L49" s="14">
        <f>'[1]Memória 06'!E42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05'!M50</f>
        <v>0</v>
      </c>
      <c r="L50" s="14">
        <f>'[1]Memória 06'!E43</f>
        <v>0</v>
      </c>
      <c r="M50" s="31"/>
      <c r="N50" s="31">
        <f t="shared" ref="N50:Q50" si="14">SUM(N51:N57)</f>
        <v>51720.41</v>
      </c>
      <c r="O50" s="31">
        <f t="shared" si="14"/>
        <v>3464.54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05'!M51</f>
        <v>852.68</v>
      </c>
      <c r="L51" s="14">
        <f>'[1]Memória 06'!E44</f>
        <v>17.399100000000001</v>
      </c>
      <c r="M51" s="14">
        <f t="shared" si="2"/>
        <v>870.07909999999993</v>
      </c>
      <c r="N51" s="14">
        <f t="shared" si="4"/>
        <v>49082.14</v>
      </c>
      <c r="O51" s="14">
        <f t="shared" si="5"/>
        <v>1001.53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05'!M52</f>
        <v>15.97</v>
      </c>
      <c r="L52" s="14">
        <f>'[1]Memória 06'!E45</f>
        <v>5.9299999999999979</v>
      </c>
      <c r="M52" s="14">
        <f t="shared" si="2"/>
        <v>21.9</v>
      </c>
      <c r="N52" s="14">
        <f t="shared" si="4"/>
        <v>441.94</v>
      </c>
      <c r="O52" s="14">
        <f t="shared" si="5"/>
        <v>164.1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05'!M53</f>
        <v>5.84</v>
      </c>
      <c r="L53" s="14">
        <f>'[1]Memória 06'!E46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05'!M54</f>
        <v>5.7</v>
      </c>
      <c r="L54" s="14">
        <f>'[1]Memória 06'!E47</f>
        <v>7.2</v>
      </c>
      <c r="M54" s="14">
        <f t="shared" si="2"/>
        <v>12.9</v>
      </c>
      <c r="N54" s="14">
        <f t="shared" si="4"/>
        <v>215.66</v>
      </c>
      <c r="O54" s="14">
        <f t="shared" si="5"/>
        <v>272.42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05'!M55</f>
        <v>34.5</v>
      </c>
      <c r="L55" s="14">
        <f>'[1]Memória 06'!E48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05'!M56</f>
        <v>0</v>
      </c>
      <c r="L56" s="14">
        <f>'[1]Memória 06'!E49</f>
        <v>12.9</v>
      </c>
      <c r="M56" s="14">
        <f t="shared" si="2"/>
        <v>12.9</v>
      </c>
      <c r="N56" s="14">
        <f t="shared" si="4"/>
        <v>0</v>
      </c>
      <c r="O56" s="14">
        <f t="shared" si="5"/>
        <v>478.55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05'!M57</f>
        <v>0</v>
      </c>
      <c r="L57" s="14">
        <f>'[1]Memória 06'!E50</f>
        <v>34.6</v>
      </c>
      <c r="M57" s="14">
        <f t="shared" si="2"/>
        <v>34.6</v>
      </c>
      <c r="N57" s="14">
        <f t="shared" si="4"/>
        <v>0</v>
      </c>
      <c r="O57" s="14">
        <f t="shared" si="5"/>
        <v>1547.94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05'!M58</f>
        <v>0</v>
      </c>
      <c r="L58" s="14">
        <f>'[1]Memória 06'!E51</f>
        <v>0</v>
      </c>
      <c r="M58" s="31"/>
      <c r="N58" s="31">
        <f t="shared" ref="N58:Q58" si="17">SUM(N59:N69)</f>
        <v>43868.160000000003</v>
      </c>
      <c r="O58" s="31">
        <f t="shared" si="17"/>
        <v>12590.02</v>
      </c>
      <c r="P58" s="31">
        <f t="shared" si="17"/>
        <v>56458.189999999995</v>
      </c>
      <c r="Q58" s="31">
        <f t="shared" si="17"/>
        <v>68242.700769999996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05'!M59</f>
        <v>1516.15</v>
      </c>
      <c r="L59" s="14">
        <f>'[1]Memória 06'!E52</f>
        <v>148.07999999999998</v>
      </c>
      <c r="M59" s="14">
        <f t="shared" si="2"/>
        <v>1664.23</v>
      </c>
      <c r="N59" s="14">
        <f t="shared" si="4"/>
        <v>7066.79</v>
      </c>
      <c r="O59" s="14">
        <f t="shared" si="5"/>
        <v>690.2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05'!M60</f>
        <v>1516.15</v>
      </c>
      <c r="L60" s="14">
        <f>'[1]Memória 06'!E53</f>
        <v>148.07999999999998</v>
      </c>
      <c r="M60" s="14">
        <f t="shared" si="2"/>
        <v>1664.23</v>
      </c>
      <c r="N60" s="14">
        <f t="shared" si="4"/>
        <v>36801.370000000003</v>
      </c>
      <c r="O60" s="14">
        <f t="shared" si="5"/>
        <v>3594.33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05'!M61</f>
        <v>0</v>
      </c>
      <c r="L61" s="14">
        <f>'[1]Memória 06'!E54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05'!M62</f>
        <v>0</v>
      </c>
      <c r="L62" s="14">
        <f>'[1]Memória 06'!E55</f>
        <v>1664.23</v>
      </c>
      <c r="M62" s="14">
        <f t="shared" si="2"/>
        <v>1664.23</v>
      </c>
      <c r="N62" s="14">
        <f t="shared" si="4"/>
        <v>0</v>
      </c>
      <c r="O62" s="14">
        <f t="shared" si="5"/>
        <v>3369.84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05'!M63</f>
        <v>0</v>
      </c>
      <c r="L63" s="14">
        <f>'[1]Memória 06'!E56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05'!M64</f>
        <v>0</v>
      </c>
      <c r="L64" s="14">
        <f>'[1]Memória 06'!E57</f>
        <v>468.07499999999999</v>
      </c>
      <c r="M64" s="14">
        <f t="shared" si="2"/>
        <v>468.07499999999999</v>
      </c>
      <c r="N64" s="14">
        <f t="shared" si="4"/>
        <v>0</v>
      </c>
      <c r="O64" s="14">
        <f t="shared" si="5"/>
        <v>4935.6499999999996</v>
      </c>
      <c r="P64" s="23">
        <f t="shared" si="6"/>
        <v>4935.6499999999996</v>
      </c>
      <c r="Q64" s="14">
        <f t="shared" si="7"/>
        <v>4935.6585670000004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05'!M65</f>
        <v>0</v>
      </c>
      <c r="L65" s="14">
        <f>'[1]Memória 06'!E58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05'!M66</f>
        <v>0</v>
      </c>
      <c r="L66" s="14">
        <f>'[1]Memória 06'!E59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05'!M67</f>
        <v>0</v>
      </c>
      <c r="L67" s="14">
        <f>'[1]Memória 06'!E60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05'!M68</f>
        <v>0</v>
      </c>
      <c r="L68" s="14">
        <f>'[1]Memória 06'!E61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05'!M69</f>
        <v>0</v>
      </c>
      <c r="L69" s="14">
        <f>'[1]Memória 06'!E62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05'!M70</f>
        <v>0</v>
      </c>
      <c r="L70" s="14">
        <f>'[1]Memória 06'!E63</f>
        <v>0</v>
      </c>
      <c r="M70" s="31"/>
      <c r="N70" s="31">
        <f t="shared" ref="N70:Q70" si="20">SUM(N71:N74)</f>
        <v>11507.62</v>
      </c>
      <c r="O70" s="31">
        <f t="shared" si="20"/>
        <v>2330.59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05'!M71</f>
        <v>0</v>
      </c>
      <c r="L71" s="14">
        <f>'[1]Memória 06'!E64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05'!M72</f>
        <v>244.09</v>
      </c>
      <c r="L72" s="14">
        <f>'[1]Memória 06'!E65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05'!M73</f>
        <v>0</v>
      </c>
      <c r="L73" s="14">
        <f>'[1]Memória 06'!E66</f>
        <v>73.319999999999993</v>
      </c>
      <c r="M73" s="14">
        <f t="shared" si="2"/>
        <v>73.319999999999993</v>
      </c>
      <c r="N73" s="14">
        <f t="shared" si="4"/>
        <v>0</v>
      </c>
      <c r="O73" s="14">
        <f t="shared" si="5"/>
        <v>2330.59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05'!M74</f>
        <v>0</v>
      </c>
      <c r="L74" s="14">
        <f>'[1]Memória 06'!E67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05'!M75</f>
        <v>0</v>
      </c>
      <c r="L75" s="14">
        <f>'[1]Memória 06'!E68</f>
        <v>0</v>
      </c>
      <c r="M75" s="31"/>
      <c r="N75" s="31">
        <f t="shared" ref="N75:Q75" si="23">SUM(N77:N93)</f>
        <v>17352.91</v>
      </c>
      <c r="O75" s="31">
        <f t="shared" si="23"/>
        <v>13357.58</v>
      </c>
      <c r="P75" s="31">
        <f t="shared" si="23"/>
        <v>30710.489999999998</v>
      </c>
      <c r="Q75" s="31">
        <f t="shared" si="23"/>
        <v>42369.417912450001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05'!M76</f>
        <v>0</v>
      </c>
      <c r="L76" s="14">
        <f>'[1]Memória 06'!E69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05'!M77</f>
        <v>0</v>
      </c>
      <c r="L77" s="14">
        <f>'[1]Memória 06'!E70</f>
        <v>88.73</v>
      </c>
      <c r="M77" s="14">
        <f t="shared" si="24"/>
        <v>88.73</v>
      </c>
      <c r="N77" s="14">
        <f t="shared" ref="N77:N140" si="26">ROUND(K77*F77,2)</f>
        <v>0</v>
      </c>
      <c r="O77" s="14">
        <f t="shared" ref="O77:O140" si="27">ROUND(L77*F77,2)</f>
        <v>4049.84</v>
      </c>
      <c r="P77" s="23">
        <f t="shared" ref="P77:P140" si="28">ROUND(M77*F77,2)</f>
        <v>4049.84</v>
      </c>
      <c r="Q77" s="14">
        <f t="shared" ref="Q77:Q140" si="29">J77-P77</f>
        <v>4049.8319104000002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05'!M78</f>
        <v>0</v>
      </c>
      <c r="L78" s="14">
        <f>'[1]Memória 06'!E71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05'!M79</f>
        <v>0</v>
      </c>
      <c r="L79" s="14">
        <f>'[1]Memória 06'!E72</f>
        <v>24.22</v>
      </c>
      <c r="M79" s="14">
        <f t="shared" si="24"/>
        <v>24.22</v>
      </c>
      <c r="N79" s="14">
        <f t="shared" si="26"/>
        <v>0</v>
      </c>
      <c r="O79" s="14">
        <f t="shared" si="27"/>
        <v>452.79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05'!M80</f>
        <v>0</v>
      </c>
      <c r="L80" s="14">
        <f>'[1]Memória 06'!E73</f>
        <v>24.22</v>
      </c>
      <c r="M80" s="14">
        <f t="shared" si="24"/>
        <v>24.22</v>
      </c>
      <c r="N80" s="14">
        <f t="shared" si="26"/>
        <v>0</v>
      </c>
      <c r="O80" s="14">
        <f t="shared" si="27"/>
        <v>1413.28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05'!M81</f>
        <v>0</v>
      </c>
      <c r="L81" s="14">
        <f>'[1]Memória 06'!E74</f>
        <v>24.22</v>
      </c>
      <c r="M81" s="14">
        <f t="shared" si="24"/>
        <v>24.22</v>
      </c>
      <c r="N81" s="14">
        <f t="shared" si="26"/>
        <v>0</v>
      </c>
      <c r="O81" s="14">
        <f t="shared" si="27"/>
        <v>781.28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05'!M82</f>
        <v>0</v>
      </c>
      <c r="L82" s="14">
        <f>'[1]Memória 06'!E75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05'!M83</f>
        <v>0</v>
      </c>
      <c r="L83" s="14">
        <f>'[1]Memória 06'!E76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05'!M84</f>
        <v>0</v>
      </c>
      <c r="L84" s="14">
        <f>'[1]Memória 06'!E77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05'!M85</f>
        <v>0</v>
      </c>
      <c r="L85" s="14">
        <f>'[1]Memória 06'!E78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1215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05'!M86</f>
        <v>0</v>
      </c>
      <c r="L86" s="14">
        <f>'[1]Memória 06'!E79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05'!M87</f>
        <v>0</v>
      </c>
      <c r="L87" s="14">
        <f>'[1]Memória 06'!E80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05'!M88</f>
        <v>12.02</v>
      </c>
      <c r="L88" s="14">
        <f>'[1]Memória 06'!E81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05'!M89</f>
        <v>240.47</v>
      </c>
      <c r="L89" s="14">
        <f>'[1]Memória 06'!E82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05'!M90</f>
        <v>240.47</v>
      </c>
      <c r="L90" s="14">
        <f>'[1]Memória 06'!E83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05'!M91</f>
        <v>240.47</v>
      </c>
      <c r="L91" s="14">
        <f>'[1]Memória 06'!E84</f>
        <v>255.61999999999998</v>
      </c>
      <c r="M91" s="14">
        <f t="shared" si="24"/>
        <v>496.09</v>
      </c>
      <c r="N91" s="14">
        <f t="shared" si="26"/>
        <v>6265.64</v>
      </c>
      <c r="O91" s="14">
        <f t="shared" si="27"/>
        <v>6660.39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05'!M92</f>
        <v>0</v>
      </c>
      <c r="L92" s="14">
        <f>'[1]Memória 06'!E85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05'!M93</f>
        <v>0</v>
      </c>
      <c r="L93" s="14">
        <f>'[1]Memória 06'!E86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05'!M94</f>
        <v>0</v>
      </c>
      <c r="L94" s="14">
        <f>'[1]Memória 06'!E87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05'!M95</f>
        <v>0</v>
      </c>
      <c r="L95" s="14">
        <f>'[1]Memória 06'!E88</f>
        <v>0</v>
      </c>
      <c r="M95" s="54"/>
      <c r="N95" s="31">
        <f t="shared" ref="N95:Q95" si="32">SUM(N96:N164)</f>
        <v>14243.27</v>
      </c>
      <c r="O95" s="31">
        <f t="shared" si="32"/>
        <v>170.52</v>
      </c>
      <c r="P95" s="31">
        <f t="shared" si="32"/>
        <v>14413.79</v>
      </c>
      <c r="Q95" s="31">
        <f t="shared" si="32"/>
        <v>25560.831597550001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05'!M96</f>
        <v>1</v>
      </c>
      <c r="L96" s="14">
        <f>'[1]Memória 06'!E89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05'!M97</f>
        <v>2</v>
      </c>
      <c r="L97" s="14">
        <f>'[1]Memória 06'!E90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05'!M98</f>
        <v>7</v>
      </c>
      <c r="L98" s="14">
        <f>'[1]Memória 06'!E91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05'!M99</f>
        <v>17</v>
      </c>
      <c r="L99" s="14">
        <f>'[1]Memória 06'!E92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05'!M100</f>
        <v>15</v>
      </c>
      <c r="L100" s="14">
        <f>'[1]Memória 06'!E93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05'!M101</f>
        <v>17</v>
      </c>
      <c r="L101" s="14">
        <f>'[1]Memória 06'!E94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05'!M102</f>
        <v>11</v>
      </c>
      <c r="L102" s="14">
        <f>'[1]Memória 06'!E95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05'!M103</f>
        <v>9</v>
      </c>
      <c r="L103" s="14">
        <f>'[1]Memória 06'!E96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05'!M104</f>
        <v>16</v>
      </c>
      <c r="L104" s="14">
        <f>'[1]Memória 06'!E97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05'!M105</f>
        <v>26</v>
      </c>
      <c r="L105" s="14">
        <f>'[1]Memória 06'!E98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05'!M106</f>
        <v>19</v>
      </c>
      <c r="L106" s="14">
        <f>'[1]Memória 06'!E99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05'!M107</f>
        <v>10</v>
      </c>
      <c r="L107" s="14">
        <f>'[1]Memória 06'!E100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05'!M108</f>
        <v>12</v>
      </c>
      <c r="L108" s="14">
        <f>'[1]Memória 06'!E101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05'!M109</f>
        <v>5</v>
      </c>
      <c r="L109" s="14">
        <f>'[1]Memória 06'!E102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05'!M110</f>
        <v>2</v>
      </c>
      <c r="L110" s="14">
        <f>'[1]Memória 06'!E103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05'!M111</f>
        <v>12</v>
      </c>
      <c r="L111" s="14">
        <f>'[1]Memória 06'!E104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05'!M112</f>
        <v>16</v>
      </c>
      <c r="L112" s="14">
        <f>'[1]Memória 06'!E105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05'!M113</f>
        <v>10</v>
      </c>
      <c r="L113" s="14">
        <f>'[1]Memória 06'!E106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05'!M114</f>
        <v>55</v>
      </c>
      <c r="L114" s="14">
        <f>'[1]Memória 06'!E107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05'!M115</f>
        <v>37</v>
      </c>
      <c r="L115" s="14">
        <f>'[1]Memória 06'!E108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05'!M116</f>
        <v>73</v>
      </c>
      <c r="L116" s="14">
        <f>'[1]Memória 06'!E109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05'!M117</f>
        <v>1</v>
      </c>
      <c r="L117" s="14">
        <f>'[1]Memória 06'!E110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05'!M118</f>
        <v>4</v>
      </c>
      <c r="L118" s="14">
        <f>'[1]Memória 06'!E111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05'!M119</f>
        <v>8</v>
      </c>
      <c r="L119" s="14">
        <f>'[1]Memória 06'!E112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05'!M120</f>
        <v>5</v>
      </c>
      <c r="L120" s="14">
        <f>'[1]Memória 06'!E113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05'!M121</f>
        <v>2</v>
      </c>
      <c r="L121" s="14">
        <f>'[1]Memória 06'!E114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05'!M122</f>
        <v>8</v>
      </c>
      <c r="L122" s="14">
        <f>'[1]Memória 06'!E115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05'!M123</f>
        <v>1</v>
      </c>
      <c r="L123" s="14">
        <f>'[1]Memória 06'!E116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05'!M124</f>
        <v>28.67</v>
      </c>
      <c r="L124" s="14">
        <f>'[1]Memória 06'!E117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05'!M125</f>
        <v>35.71</v>
      </c>
      <c r="L125" s="14">
        <f>'[1]Memória 06'!E118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05'!M126</f>
        <v>28.66</v>
      </c>
      <c r="L126" s="14">
        <f>'[1]Memória 06'!E119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05'!M127</f>
        <v>61.87</v>
      </c>
      <c r="L127" s="14">
        <f>'[1]Memória 06'!E120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05'!M128</f>
        <v>135</v>
      </c>
      <c r="L128" s="14">
        <f>'[1]Memória 06'!E121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05'!M129</f>
        <v>36.85</v>
      </c>
      <c r="L129" s="14">
        <f>'[1]Memória 06'!E122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05'!M130</f>
        <v>5</v>
      </c>
      <c r="L130" s="14">
        <f>'[1]Memória 06'!E123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05'!M131</f>
        <v>5</v>
      </c>
      <c r="L131" s="14">
        <f>'[1]Memória 06'!E124</f>
        <v>5</v>
      </c>
      <c r="M131" s="14">
        <f t="shared" si="24"/>
        <v>10</v>
      </c>
      <c r="N131" s="14">
        <f t="shared" si="26"/>
        <v>170.52</v>
      </c>
      <c r="O131" s="14">
        <f t="shared" si="27"/>
        <v>170.52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05'!M132</f>
        <v>7</v>
      </c>
      <c r="L132" s="14">
        <f>'[1]Memória 06'!E125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05'!M133</f>
        <v>3</v>
      </c>
      <c r="L133" s="14">
        <f>'[1]Memória 06'!E126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05'!M134</f>
        <v>58</v>
      </c>
      <c r="L134" s="14">
        <f>'[1]Memória 06'!E127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05'!M135</f>
        <v>13</v>
      </c>
      <c r="L135" s="14">
        <f>'[1]Memória 06'!E128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05'!M136</f>
        <v>34</v>
      </c>
      <c r="L136" s="14">
        <f>'[1]Memória 06'!E129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05'!M137</f>
        <v>4</v>
      </c>
      <c r="L137" s="14">
        <f>'[1]Memória 06'!E130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05'!M138</f>
        <v>34</v>
      </c>
      <c r="L138" s="14">
        <f>'[1]Memória 06'!E131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05'!M139</f>
        <v>5</v>
      </c>
      <c r="L139" s="14">
        <f>'[1]Memória 06'!E132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05'!M140</f>
        <v>9</v>
      </c>
      <c r="L140" s="14">
        <f>'[1]Memória 06'!E133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05'!M141</f>
        <v>0</v>
      </c>
      <c r="L141" s="14">
        <f>'[1]Memória 06'!E134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05'!M142</f>
        <v>0</v>
      </c>
      <c r="L142" s="14">
        <f>'[1]Memória 06'!E135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05'!M143</f>
        <v>0</v>
      </c>
      <c r="L143" s="14">
        <f>'[1]Memória 06'!E136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05'!M144</f>
        <v>0</v>
      </c>
      <c r="L144" s="14">
        <f>'[1]Memória 06'!E137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05'!M145</f>
        <v>0</v>
      </c>
      <c r="L145" s="14">
        <f>'[1]Memória 06'!E138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05'!M146</f>
        <v>0</v>
      </c>
      <c r="L146" s="14">
        <f>'[1]Memória 06'!E139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05'!M147</f>
        <v>0</v>
      </c>
      <c r="L147" s="14">
        <f>'[1]Memória 06'!E140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05'!M148</f>
        <v>0</v>
      </c>
      <c r="L148" s="14">
        <f>'[1]Memória 06'!E141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05'!M149</f>
        <v>0</v>
      </c>
      <c r="L149" s="14">
        <f>'[1]Memória 06'!E142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05'!M150</f>
        <v>0</v>
      </c>
      <c r="L150" s="14">
        <f>'[1]Memória 06'!E143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05'!M151</f>
        <v>0</v>
      </c>
      <c r="L151" s="14">
        <f>'[1]Memória 06'!E144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05'!M152</f>
        <v>0</v>
      </c>
      <c r="L152" s="14">
        <f>'[1]Memória 06'!E145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05'!M153</f>
        <v>0</v>
      </c>
      <c r="L153" s="14">
        <f>'[1]Memória 06'!E146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05'!M154</f>
        <v>0</v>
      </c>
      <c r="L154" s="14">
        <f>'[1]Memória 06'!E147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05'!M155</f>
        <v>0</v>
      </c>
      <c r="L155" s="14">
        <f>'[1]Memória 06'!E148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05'!M156</f>
        <v>0</v>
      </c>
      <c r="L156" s="14">
        <f>'[1]Memória 06'!E149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05'!M157</f>
        <v>3</v>
      </c>
      <c r="L157" s="14">
        <f>'[1]Memória 06'!E150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05'!M158</f>
        <v>0</v>
      </c>
      <c r="L158" s="14">
        <f>'[1]Memória 06'!E151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05'!M159</f>
        <v>0</v>
      </c>
      <c r="L159" s="14">
        <f>'[1]Memória 06'!E152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05'!M160</f>
        <v>0</v>
      </c>
      <c r="L160" s="14">
        <f>'[1]Memória 06'!E153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05'!M161</f>
        <v>0</v>
      </c>
      <c r="L161" s="14">
        <f>'[1]Memória 06'!E154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05'!M162</f>
        <v>0</v>
      </c>
      <c r="L162" s="14">
        <f>'[1]Memória 06'!E155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05'!M163</f>
        <v>0</v>
      </c>
      <c r="L163" s="14">
        <f>'[1]Memória 06'!E156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05'!M164</f>
        <v>0</v>
      </c>
      <c r="L164" s="14">
        <f>'[1]Memória 06'!E157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05'!M165</f>
        <v>0</v>
      </c>
      <c r="L165" s="14">
        <f>'[1]Memória 06'!E158</f>
        <v>0</v>
      </c>
      <c r="M165" s="54"/>
      <c r="N165" s="31">
        <f t="shared" ref="N165:Q165" si="43">SUM(N166:N217)</f>
        <v>0</v>
      </c>
      <c r="O165" s="31">
        <f t="shared" si="43"/>
        <v>17783.240000000002</v>
      </c>
      <c r="P165" s="31">
        <f t="shared" si="43"/>
        <v>17783.240000000002</v>
      </c>
      <c r="Q165" s="31">
        <f t="shared" si="43"/>
        <v>9798.4326180999997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05'!M166</f>
        <v>0</v>
      </c>
      <c r="L166" s="14">
        <f>'[1]Memória 06'!E159</f>
        <v>114</v>
      </c>
      <c r="M166" s="14">
        <f t="shared" si="35"/>
        <v>114</v>
      </c>
      <c r="N166" s="14">
        <f t="shared" si="37"/>
        <v>0</v>
      </c>
      <c r="O166" s="14">
        <f t="shared" si="38"/>
        <v>724.44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05'!M167</f>
        <v>0</v>
      </c>
      <c r="L167" s="14">
        <f>'[1]Memória 06'!E160</f>
        <v>2</v>
      </c>
      <c r="M167" s="14">
        <f t="shared" si="35"/>
        <v>2</v>
      </c>
      <c r="N167" s="14">
        <f t="shared" si="37"/>
        <v>0</v>
      </c>
      <c r="O167" s="14">
        <f t="shared" si="38"/>
        <v>33.950000000000003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05'!M168</f>
        <v>0</v>
      </c>
      <c r="L168" s="14">
        <f>'[1]Memória 06'!E161</f>
        <v>9</v>
      </c>
      <c r="M168" s="14">
        <f t="shared" si="35"/>
        <v>9</v>
      </c>
      <c r="N168" s="14">
        <f t="shared" si="37"/>
        <v>0</v>
      </c>
      <c r="O168" s="14">
        <f t="shared" si="38"/>
        <v>113.35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05'!M169</f>
        <v>0</v>
      </c>
      <c r="L169" s="14">
        <f>'[1]Memória 06'!E162</f>
        <v>47</v>
      </c>
      <c r="M169" s="14">
        <f t="shared" si="35"/>
        <v>47</v>
      </c>
      <c r="N169" s="14">
        <f t="shared" si="37"/>
        <v>0</v>
      </c>
      <c r="O169" s="14">
        <f t="shared" si="38"/>
        <v>519.54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05'!M170</f>
        <v>0</v>
      </c>
      <c r="L170" s="14">
        <f>'[1]Memória 06'!E163</f>
        <v>173.77</v>
      </c>
      <c r="M170" s="14">
        <f t="shared" si="35"/>
        <v>173.77</v>
      </c>
      <c r="N170" s="14">
        <f t="shared" si="37"/>
        <v>0</v>
      </c>
      <c r="O170" s="14">
        <f t="shared" si="38"/>
        <v>1358.76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05'!M171</f>
        <v>0</v>
      </c>
      <c r="L171" s="14">
        <f>'[1]Memória 06'!E164</f>
        <v>18.05</v>
      </c>
      <c r="M171" s="14">
        <f t="shared" si="35"/>
        <v>18.05</v>
      </c>
      <c r="N171" s="14">
        <f t="shared" si="37"/>
        <v>0</v>
      </c>
      <c r="O171" s="14">
        <f t="shared" si="38"/>
        <v>165.96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05'!M172</f>
        <v>0</v>
      </c>
      <c r="L172" s="14">
        <f>'[1]Memória 06'!E165</f>
        <v>6</v>
      </c>
      <c r="M172" s="14">
        <f t="shared" si="35"/>
        <v>6</v>
      </c>
      <c r="N172" s="14">
        <f t="shared" si="37"/>
        <v>0</v>
      </c>
      <c r="O172" s="14">
        <f t="shared" si="38"/>
        <v>35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05'!M173</f>
        <v>0</v>
      </c>
      <c r="L173" s="14">
        <f>'[1]Memória 06'!E166</f>
        <v>68</v>
      </c>
      <c r="M173" s="14">
        <f t="shared" si="35"/>
        <v>68</v>
      </c>
      <c r="N173" s="14">
        <f t="shared" si="37"/>
        <v>0</v>
      </c>
      <c r="O173" s="14">
        <f t="shared" si="38"/>
        <v>838.27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05'!M174</f>
        <v>0</v>
      </c>
      <c r="L174" s="14">
        <f>'[1]Memória 06'!E167</f>
        <v>173.77</v>
      </c>
      <c r="M174" s="14">
        <f t="shared" si="35"/>
        <v>173.77</v>
      </c>
      <c r="N174" s="14">
        <f t="shared" si="37"/>
        <v>0</v>
      </c>
      <c r="O174" s="14">
        <f t="shared" si="38"/>
        <v>1737.17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05'!M175</f>
        <v>0</v>
      </c>
      <c r="L175" s="14">
        <f>'[1]Memória 06'!E168</f>
        <v>34.729999999999997</v>
      </c>
      <c r="M175" s="14">
        <f t="shared" si="35"/>
        <v>34.729999999999997</v>
      </c>
      <c r="N175" s="14">
        <f t="shared" si="37"/>
        <v>0</v>
      </c>
      <c r="O175" s="14">
        <f t="shared" si="38"/>
        <v>364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05'!M176</f>
        <v>0</v>
      </c>
      <c r="L176" s="14">
        <f>'[1]Memória 06'!E169</f>
        <v>10</v>
      </c>
      <c r="M176" s="14">
        <f t="shared" si="35"/>
        <v>10</v>
      </c>
      <c r="N176" s="14">
        <f t="shared" si="37"/>
        <v>0</v>
      </c>
      <c r="O176" s="14">
        <f t="shared" si="38"/>
        <v>91.44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05'!M177</f>
        <v>0</v>
      </c>
      <c r="L177" s="14">
        <f>'[1]Memória 06'!E170</f>
        <v>20</v>
      </c>
      <c r="M177" s="14">
        <f t="shared" si="35"/>
        <v>20</v>
      </c>
      <c r="N177" s="14">
        <f t="shared" si="37"/>
        <v>0</v>
      </c>
      <c r="O177" s="14">
        <f t="shared" si="38"/>
        <v>141.36000000000001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05'!M178</f>
        <v>0</v>
      </c>
      <c r="L178" s="14">
        <f>'[1]Memória 06'!E171</f>
        <v>94</v>
      </c>
      <c r="M178" s="14">
        <f t="shared" si="35"/>
        <v>94</v>
      </c>
      <c r="N178" s="14">
        <f t="shared" si="37"/>
        <v>0</v>
      </c>
      <c r="O178" s="14">
        <f t="shared" si="38"/>
        <v>503.97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05'!M179</f>
        <v>0</v>
      </c>
      <c r="L179" s="14">
        <f>'[1]Memória 06'!E172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05'!M180</f>
        <v>0</v>
      </c>
      <c r="L180" s="14">
        <f>'[1]Memória 06'!E173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05'!M181</f>
        <v>0</v>
      </c>
      <c r="L181" s="14">
        <f>'[1]Memória 06'!E174</f>
        <v>56</v>
      </c>
      <c r="M181" s="14">
        <f t="shared" si="35"/>
        <v>56</v>
      </c>
      <c r="N181" s="14">
        <f t="shared" si="37"/>
        <v>0</v>
      </c>
      <c r="O181" s="14">
        <f t="shared" si="38"/>
        <v>1245.18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05'!M182</f>
        <v>0</v>
      </c>
      <c r="L182" s="14">
        <f>'[1]Memória 06'!E175</f>
        <v>7</v>
      </c>
      <c r="M182" s="14">
        <f t="shared" si="35"/>
        <v>7</v>
      </c>
      <c r="N182" s="14">
        <f t="shared" si="37"/>
        <v>0</v>
      </c>
      <c r="O182" s="14">
        <f t="shared" si="38"/>
        <v>208.51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05'!M183</f>
        <v>0</v>
      </c>
      <c r="L183" s="14">
        <f>'[1]Memória 06'!E176</f>
        <v>2</v>
      </c>
      <c r="M183" s="14">
        <f t="shared" si="35"/>
        <v>2</v>
      </c>
      <c r="N183" s="14">
        <f t="shared" si="37"/>
        <v>0</v>
      </c>
      <c r="O183" s="14">
        <f t="shared" si="38"/>
        <v>107.64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05'!M184</f>
        <v>0</v>
      </c>
      <c r="L184" s="14">
        <f>'[1]Memória 06'!E177</f>
        <v>17</v>
      </c>
      <c r="M184" s="14">
        <f t="shared" si="35"/>
        <v>17</v>
      </c>
      <c r="N184" s="14">
        <f t="shared" si="37"/>
        <v>0</v>
      </c>
      <c r="O184" s="14">
        <f t="shared" si="38"/>
        <v>319.55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05'!M185</f>
        <v>0</v>
      </c>
      <c r="L185" s="14">
        <f>'[1]Memória 06'!E178</f>
        <v>38</v>
      </c>
      <c r="M185" s="14">
        <f t="shared" si="35"/>
        <v>38</v>
      </c>
      <c r="N185" s="14">
        <f t="shared" si="37"/>
        <v>0</v>
      </c>
      <c r="O185" s="14">
        <f t="shared" si="38"/>
        <v>232.29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05'!M186</f>
        <v>0</v>
      </c>
      <c r="L186" s="14">
        <f>'[1]Memória 06'!E179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05'!M187</f>
        <v>0</v>
      </c>
      <c r="L187" s="14">
        <f>'[1]Memória 06'!E180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05'!M188</f>
        <v>0</v>
      </c>
      <c r="L188" s="14">
        <f>'[1]Memória 06'!E181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05'!M189</f>
        <v>0</v>
      </c>
      <c r="L189" s="14">
        <f>'[1]Memória 06'!E182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05'!M190</f>
        <v>0</v>
      </c>
      <c r="L190" s="14">
        <f>'[1]Memória 06'!E183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05'!M191</f>
        <v>0</v>
      </c>
      <c r="L191" s="14">
        <f>'[1]Memória 06'!E184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05'!M192</f>
        <v>0</v>
      </c>
      <c r="L192" s="14">
        <f>'[1]Memória 06'!E185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05'!M193</f>
        <v>0</v>
      </c>
      <c r="L193" s="14">
        <f>'[1]Memória 06'!E186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05'!M194</f>
        <v>0</v>
      </c>
      <c r="L194" s="14">
        <f>'[1]Memória 06'!E187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05'!M195</f>
        <v>0</v>
      </c>
      <c r="L195" s="14">
        <f>'[1]Memória 06'!E188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05'!M196</f>
        <v>0</v>
      </c>
      <c r="L196" s="14">
        <f>'[1]Memória 06'!E189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05'!M197</f>
        <v>0</v>
      </c>
      <c r="L197" s="14">
        <f>'[1]Memória 06'!E190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05'!M198</f>
        <v>0</v>
      </c>
      <c r="L198" s="14">
        <f>'[1]Memória 06'!E191</f>
        <v>1222.72</v>
      </c>
      <c r="M198" s="14">
        <f t="shared" si="35"/>
        <v>1222.72</v>
      </c>
      <c r="N198" s="14">
        <f t="shared" si="37"/>
        <v>0</v>
      </c>
      <c r="O198" s="14">
        <f t="shared" si="38"/>
        <v>7676.67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05'!M199</f>
        <v>0</v>
      </c>
      <c r="L199" s="14">
        <f>'[1]Memória 06'!E192</f>
        <v>541.80999999999995</v>
      </c>
      <c r="M199" s="14">
        <f t="shared" si="35"/>
        <v>541.80999999999995</v>
      </c>
      <c r="N199" s="14">
        <f t="shared" si="37"/>
        <v>0</v>
      </c>
      <c r="O199" s="14">
        <f t="shared" si="38"/>
        <v>1366.19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05'!M200</f>
        <v>0</v>
      </c>
      <c r="L200" s="14">
        <f>'[1]Memória 06'!E193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05'!M201</f>
        <v>0</v>
      </c>
      <c r="L201" s="14">
        <f>'[1]Memória 06'!E194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05'!M202</f>
        <v>0</v>
      </c>
      <c r="L202" s="14">
        <f>'[1]Memória 06'!E195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05'!M203</f>
        <v>0</v>
      </c>
      <c r="L203" s="14">
        <f>'[1]Memória 06'!E196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05'!M204</f>
        <v>0</v>
      </c>
      <c r="L204" s="14">
        <f>'[1]Memória 06'!E197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05'!M205</f>
        <v>0</v>
      </c>
      <c r="L205" s="14">
        <f>'[1]Memória 06'!E198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05'!M206</f>
        <v>0</v>
      </c>
      <c r="L206" s="14">
        <f>'[1]Memória 06'!E199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05'!M207</f>
        <v>0</v>
      </c>
      <c r="L207" s="14">
        <f>'[1]Memória 06'!E200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05'!M208</f>
        <v>0</v>
      </c>
      <c r="L208" s="14">
        <f>'[1]Memória 06'!E201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05'!M209</f>
        <v>0</v>
      </c>
      <c r="L209" s="14">
        <f>'[1]Memória 06'!E202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05'!M210</f>
        <v>0</v>
      </c>
      <c r="L210" s="14">
        <f>'[1]Memória 06'!E203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05'!M211</f>
        <v>0</v>
      </c>
      <c r="L211" s="14">
        <f>'[1]Memória 06'!E204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05'!M212</f>
        <v>0</v>
      </c>
      <c r="L212" s="14">
        <f>'[1]Memória 06'!E205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05'!M213</f>
        <v>0</v>
      </c>
      <c r="L213" s="14">
        <f>'[1]Memória 06'!E206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05'!M214</f>
        <v>0</v>
      </c>
      <c r="L214" s="14">
        <f>'[1]Memória 06'!E207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05'!M215</f>
        <v>0</v>
      </c>
      <c r="L215" s="14">
        <f>'[1]Memória 06'!E208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05'!M216</f>
        <v>0</v>
      </c>
      <c r="L216" s="14">
        <f>'[1]Memória 06'!E209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05'!M217</f>
        <v>0</v>
      </c>
      <c r="L217" s="14">
        <f>'[1]Memória 06'!E210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05'!M218</f>
        <v>0</v>
      </c>
      <c r="L218" s="14">
        <f>'[1]Memória 06'!E211</f>
        <v>0</v>
      </c>
      <c r="M218" s="31"/>
      <c r="N218" s="31">
        <f t="shared" ref="N218:Q218" si="52">SUM(N219:N236)</f>
        <v>1326.66</v>
      </c>
      <c r="O218" s="31">
        <f t="shared" si="52"/>
        <v>20593.41</v>
      </c>
      <c r="P218" s="31">
        <f t="shared" si="52"/>
        <v>21920.07</v>
      </c>
      <c r="Q218" s="31">
        <f t="shared" si="52"/>
        <v>29696.866948049999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05'!M219</f>
        <v>0</v>
      </c>
      <c r="L219" s="14">
        <f>'[1]Memória 06'!E212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05'!M220</f>
        <v>0</v>
      </c>
      <c r="L220" s="14">
        <f>'[1]Memória 06'!E213</f>
        <v>454</v>
      </c>
      <c r="M220" s="14">
        <f t="shared" si="46"/>
        <v>454</v>
      </c>
      <c r="N220" s="14">
        <f t="shared" si="48"/>
        <v>0</v>
      </c>
      <c r="O220" s="14">
        <f t="shared" si="49"/>
        <v>15286.79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05'!M221</f>
        <v>0</v>
      </c>
      <c r="L221" s="14">
        <f>'[1]Memória 06'!E214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05'!M222</f>
        <v>0</v>
      </c>
      <c r="L222" s="14">
        <f>'[1]Memória 06'!E215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05'!M223</f>
        <v>0</v>
      </c>
      <c r="L223" s="14">
        <f>'[1]Memória 06'!E216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05'!M224</f>
        <v>0</v>
      </c>
      <c r="L224" s="14">
        <f>'[1]Memória 06'!E217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05'!M225</f>
        <v>0</v>
      </c>
      <c r="L225" s="14">
        <f>'[1]Memória 06'!E218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05'!M226</f>
        <v>0</v>
      </c>
      <c r="L226" s="14">
        <f>'[1]Memória 06'!E219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05'!M227</f>
        <v>0</v>
      </c>
      <c r="L227" s="14">
        <f>'[1]Memória 06'!E220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05'!M228</f>
        <v>7</v>
      </c>
      <c r="L228" s="14">
        <f>'[1]Memória 06'!E221</f>
        <v>28</v>
      </c>
      <c r="M228" s="14">
        <f t="shared" si="46"/>
        <v>35</v>
      </c>
      <c r="N228" s="14">
        <f t="shared" si="48"/>
        <v>1326.66</v>
      </c>
      <c r="O228" s="14">
        <f t="shared" si="49"/>
        <v>5306.62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05'!M229</f>
        <v>0</v>
      </c>
      <c r="L229" s="14">
        <f>'[1]Memória 06'!E222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05'!M230</f>
        <v>0</v>
      </c>
      <c r="L230" s="14">
        <f>'[1]Memória 06'!E223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05'!M231</f>
        <v>0</v>
      </c>
      <c r="L231" s="14">
        <f>'[1]Memória 06'!E224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05'!M232</f>
        <v>0</v>
      </c>
      <c r="L232" s="14">
        <f>'[1]Memória 06'!E225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05'!M233</f>
        <v>0</v>
      </c>
      <c r="L233" s="14">
        <f>'[1]Memória 06'!E226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05'!M234</f>
        <v>0</v>
      </c>
      <c r="L234" s="14">
        <f>'[1]Memória 06'!E227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05'!M235</f>
        <v>0</v>
      </c>
      <c r="L235" s="14">
        <f>'[1]Memória 06'!E228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05'!M236</f>
        <v>0</v>
      </c>
      <c r="L236" s="14">
        <f>'[1]Memória 06'!E229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05'!M237</f>
        <v>0</v>
      </c>
      <c r="L237" s="14">
        <f>'[1]Memória 06'!E230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05'!M238</f>
        <v>0</v>
      </c>
      <c r="L238" s="14">
        <f>'[1]Memória 06'!E231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05'!M239</f>
        <v>0</v>
      </c>
      <c r="L239" s="14">
        <f>'[1]Memória 06'!E232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05'!M240</f>
        <v>0</v>
      </c>
      <c r="L240" s="14">
        <f>'[1]Memória 06'!E233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05'!M241</f>
        <v>0</v>
      </c>
      <c r="L241" s="14">
        <f>'[1]Memória 06'!E234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05'!M242</f>
        <v>0</v>
      </c>
      <c r="L242" s="14">
        <f>'[1]Memória 06'!E235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05'!M243</f>
        <v>0</v>
      </c>
      <c r="L243" s="14">
        <f>'[1]Memória 06'!E236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05'!M244</f>
        <v>0</v>
      </c>
      <c r="L244" s="14">
        <f>'[1]Memória 06'!E237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05'!M245</f>
        <v>0</v>
      </c>
      <c r="L245" s="14">
        <f>'[1]Memória 06'!E238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05'!M246</f>
        <v>0</v>
      </c>
      <c r="L246" s="14">
        <f>'[1]Memória 06'!E239</f>
        <v>0</v>
      </c>
      <c r="M246" s="31"/>
      <c r="N246" s="31">
        <f t="shared" ref="N246:Q246" si="58">SUM(N247:N258)</f>
        <v>19465.86</v>
      </c>
      <c r="O246" s="31">
        <f t="shared" si="58"/>
        <v>0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05'!M247</f>
        <v>0</v>
      </c>
      <c r="L247" s="14">
        <f>'[1]Memória 06'!E240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05'!M248</f>
        <v>0</v>
      </c>
      <c r="L248" s="14">
        <f>'[1]Memória 06'!E241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05'!M249</f>
        <v>0</v>
      </c>
      <c r="L249" s="14">
        <f>'[1]Memória 06'!E242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05'!M250</f>
        <v>0</v>
      </c>
      <c r="L250" s="14">
        <f>'[1]Memória 06'!E243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05'!M251</f>
        <v>0</v>
      </c>
      <c r="L251" s="14">
        <f>'[1]Memória 06'!E244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05'!M252</f>
        <v>0</v>
      </c>
      <c r="L252" s="14">
        <f>'[1]Memória 06'!E245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05'!M253</f>
        <v>0</v>
      </c>
      <c r="L253" s="14">
        <f>'[1]Memória 06'!E246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05'!M254</f>
        <v>34.1</v>
      </c>
      <c r="L254" s="14">
        <f>'[1]Memória 06'!E247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05'!M255</f>
        <v>4.2</v>
      </c>
      <c r="L255" s="14">
        <f>'[1]Memória 06'!E248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05'!M256</f>
        <v>0.75</v>
      </c>
      <c r="L256" s="14">
        <f>'[1]Memória 06'!E249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05'!M257</f>
        <v>0</v>
      </c>
      <c r="L257" s="14">
        <f>'[1]Memória 06'!E250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05'!M258</f>
        <v>0</v>
      </c>
      <c r="L258" s="14">
        <f>'[1]Memória 06'!E251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05'!M259</f>
        <v>0</v>
      </c>
      <c r="L259" s="14">
        <f>'[1]Memória 06'!E252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05'!M260</f>
        <v>0</v>
      </c>
      <c r="L260" s="14">
        <f>'[1]Memória 06'!E253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05'!M261</f>
        <v>0</v>
      </c>
      <c r="L261" s="14">
        <f>'[1]Memória 06'!E254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05'!M262</f>
        <v>0</v>
      </c>
      <c r="L262" s="14">
        <f>'[1]Memória 06'!E255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05'!M263</f>
        <v>0</v>
      </c>
      <c r="L263" s="14">
        <f>'[1]Memória 06'!E256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05'!M264</f>
        <v>0</v>
      </c>
      <c r="L264" s="14">
        <f>'[1]Memória 06'!E257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05'!M265</f>
        <v>0</v>
      </c>
      <c r="L265" s="14">
        <f>'[1]Memória 06'!E258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05'!M266</f>
        <v>0</v>
      </c>
      <c r="L266" s="14">
        <f>'[1]Memória 06'!E259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05'!M267</f>
        <v>0</v>
      </c>
      <c r="L267" s="14">
        <f>'[1]Memória 06'!E260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399521.68999999994</v>
      </c>
      <c r="O268" s="31">
        <f>O11+O20+O37+O50+O58+O70+O75+O95+O165+O218+O246+O259+O263</f>
        <v>71415.77</v>
      </c>
      <c r="P268" s="31">
        <f>P11+P20+P37+P50+P58+P70+P75+P95+P165+P218+P246+P259+P263</f>
        <v>470937.47</v>
      </c>
      <c r="Q268" s="31">
        <f>Q11+Q20+Q37+Q50+Q58+Q70+Q75+Q95+Q165+Q218+Q246+Q259+Q263</f>
        <v>268781.09360349999</v>
      </c>
      <c r="S268" s="97">
        <f>P268/J268</f>
        <v>0.63366070932364005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6B9E-08E9-44C8-8395-55A6A0A913A5}">
  <dimension ref="A1:H269"/>
  <sheetViews>
    <sheetView view="pageBreakPreview" topLeftCell="A53" zoomScale="90" zoomScaleNormal="80" zoomScaleSheetLayoutView="90" workbookViewId="0">
      <selection activeCell="D55" sqref="D5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1216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 t="s">
        <v>594</v>
      </c>
      <c r="E10" s="67">
        <v>1</v>
      </c>
    </row>
    <row r="11" spans="1:7" ht="14.25">
      <c r="A11" s="76" t="s">
        <v>590</v>
      </c>
      <c r="B11" s="77" t="s">
        <v>591</v>
      </c>
      <c r="C11" s="76" t="s">
        <v>586</v>
      </c>
      <c r="D11" s="69" t="s">
        <v>594</v>
      </c>
      <c r="E11" s="67">
        <v>1</v>
      </c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/>
    </row>
    <row r="34" spans="1:5" ht="57">
      <c r="A34" s="76" t="s">
        <v>652</v>
      </c>
      <c r="B34" s="86" t="s">
        <v>653</v>
      </c>
      <c r="C34" s="76" t="s">
        <v>614</v>
      </c>
      <c r="D34" s="69"/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/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221" t="s">
        <v>124</v>
      </c>
      <c r="C43" s="222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1217</v>
      </c>
      <c r="E44" s="67">
        <f>(1+1+3.93+3.9)*1.77</f>
        <v>17.399100000000001</v>
      </c>
    </row>
    <row r="45" spans="1:5" ht="14.25">
      <c r="A45" s="76" t="s">
        <v>672</v>
      </c>
      <c r="B45" s="77" t="s">
        <v>673</v>
      </c>
      <c r="C45" s="76" t="s">
        <v>674</v>
      </c>
      <c r="D45" s="69" t="s">
        <v>1218</v>
      </c>
      <c r="E45" s="67">
        <f>21.9-15.97</f>
        <v>5.9299999999999979</v>
      </c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 t="str">
        <f>D45</f>
        <v>Demais vergas projetadas</v>
      </c>
      <c r="E47" s="67">
        <f>12.9-5.7</f>
        <v>7.2</v>
      </c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 t="s">
        <v>1219</v>
      </c>
      <c r="E49" s="1">
        <v>12.9</v>
      </c>
    </row>
    <row r="50" spans="1:5" ht="28.5">
      <c r="A50" s="76" t="s">
        <v>683</v>
      </c>
      <c r="B50" s="79" t="s">
        <v>684</v>
      </c>
      <c r="C50" s="76" t="s">
        <v>674</v>
      </c>
      <c r="D50" s="69" t="s">
        <v>1220</v>
      </c>
      <c r="E50" s="67">
        <v>34.6</v>
      </c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1221</v>
      </c>
      <c r="E52" s="67">
        <f>17.4*2+56.64*2</f>
        <v>148.07999999999998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1222</v>
      </c>
      <c r="E53" s="67">
        <f>E52</f>
        <v>148.07999999999998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 t="s">
        <v>1223</v>
      </c>
      <c r="E55" s="67">
        <v>1664.23</v>
      </c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f>936.15/2</f>
        <v>468.07499999999999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/>
    </row>
    <row r="66" spans="1:5" ht="28.5">
      <c r="A66" s="85" t="s">
        <v>714</v>
      </c>
      <c r="B66" s="79" t="s">
        <v>715</v>
      </c>
      <c r="C66" s="85" t="s">
        <v>674</v>
      </c>
      <c r="D66" s="69" t="s">
        <v>1225</v>
      </c>
      <c r="E66" s="67">
        <v>73.319999999999993</v>
      </c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221" t="s">
        <v>719</v>
      </c>
      <c r="C68" s="222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 t="s">
        <v>1226</v>
      </c>
      <c r="E70" s="67">
        <f>177.46/2</f>
        <v>88.73</v>
      </c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 t="s">
        <v>1227</v>
      </c>
      <c r="E72" s="67">
        <v>24.22</v>
      </c>
    </row>
    <row r="73" spans="1:5" ht="28.5">
      <c r="A73" s="76" t="s">
        <v>728</v>
      </c>
      <c r="B73" s="79" t="s">
        <v>729</v>
      </c>
      <c r="C73" s="76" t="s">
        <v>573</v>
      </c>
      <c r="D73" s="69" t="str">
        <f>D72</f>
        <v>Oratório (pelo projeto) = 24,22 m²</v>
      </c>
      <c r="E73" s="67">
        <f>E72</f>
        <v>24.22</v>
      </c>
    </row>
    <row r="74" spans="1:5" ht="42.75">
      <c r="A74" s="76" t="s">
        <v>730</v>
      </c>
      <c r="B74" s="77" t="s">
        <v>731</v>
      </c>
      <c r="C74" s="76" t="s">
        <v>573</v>
      </c>
      <c r="D74" s="69" t="str">
        <f>D73</f>
        <v>Oratório (pelo projeto) = 24,22 m²</v>
      </c>
      <c r="E74" s="67">
        <f>E73</f>
        <v>24.22</v>
      </c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1228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 t="s">
        <v>1229</v>
      </c>
      <c r="E84" s="67">
        <v>255.61999999999998</v>
      </c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221" t="s">
        <v>757</v>
      </c>
      <c r="C88" s="222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5" ht="42.75">
      <c r="A113" s="90" t="s">
        <v>806</v>
      </c>
      <c r="B113" s="79" t="s">
        <v>807</v>
      </c>
      <c r="C113" s="85" t="s">
        <v>586</v>
      </c>
      <c r="D113" s="69"/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/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/>
    </row>
    <row r="118" spans="1:5" ht="45" customHeight="1">
      <c r="A118" s="90" t="s">
        <v>816</v>
      </c>
      <c r="B118" s="79" t="s">
        <v>817</v>
      </c>
      <c r="C118" s="85" t="s">
        <v>674</v>
      </c>
      <c r="D118" s="69"/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5" ht="42.75">
      <c r="A120" s="90" t="s">
        <v>820</v>
      </c>
      <c r="B120" s="79" t="s">
        <v>821</v>
      </c>
      <c r="C120" s="85" t="s">
        <v>674</v>
      </c>
      <c r="D120" s="69"/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 t="s">
        <v>1230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221" t="s">
        <v>897</v>
      </c>
      <c r="C158" s="222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 t="s">
        <v>1231</v>
      </c>
      <c r="E159" s="67">
        <v>114</v>
      </c>
    </row>
    <row r="160" spans="1:5" ht="28.5">
      <c r="A160" s="76" t="s">
        <v>900</v>
      </c>
      <c r="B160" s="79" t="s">
        <v>901</v>
      </c>
      <c r="C160" s="76" t="s">
        <v>586</v>
      </c>
      <c r="D160" s="69" t="s">
        <v>1231</v>
      </c>
      <c r="E160" s="67">
        <v>2</v>
      </c>
    </row>
    <row r="161" spans="1:8" ht="42.75">
      <c r="A161" s="85" t="s">
        <v>902</v>
      </c>
      <c r="B161" s="79" t="s">
        <v>903</v>
      </c>
      <c r="C161" s="85" t="s">
        <v>586</v>
      </c>
      <c r="D161" s="69" t="s">
        <v>1231</v>
      </c>
      <c r="E161" s="67">
        <v>9</v>
      </c>
    </row>
    <row r="162" spans="1:8" ht="42.75">
      <c r="A162" s="85" t="s">
        <v>904</v>
      </c>
      <c r="B162" s="79" t="s">
        <v>905</v>
      </c>
      <c r="C162" s="85" t="s">
        <v>586</v>
      </c>
      <c r="D162" s="69" t="s">
        <v>1231</v>
      </c>
      <c r="E162" s="67">
        <v>47</v>
      </c>
    </row>
    <row r="163" spans="1:8" ht="42.75">
      <c r="A163" s="85" t="s">
        <v>906</v>
      </c>
      <c r="B163" s="79" t="s">
        <v>907</v>
      </c>
      <c r="C163" s="85" t="s">
        <v>674</v>
      </c>
      <c r="D163" s="69" t="s">
        <v>1231</v>
      </c>
      <c r="E163" s="67">
        <v>173.77</v>
      </c>
    </row>
    <row r="164" spans="1:8" ht="42.75">
      <c r="A164" s="85" t="s">
        <v>908</v>
      </c>
      <c r="B164" s="79" t="s">
        <v>909</v>
      </c>
      <c r="C164" s="85" t="s">
        <v>674</v>
      </c>
      <c r="D164" s="69" t="s">
        <v>1231</v>
      </c>
      <c r="E164" s="67">
        <v>18.05</v>
      </c>
    </row>
    <row r="165" spans="1:8" ht="28.5">
      <c r="A165" s="76" t="s">
        <v>910</v>
      </c>
      <c r="B165" s="79" t="s">
        <v>911</v>
      </c>
      <c r="C165" s="76" t="s">
        <v>674</v>
      </c>
      <c r="D165" s="69" t="s">
        <v>1231</v>
      </c>
      <c r="E165" s="67">
        <v>6</v>
      </c>
    </row>
    <row r="166" spans="1:8" ht="42.75">
      <c r="A166" s="85" t="s">
        <v>912</v>
      </c>
      <c r="B166" s="79" t="s">
        <v>913</v>
      </c>
      <c r="C166" s="85" t="s">
        <v>674</v>
      </c>
      <c r="D166" s="69" t="s">
        <v>1231</v>
      </c>
      <c r="E166" s="67">
        <v>68</v>
      </c>
    </row>
    <row r="167" spans="1:8" ht="42.75">
      <c r="A167" s="85" t="s">
        <v>914</v>
      </c>
      <c r="B167" s="79" t="s">
        <v>915</v>
      </c>
      <c r="C167" s="85" t="s">
        <v>674</v>
      </c>
      <c r="D167" s="69" t="s">
        <v>1231</v>
      </c>
      <c r="E167" s="67">
        <v>173.77</v>
      </c>
    </row>
    <row r="168" spans="1:8" ht="28.5">
      <c r="A168" s="76" t="s">
        <v>916</v>
      </c>
      <c r="B168" s="79" t="s">
        <v>917</v>
      </c>
      <c r="C168" s="76" t="s">
        <v>674</v>
      </c>
      <c r="D168" s="69" t="s">
        <v>1231</v>
      </c>
      <c r="E168" s="67">
        <v>34.729999999999997</v>
      </c>
    </row>
    <row r="169" spans="1:8" ht="28.5">
      <c r="A169" s="76" t="s">
        <v>918</v>
      </c>
      <c r="B169" s="79" t="s">
        <v>919</v>
      </c>
      <c r="C169" s="76" t="s">
        <v>586</v>
      </c>
      <c r="D169" s="69" t="s">
        <v>1231</v>
      </c>
      <c r="E169" s="67">
        <v>10</v>
      </c>
    </row>
    <row r="170" spans="1:8" ht="42.75">
      <c r="A170" s="85" t="s">
        <v>920</v>
      </c>
      <c r="B170" s="79" t="s">
        <v>921</v>
      </c>
      <c r="C170" s="85" t="s">
        <v>586</v>
      </c>
      <c r="D170" s="69" t="s">
        <v>1231</v>
      </c>
      <c r="E170" s="67">
        <v>20</v>
      </c>
    </row>
    <row r="171" spans="1:8" ht="42.75">
      <c r="A171" s="85" t="s">
        <v>922</v>
      </c>
      <c r="B171" s="79" t="s">
        <v>923</v>
      </c>
      <c r="C171" s="85" t="s">
        <v>586</v>
      </c>
      <c r="D171" s="69" t="s">
        <v>1231</v>
      </c>
      <c r="E171" s="67">
        <v>94</v>
      </c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 t="s">
        <v>1232</v>
      </c>
      <c r="E174" s="67">
        <f>2 + 3 + 1 + 6 + 7 + 6 + 2 + 2 + 6 +4 + 3 + 2 + 12</f>
        <v>56</v>
      </c>
    </row>
    <row r="175" spans="1:8" ht="28.5">
      <c r="A175" s="85" t="s">
        <v>930</v>
      </c>
      <c r="B175" s="77" t="s">
        <v>931</v>
      </c>
      <c r="C175" s="85" t="s">
        <v>586</v>
      </c>
      <c r="D175" s="69" t="s">
        <v>1233</v>
      </c>
      <c r="E175" s="67">
        <f>1 +  1 +1 + 1 + 1 + 1 + 1</f>
        <v>7</v>
      </c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>
        <v>2</v>
      </c>
      <c r="E176" s="67">
        <v>2</v>
      </c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 t="s">
        <v>1236</v>
      </c>
      <c r="E177" s="67">
        <f>1 + 1 + 1+14</f>
        <v>17</v>
      </c>
    </row>
    <row r="178" spans="1:5" ht="28.5">
      <c r="A178" s="91" t="s">
        <v>936</v>
      </c>
      <c r="B178" s="79" t="s">
        <v>937</v>
      </c>
      <c r="C178" s="76" t="s">
        <v>586</v>
      </c>
      <c r="D178" s="69" t="s">
        <v>1231</v>
      </c>
      <c r="E178" s="67">
        <v>38</v>
      </c>
    </row>
    <row r="179" spans="1:5" ht="14.25">
      <c r="A179" s="91" t="s">
        <v>938</v>
      </c>
      <c r="B179" s="77" t="s">
        <v>939</v>
      </c>
      <c r="C179" s="76" t="s">
        <v>586</v>
      </c>
      <c r="D179" s="69"/>
    </row>
    <row r="180" spans="1:5" ht="14.25">
      <c r="A180" s="91" t="s">
        <v>940</v>
      </c>
      <c r="B180" s="77" t="s">
        <v>941</v>
      </c>
      <c r="C180" s="76" t="s">
        <v>586</v>
      </c>
      <c r="D180" s="69"/>
    </row>
    <row r="181" spans="1:5" ht="28.5">
      <c r="A181" s="91" t="s">
        <v>942</v>
      </c>
      <c r="B181" s="79" t="s">
        <v>943</v>
      </c>
      <c r="C181" s="76" t="s">
        <v>586</v>
      </c>
      <c r="D181" s="69"/>
    </row>
    <row r="182" spans="1:5" ht="14.25">
      <c r="A182" s="91" t="s">
        <v>944</v>
      </c>
      <c r="B182" s="77" t="s">
        <v>945</v>
      </c>
      <c r="C182" s="76" t="s">
        <v>586</v>
      </c>
      <c r="D182" s="69"/>
    </row>
    <row r="183" spans="1:5" ht="28.5">
      <c r="A183" s="91" t="s">
        <v>946</v>
      </c>
      <c r="B183" s="79" t="s">
        <v>947</v>
      </c>
      <c r="C183" s="76" t="s">
        <v>586</v>
      </c>
      <c r="D183" s="69"/>
    </row>
    <row r="184" spans="1:5" ht="28.5">
      <c r="A184" s="91" t="s">
        <v>948</v>
      </c>
      <c r="B184" s="79" t="s">
        <v>949</v>
      </c>
      <c r="C184" s="76" t="s">
        <v>586</v>
      </c>
      <c r="D184" s="69"/>
    </row>
    <row r="185" spans="1:5" ht="28.5">
      <c r="A185" s="91" t="s">
        <v>950</v>
      </c>
      <c r="B185" s="79" t="s">
        <v>951</v>
      </c>
      <c r="C185" s="76" t="s">
        <v>586</v>
      </c>
      <c r="D185" s="69"/>
    </row>
    <row r="186" spans="1:5" ht="14.25">
      <c r="A186" s="91" t="s">
        <v>952</v>
      </c>
      <c r="B186" s="79" t="s">
        <v>953</v>
      </c>
      <c r="C186" s="76" t="s">
        <v>586</v>
      </c>
      <c r="D186" s="69"/>
    </row>
    <row r="187" spans="1:5" ht="28.5">
      <c r="A187" s="91" t="s">
        <v>954</v>
      </c>
      <c r="B187" s="79" t="s">
        <v>955</v>
      </c>
      <c r="C187" s="76" t="s">
        <v>674</v>
      </c>
      <c r="D187" s="69"/>
    </row>
    <row r="188" spans="1:5" ht="14.25">
      <c r="A188" s="91" t="s">
        <v>956</v>
      </c>
      <c r="B188" s="79" t="s">
        <v>957</v>
      </c>
      <c r="C188" s="76" t="s">
        <v>674</v>
      </c>
      <c r="D188" s="69"/>
    </row>
    <row r="189" spans="1:5" ht="28.5">
      <c r="A189" s="91" t="s">
        <v>958</v>
      </c>
      <c r="B189" s="79" t="s">
        <v>959</v>
      </c>
      <c r="C189" s="76" t="s">
        <v>674</v>
      </c>
      <c r="D189" s="69"/>
    </row>
    <row r="190" spans="1:5" ht="14.25">
      <c r="A190" s="91" t="s">
        <v>960</v>
      </c>
      <c r="B190" s="77" t="s">
        <v>961</v>
      </c>
      <c r="C190" s="76" t="s">
        <v>674</v>
      </c>
      <c r="D190" s="69"/>
    </row>
    <row r="191" spans="1:5" ht="42.75">
      <c r="A191" s="90" t="s">
        <v>962</v>
      </c>
      <c r="B191" s="79" t="s">
        <v>963</v>
      </c>
      <c r="C191" s="85" t="s">
        <v>674</v>
      </c>
      <c r="D191" s="69" t="s">
        <v>1231</v>
      </c>
      <c r="E191" s="67">
        <v>1222.72</v>
      </c>
    </row>
    <row r="192" spans="1:5" ht="42.75">
      <c r="A192" s="90" t="s">
        <v>964</v>
      </c>
      <c r="B192" s="79" t="s">
        <v>965</v>
      </c>
      <c r="C192" s="85" t="s">
        <v>674</v>
      </c>
      <c r="D192" s="69" t="str">
        <f>D191</f>
        <v>Pelo projeto elétrico</v>
      </c>
      <c r="E192" s="67">
        <v>541.80999999999995</v>
      </c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221" t="s">
        <v>1002</v>
      </c>
      <c r="C211" s="222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 t="s">
        <v>1237</v>
      </c>
      <c r="E213" s="67">
        <v>454</v>
      </c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1238</v>
      </c>
      <c r="E221" s="67">
        <f>2+8+9+6+3</f>
        <v>28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221" t="s">
        <v>1084</v>
      </c>
      <c r="C252" s="222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4E03-C91F-4702-9DCC-4AB3BE9B0178}">
  <dimension ref="A1:T268"/>
  <sheetViews>
    <sheetView view="pageBreakPreview" topLeftCell="D1" zoomScale="80" zoomScaleNormal="80" zoomScaleSheetLayoutView="80" workbookViewId="0">
      <selection activeCell="M7" sqref="M7:N7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8" width="14.5703125" style="1" bestFit="1" customWidth="1"/>
    <col min="19" max="16384" width="9.140625" style="1"/>
  </cols>
  <sheetData>
    <row r="1" spans="1:18" ht="15" customHeight="1">
      <c r="A1" s="166" t="s">
        <v>1239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8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8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8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8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225" t="s">
        <v>1142</v>
      </c>
      <c r="L5" s="177"/>
      <c r="M5" s="180" t="s">
        <v>4</v>
      </c>
      <c r="N5" s="181"/>
      <c r="O5" s="182" t="s">
        <v>5</v>
      </c>
      <c r="P5" s="183"/>
      <c r="Q5" s="184"/>
    </row>
    <row r="6" spans="1:18" ht="23.25" customHeight="1">
      <c r="A6" s="185" t="s">
        <v>6</v>
      </c>
      <c r="B6" s="186"/>
      <c r="C6" s="186"/>
      <c r="D6" s="186"/>
      <c r="E6" s="187"/>
      <c r="F6" s="188" t="s">
        <v>1240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140742.72</v>
      </c>
      <c r="P6" s="194"/>
      <c r="Q6" s="195"/>
      <c r="R6" s="99">
        <f>M6-929043.8</f>
        <v>-185842.48883985006</v>
      </c>
    </row>
    <row r="7" spans="1:18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8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8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8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8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31309.030000000002</v>
      </c>
      <c r="O11" s="15">
        <f>SUM(O12:O19)</f>
        <v>0</v>
      </c>
      <c r="P11" s="16">
        <f>SUM(P12:P19)</f>
        <v>31309.030000000002</v>
      </c>
      <c r="Q11" s="15">
        <f>SUM(Q12:Q19)</f>
        <v>7792.2292453999971</v>
      </c>
    </row>
    <row r="12" spans="1:18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06'!M12</f>
        <v>544.94000000000005</v>
      </c>
      <c r="L12" s="14">
        <f>'[1]Memória 07'!E5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8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06'!M13</f>
        <v>6</v>
      </c>
      <c r="L13" s="14">
        <f>'[1]Memória 07'!E6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8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06'!M14</f>
        <v>111.30000000000001</v>
      </c>
      <c r="L14" s="14">
        <f>'[1]Memória 07'!E7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8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06'!M15</f>
        <v>544.94000000000005</v>
      </c>
      <c r="L15" s="14">
        <f>'[1]Memória 07'!E8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8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06'!M16</f>
        <v>1</v>
      </c>
      <c r="L16" s="14">
        <f>'[1]Memória 07'!E9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06'!M17</f>
        <v>1</v>
      </c>
      <c r="L17" s="14">
        <f>'[1]Memória 07'!E10</f>
        <v>0</v>
      </c>
      <c r="M17" s="14">
        <f t="shared" si="2"/>
        <v>1</v>
      </c>
      <c r="N17" s="14">
        <f t="shared" si="4"/>
        <v>916</v>
      </c>
      <c r="O17" s="14">
        <f t="shared" si="5"/>
        <v>0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06'!M18</f>
        <v>1</v>
      </c>
      <c r="L18" s="14">
        <f>'[1]Memória 07'!E11</f>
        <v>0</v>
      </c>
      <c r="M18" s="14">
        <f t="shared" si="2"/>
        <v>1</v>
      </c>
      <c r="N18" s="14">
        <f t="shared" si="4"/>
        <v>209.87</v>
      </c>
      <c r="O18" s="14">
        <f t="shared" si="5"/>
        <v>0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06'!M19</f>
        <v>1</v>
      </c>
      <c r="L19" s="14">
        <f>'[1]Memória 07'!E12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06'!M20</f>
        <v>0</v>
      </c>
      <c r="L20" s="14">
        <f>'[1]Memória 07'!E13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06'!M21</f>
        <v>44.18</v>
      </c>
      <c r="L21" s="14">
        <f>'[1]Memória 07'!E14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06'!M22</f>
        <v>0</v>
      </c>
      <c r="L22" s="14">
        <f>'[1]Memória 07'!E15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06'!M23</f>
        <v>45.17</v>
      </c>
      <c r="L23" s="14">
        <f>'[1]Memória 07'!E16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06'!M24</f>
        <v>8.6</v>
      </c>
      <c r="L24" s="14">
        <f>'[1]Memória 07'!E17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06'!M25</f>
        <v>260.39</v>
      </c>
      <c r="L25" s="14">
        <f>'[1]Memória 07'!E18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06'!M26</f>
        <v>195.8</v>
      </c>
      <c r="L26" s="14">
        <f>'[1]Memória 07'!E19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06'!M27</f>
        <v>142.6</v>
      </c>
      <c r="L27" s="14">
        <f>'[1]Memória 07'!E20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06'!M28</f>
        <v>499.79999999999995</v>
      </c>
      <c r="L28" s="14">
        <f>'[1]Memória 07'!E21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06'!M29</f>
        <v>452.70000000000005</v>
      </c>
      <c r="L29" s="14">
        <f>'[1]Memória 07'!E22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06'!M30</f>
        <v>17.5</v>
      </c>
      <c r="L30" s="14">
        <f>'[1]Memória 07'!E23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06'!M31</f>
        <v>10.1</v>
      </c>
      <c r="L31" s="14">
        <f>'[1]Memória 07'!E24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06'!M32</f>
        <v>25.52</v>
      </c>
      <c r="L32" s="14">
        <f>'[1]Memória 07'!E25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06'!M33</f>
        <v>25.52</v>
      </c>
      <c r="L33" s="14">
        <f>'[1]Memória 07'!E26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06'!M34</f>
        <v>107.48</v>
      </c>
      <c r="L34" s="14">
        <f>'[1]Memória 07'!E27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06'!M35</f>
        <v>0</v>
      </c>
      <c r="L35" s="14">
        <f>'[1]Memória 07'!E28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06'!M36</f>
        <v>0</v>
      </c>
      <c r="L36" s="14">
        <f>'[1]Memória 07'!E29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06'!M37</f>
        <v>0</v>
      </c>
      <c r="L37" s="14">
        <f>'[1]Memória 07'!E30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06'!M38</f>
        <v>872.7</v>
      </c>
      <c r="L38" s="14">
        <f>'[1]Memória 07'!E31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06'!M39</f>
        <v>85.800000000000011</v>
      </c>
      <c r="L39" s="14">
        <f>'[1]Memória 07'!E32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06'!M40</f>
        <v>930.90000000000009</v>
      </c>
      <c r="L40" s="14">
        <f>'[1]Memória 07'!E33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06'!M41</f>
        <v>980.40000000000009</v>
      </c>
      <c r="L41" s="14">
        <f>'[1]Memória 07'!E34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06'!M42</f>
        <v>427.5</v>
      </c>
      <c r="L42" s="14">
        <f>'[1]Memória 07'!E35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06'!M43</f>
        <v>368</v>
      </c>
      <c r="L43" s="14">
        <f>'[1]Memória 07'!E36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06'!M44</f>
        <v>97</v>
      </c>
      <c r="L44" s="14">
        <f>'[1]Memória 07'!E37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06'!M45</f>
        <v>678.66000000000008</v>
      </c>
      <c r="L45" s="14">
        <f>'[1]Memória 07'!E38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06'!M46</f>
        <v>48.93</v>
      </c>
      <c r="L46" s="14">
        <f>'[1]Memória 07'!E39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06'!M47</f>
        <v>48.93</v>
      </c>
      <c r="L47" s="14">
        <f>'[1]Memória 07'!E40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06'!M48</f>
        <v>281</v>
      </c>
      <c r="L48" s="14">
        <f>'[1]Memória 07'!E41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06'!M49</f>
        <v>0</v>
      </c>
      <c r="L49" s="14">
        <f>'[1]Memória 07'!E42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06'!M50</f>
        <v>0</v>
      </c>
      <c r="L50" s="14">
        <f>'[1]Memória 07'!E43</f>
        <v>0</v>
      </c>
      <c r="M50" s="31"/>
      <c r="N50" s="31">
        <f t="shared" ref="N50:Q50" si="14">SUM(N51:N57)</f>
        <v>55184.950000000004</v>
      </c>
      <c r="O50" s="31">
        <f t="shared" si="14"/>
        <v>0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06'!M51</f>
        <v>870.07909999999993</v>
      </c>
      <c r="L51" s="14">
        <f>'[1]Memória 07'!E44</f>
        <v>0</v>
      </c>
      <c r="M51" s="14">
        <f t="shared" si="2"/>
        <v>870.07909999999993</v>
      </c>
      <c r="N51" s="14">
        <f t="shared" si="4"/>
        <v>50083.67</v>
      </c>
      <c r="O51" s="14">
        <f t="shared" si="5"/>
        <v>0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06'!M52</f>
        <v>21.9</v>
      </c>
      <c r="L52" s="14">
        <f>'[1]Memória 07'!E45</f>
        <v>0</v>
      </c>
      <c r="M52" s="14">
        <f t="shared" si="2"/>
        <v>21.9</v>
      </c>
      <c r="N52" s="14">
        <f t="shared" si="4"/>
        <v>606.04</v>
      </c>
      <c r="O52" s="14">
        <f t="shared" si="5"/>
        <v>0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06'!M53</f>
        <v>5.84</v>
      </c>
      <c r="L53" s="14">
        <f>'[1]Memória 07'!E46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06'!M54</f>
        <v>12.9</v>
      </c>
      <c r="L54" s="14">
        <f>'[1]Memória 07'!E47</f>
        <v>0</v>
      </c>
      <c r="M54" s="14">
        <f t="shared" si="2"/>
        <v>12.9</v>
      </c>
      <c r="N54" s="14">
        <f t="shared" si="4"/>
        <v>488.08</v>
      </c>
      <c r="O54" s="14">
        <f t="shared" si="5"/>
        <v>0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06'!M55</f>
        <v>34.5</v>
      </c>
      <c r="L55" s="14">
        <f>'[1]Memória 07'!E48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06'!M56</f>
        <v>12.9</v>
      </c>
      <c r="L56" s="14">
        <f>'[1]Memória 07'!E49</f>
        <v>0</v>
      </c>
      <c r="M56" s="14">
        <f t="shared" si="2"/>
        <v>12.9</v>
      </c>
      <c r="N56" s="14">
        <f t="shared" si="4"/>
        <v>478.55</v>
      </c>
      <c r="O56" s="14">
        <f t="shared" si="5"/>
        <v>0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06'!M57</f>
        <v>34.6</v>
      </c>
      <c r="L57" s="14">
        <f>'[1]Memória 07'!E50</f>
        <v>0</v>
      </c>
      <c r="M57" s="14">
        <f t="shared" si="2"/>
        <v>34.6</v>
      </c>
      <c r="N57" s="14">
        <f t="shared" si="4"/>
        <v>1547.94</v>
      </c>
      <c r="O57" s="14">
        <f t="shared" si="5"/>
        <v>0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06'!M58</f>
        <v>0</v>
      </c>
      <c r="L58" s="14">
        <f>'[1]Memória 07'!E51</f>
        <v>0</v>
      </c>
      <c r="M58" s="31"/>
      <c r="N58" s="31">
        <f t="shared" ref="N58:Q58" si="17">SUM(N59:N69)</f>
        <v>56458.189999999995</v>
      </c>
      <c r="O58" s="31">
        <f t="shared" si="17"/>
        <v>28508.850000000002</v>
      </c>
      <c r="P58" s="31">
        <f t="shared" si="17"/>
        <v>84967.049999999988</v>
      </c>
      <c r="Q58" s="31">
        <f t="shared" si="17"/>
        <v>39733.840769999995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06'!M59</f>
        <v>1664.23</v>
      </c>
      <c r="L59" s="14">
        <f>'[1]Memória 07'!E52</f>
        <v>0</v>
      </c>
      <c r="M59" s="14">
        <f t="shared" si="2"/>
        <v>1664.23</v>
      </c>
      <c r="N59" s="14">
        <f t="shared" si="4"/>
        <v>7756.99</v>
      </c>
      <c r="O59" s="14">
        <f t="shared" si="5"/>
        <v>0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06'!M60</f>
        <v>1664.23</v>
      </c>
      <c r="L60" s="14">
        <f>'[1]Memória 07'!E53</f>
        <v>0</v>
      </c>
      <c r="M60" s="14">
        <f t="shared" si="2"/>
        <v>1664.23</v>
      </c>
      <c r="N60" s="14">
        <f t="shared" si="4"/>
        <v>40395.71</v>
      </c>
      <c r="O60" s="14">
        <f t="shared" si="5"/>
        <v>0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06'!M61</f>
        <v>0</v>
      </c>
      <c r="L61" s="14">
        <f>'[1]Memória 07'!E54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06'!M62</f>
        <v>1664.23</v>
      </c>
      <c r="L62" s="14">
        <f>'[1]Memória 07'!E55</f>
        <v>0</v>
      </c>
      <c r="M62" s="14">
        <f t="shared" si="2"/>
        <v>1664.23</v>
      </c>
      <c r="N62" s="14">
        <f t="shared" si="4"/>
        <v>3369.84</v>
      </c>
      <c r="O62" s="14">
        <f t="shared" si="5"/>
        <v>0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06'!M63</f>
        <v>0</v>
      </c>
      <c r="L63" s="14">
        <f>'[1]Memória 07'!E56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06'!M64</f>
        <v>468.07499999999999</v>
      </c>
      <c r="L64" s="14">
        <f>'[1]Memória 07'!E57</f>
        <v>468.07</v>
      </c>
      <c r="M64" s="14">
        <f t="shared" si="2"/>
        <v>936.14499999999998</v>
      </c>
      <c r="N64" s="14">
        <f t="shared" si="4"/>
        <v>4935.6499999999996</v>
      </c>
      <c r="O64" s="14">
        <f t="shared" si="5"/>
        <v>4935.6000000000004</v>
      </c>
      <c r="P64" s="23">
        <f t="shared" si="6"/>
        <v>9871.26</v>
      </c>
      <c r="Q64" s="14">
        <f t="shared" si="7"/>
        <v>4.8566999999820837E-2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06'!M65</f>
        <v>0</v>
      </c>
      <c r="L65" s="14">
        <f>'[1]Memória 07'!E58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06'!M66</f>
        <v>0</v>
      </c>
      <c r="L66" s="14">
        <f>'[1]Memória 07'!E59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06'!M67</f>
        <v>0</v>
      </c>
      <c r="L67" s="14">
        <f>'[1]Memória 07'!E60</f>
        <v>454</v>
      </c>
      <c r="M67" s="14">
        <f t="shared" si="2"/>
        <v>454</v>
      </c>
      <c r="N67" s="14">
        <f t="shared" si="4"/>
        <v>0</v>
      </c>
      <c r="O67" s="14">
        <f t="shared" si="5"/>
        <v>5637.15</v>
      </c>
      <c r="P67" s="23">
        <f t="shared" si="6"/>
        <v>5637.15</v>
      </c>
      <c r="Q67" s="14">
        <f t="shared" si="7"/>
        <v>-2.2499999995488906E-3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06'!M68</f>
        <v>0</v>
      </c>
      <c r="L68" s="14">
        <f>'[1]Memória 07'!E61</f>
        <v>804</v>
      </c>
      <c r="M68" s="14">
        <f t="shared" si="2"/>
        <v>804</v>
      </c>
      <c r="N68" s="14">
        <f t="shared" si="4"/>
        <v>0</v>
      </c>
      <c r="O68" s="14">
        <f t="shared" si="5"/>
        <v>8887.4</v>
      </c>
      <c r="P68" s="23">
        <f t="shared" si="6"/>
        <v>8887.4</v>
      </c>
      <c r="Q68" s="14">
        <f t="shared" si="7"/>
        <v>-7.9999999798019417E-5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06'!M69</f>
        <v>0</v>
      </c>
      <c r="L69" s="14">
        <f>'[1]Memória 07'!E62</f>
        <v>936.15</v>
      </c>
      <c r="M69" s="14">
        <f t="shared" si="2"/>
        <v>936.15</v>
      </c>
      <c r="N69" s="14">
        <f t="shared" si="4"/>
        <v>0</v>
      </c>
      <c r="O69" s="14">
        <f t="shared" si="5"/>
        <v>9048.7000000000007</v>
      </c>
      <c r="P69" s="23">
        <f t="shared" si="6"/>
        <v>9048.7000000000007</v>
      </c>
      <c r="Q69" s="14">
        <f t="shared" si="7"/>
        <v>-4.8025000069173984E-4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06'!M70</f>
        <v>0</v>
      </c>
      <c r="L70" s="14">
        <f>'[1]Memória 07'!E63</f>
        <v>0</v>
      </c>
      <c r="M70" s="31"/>
      <c r="N70" s="31">
        <f t="shared" ref="N70:Q70" si="20">SUM(N71:N74)</f>
        <v>13838.210000000001</v>
      </c>
      <c r="O70" s="31">
        <f t="shared" si="20"/>
        <v>0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06'!M71</f>
        <v>0</v>
      </c>
      <c r="L71" s="14">
        <f>'[1]Memória 07'!E64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06'!M72</f>
        <v>244.09</v>
      </c>
      <c r="L72" s="14">
        <f>'[1]Memória 07'!E65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06'!M73</f>
        <v>73.319999999999993</v>
      </c>
      <c r="L73" s="14">
        <f>'[1]Memória 07'!E66</f>
        <v>0</v>
      </c>
      <c r="M73" s="14">
        <f t="shared" si="2"/>
        <v>73.319999999999993</v>
      </c>
      <c r="N73" s="14">
        <f t="shared" si="4"/>
        <v>2330.59</v>
      </c>
      <c r="O73" s="14">
        <f t="shared" si="5"/>
        <v>0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06'!M74</f>
        <v>0</v>
      </c>
      <c r="L74" s="14">
        <f>'[1]Memória 07'!E67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06'!M75</f>
        <v>0</v>
      </c>
      <c r="L75" s="14">
        <f>'[1]Memória 07'!E68</f>
        <v>0</v>
      </c>
      <c r="M75" s="31"/>
      <c r="N75" s="31">
        <f t="shared" ref="N75:Q75" si="23">SUM(N77:N93)</f>
        <v>30710.489999999998</v>
      </c>
      <c r="O75" s="31">
        <f t="shared" si="23"/>
        <v>8269.6</v>
      </c>
      <c r="P75" s="31">
        <f t="shared" si="23"/>
        <v>38980.080000000002</v>
      </c>
      <c r="Q75" s="31">
        <f t="shared" si="23"/>
        <v>34099.827912449997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06'!M76</f>
        <v>0</v>
      </c>
      <c r="L76" s="14">
        <f>'[1]Memória 07'!E69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06'!M77</f>
        <v>88.73</v>
      </c>
      <c r="L77" s="14">
        <f>'[1]Memória 07'!E70</f>
        <v>88.73</v>
      </c>
      <c r="M77" s="14">
        <f t="shared" si="24"/>
        <v>177.46</v>
      </c>
      <c r="N77" s="14">
        <f t="shared" ref="N77:N140" si="26">ROUND(K77*F77,2)</f>
        <v>4049.84</v>
      </c>
      <c r="O77" s="14">
        <f t="shared" ref="O77:O140" si="27">ROUND(L77*F77,2)</f>
        <v>4049.84</v>
      </c>
      <c r="P77" s="23">
        <f t="shared" ref="P77:P140" si="28">ROUND(M77*F77,2)</f>
        <v>8099.67</v>
      </c>
      <c r="Q77" s="14">
        <f t="shared" ref="Q77:Q140" si="29">J77-P77</f>
        <v>1.910400000269874E-3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06'!M78</f>
        <v>0</v>
      </c>
      <c r="L78" s="14">
        <f>'[1]Memória 07'!E71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06'!M79</f>
        <v>24.22</v>
      </c>
      <c r="L79" s="14">
        <f>'[1]Memória 07'!E72</f>
        <v>0</v>
      </c>
      <c r="M79" s="14">
        <f t="shared" si="24"/>
        <v>24.22</v>
      </c>
      <c r="N79" s="14">
        <f t="shared" si="26"/>
        <v>452.79</v>
      </c>
      <c r="O79" s="14">
        <f t="shared" si="27"/>
        <v>0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06'!M80</f>
        <v>24.22</v>
      </c>
      <c r="L80" s="14">
        <f>'[1]Memória 07'!E73</f>
        <v>0</v>
      </c>
      <c r="M80" s="14">
        <f t="shared" si="24"/>
        <v>24.22</v>
      </c>
      <c r="N80" s="14">
        <f t="shared" si="26"/>
        <v>1413.28</v>
      </c>
      <c r="O80" s="14">
        <f t="shared" si="27"/>
        <v>0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06'!M81</f>
        <v>24.22</v>
      </c>
      <c r="L81" s="14">
        <f>'[1]Memória 07'!E74</f>
        <v>0</v>
      </c>
      <c r="M81" s="14">
        <f t="shared" si="24"/>
        <v>24.22</v>
      </c>
      <c r="N81" s="14">
        <f t="shared" si="26"/>
        <v>781.28</v>
      </c>
      <c r="O81" s="14">
        <f t="shared" si="27"/>
        <v>0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06'!M82</f>
        <v>0</v>
      </c>
      <c r="L82" s="14">
        <f>'[1]Memória 07'!E75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06'!M83</f>
        <v>0</v>
      </c>
      <c r="L83" s="14">
        <f>'[1]Memória 07'!E76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06'!M84</f>
        <v>0</v>
      </c>
      <c r="L84" s="14">
        <f>'[1]Memória 07'!E77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06'!M85</f>
        <v>0</v>
      </c>
      <c r="L85" s="14">
        <f>'[1]Memória 07'!E78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1241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06'!M86</f>
        <v>0</v>
      </c>
      <c r="L86" s="14">
        <f>'[1]Memória 07'!E79</f>
        <v>48.108899999999998</v>
      </c>
      <c r="M86" s="14">
        <f t="shared" si="24"/>
        <v>48.108899999999998</v>
      </c>
      <c r="N86" s="14">
        <f t="shared" si="26"/>
        <v>0</v>
      </c>
      <c r="O86" s="14">
        <f t="shared" si="27"/>
        <v>1694.64</v>
      </c>
      <c r="P86" s="23">
        <f t="shared" si="28"/>
        <v>1694.64</v>
      </c>
      <c r="Q86" s="14">
        <f t="shared" si="29"/>
        <v>882.06948149999994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06'!M87</f>
        <v>0</v>
      </c>
      <c r="L87" s="14">
        <f>'[1]Memória 07'!E80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06'!M88</f>
        <v>12.02</v>
      </c>
      <c r="L88" s="14">
        <f>'[1]Memória 07'!E81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06'!M89</f>
        <v>240.47</v>
      </c>
      <c r="L89" s="14">
        <f>'[1]Memória 07'!E82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06'!M90</f>
        <v>240.47</v>
      </c>
      <c r="L90" s="14">
        <f>'[1]Memória 07'!E83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06'!M91</f>
        <v>496.09</v>
      </c>
      <c r="L91" s="14">
        <f>'[1]Memória 07'!E84</f>
        <v>0</v>
      </c>
      <c r="M91" s="14">
        <f t="shared" si="24"/>
        <v>496.09</v>
      </c>
      <c r="N91" s="14">
        <f t="shared" si="26"/>
        <v>12926.03</v>
      </c>
      <c r="O91" s="14">
        <f t="shared" si="27"/>
        <v>0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06'!M92</f>
        <v>0</v>
      </c>
      <c r="L92" s="14">
        <f>'[1]Memória 07'!E85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06'!M93</f>
        <v>0</v>
      </c>
      <c r="L93" s="14">
        <f>'[1]Memória 07'!E86</f>
        <v>378.4</v>
      </c>
      <c r="M93" s="14">
        <f t="shared" si="24"/>
        <v>378.4</v>
      </c>
      <c r="N93" s="14">
        <f t="shared" si="26"/>
        <v>0</v>
      </c>
      <c r="O93" s="14">
        <f t="shared" si="27"/>
        <v>2525.12</v>
      </c>
      <c r="P93" s="23">
        <f t="shared" si="28"/>
        <v>2525.12</v>
      </c>
      <c r="Q93" s="14">
        <f t="shared" si="29"/>
        <v>-3.8239999998950225E-3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06'!M94</f>
        <v>0</v>
      </c>
      <c r="L94" s="14">
        <f>'[1]Memória 07'!E87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06'!M95</f>
        <v>0</v>
      </c>
      <c r="L95" s="14">
        <f>'[1]Memória 07'!E88</f>
        <v>0</v>
      </c>
      <c r="M95" s="54"/>
      <c r="N95" s="31">
        <f t="shared" ref="N95:Q95" si="32">SUM(N96:N164)</f>
        <v>14413.79</v>
      </c>
      <c r="O95" s="31">
        <f t="shared" si="32"/>
        <v>19227.210000000003</v>
      </c>
      <c r="P95" s="31">
        <f t="shared" si="32"/>
        <v>33641</v>
      </c>
      <c r="Q95" s="31">
        <f t="shared" si="32"/>
        <v>6333.6215975499999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06'!M96</f>
        <v>1</v>
      </c>
      <c r="L96" s="14">
        <f>'[1]Memória 07'!E89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06'!M97</f>
        <v>2</v>
      </c>
      <c r="L97" s="14">
        <f>'[1]Memória 07'!E90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06'!M98</f>
        <v>7</v>
      </c>
      <c r="L98" s="14">
        <f>'[1]Memória 07'!E91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06'!M99</f>
        <v>17</v>
      </c>
      <c r="L99" s="14">
        <f>'[1]Memória 07'!E92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06'!M100</f>
        <v>15</v>
      </c>
      <c r="L100" s="14">
        <f>'[1]Memória 07'!E93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06'!M101</f>
        <v>17</v>
      </c>
      <c r="L101" s="14">
        <f>'[1]Memória 07'!E94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06'!M102</f>
        <v>11</v>
      </c>
      <c r="L102" s="14">
        <f>'[1]Memória 07'!E95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06'!M103</f>
        <v>9</v>
      </c>
      <c r="L103" s="14">
        <f>'[1]Memória 07'!E96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06'!M104</f>
        <v>16</v>
      </c>
      <c r="L104" s="14">
        <f>'[1]Memória 07'!E97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06'!M105</f>
        <v>26</v>
      </c>
      <c r="L105" s="14">
        <f>'[1]Memória 07'!E98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06'!M106</f>
        <v>19</v>
      </c>
      <c r="L106" s="14">
        <f>'[1]Memória 07'!E99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06'!M107</f>
        <v>10</v>
      </c>
      <c r="L107" s="14">
        <f>'[1]Memória 07'!E100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06'!M108</f>
        <v>12</v>
      </c>
      <c r="L108" s="14">
        <f>'[1]Memória 07'!E101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06'!M109</f>
        <v>5</v>
      </c>
      <c r="L109" s="14">
        <f>'[1]Memória 07'!E102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06'!M110</f>
        <v>2</v>
      </c>
      <c r="L110" s="14">
        <f>'[1]Memória 07'!E103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06'!M111</f>
        <v>12</v>
      </c>
      <c r="L111" s="14">
        <f>'[1]Memória 07'!E104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06'!M112</f>
        <v>16</v>
      </c>
      <c r="L112" s="14">
        <f>'[1]Memória 07'!E105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06'!M113</f>
        <v>10</v>
      </c>
      <c r="L113" s="14">
        <f>'[1]Memória 07'!E106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06'!M114</f>
        <v>55</v>
      </c>
      <c r="L114" s="14">
        <f>'[1]Memória 07'!E107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06'!M115</f>
        <v>37</v>
      </c>
      <c r="L115" s="14">
        <f>'[1]Memória 07'!E108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06'!M116</f>
        <v>73</v>
      </c>
      <c r="L116" s="14">
        <f>'[1]Memória 07'!E109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06'!M117</f>
        <v>1</v>
      </c>
      <c r="L117" s="14">
        <f>'[1]Memória 07'!E110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06'!M118</f>
        <v>4</v>
      </c>
      <c r="L118" s="14">
        <f>'[1]Memória 07'!E111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06'!M119</f>
        <v>8</v>
      </c>
      <c r="L119" s="14">
        <f>'[1]Memória 07'!E112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06'!M120</f>
        <v>5</v>
      </c>
      <c r="L120" s="14">
        <f>'[1]Memória 07'!E113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06'!M121</f>
        <v>2</v>
      </c>
      <c r="L121" s="14">
        <f>'[1]Memória 07'!E114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06'!M122</f>
        <v>8</v>
      </c>
      <c r="L122" s="14">
        <f>'[1]Memória 07'!E115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06'!M123</f>
        <v>1</v>
      </c>
      <c r="L123" s="14">
        <f>'[1]Memória 07'!E116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06'!M124</f>
        <v>28.67</v>
      </c>
      <c r="L124" s="14">
        <f>'[1]Memória 07'!E117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06'!M125</f>
        <v>35.71</v>
      </c>
      <c r="L125" s="14">
        <f>'[1]Memória 07'!E118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06'!M126</f>
        <v>28.66</v>
      </c>
      <c r="L126" s="14">
        <f>'[1]Memória 07'!E119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06'!M127</f>
        <v>61.87</v>
      </c>
      <c r="L127" s="14">
        <f>'[1]Memória 07'!E120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06'!M128</f>
        <v>135</v>
      </c>
      <c r="L128" s="14">
        <f>'[1]Memória 07'!E121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06'!M129</f>
        <v>36.85</v>
      </c>
      <c r="L129" s="14">
        <f>'[1]Memória 07'!E122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06'!M130</f>
        <v>5</v>
      </c>
      <c r="L130" s="14">
        <f>'[1]Memória 07'!E123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06'!M131</f>
        <v>10</v>
      </c>
      <c r="L131" s="14">
        <f>'[1]Memória 07'!E124</f>
        <v>0</v>
      </c>
      <c r="M131" s="14">
        <f t="shared" si="24"/>
        <v>10</v>
      </c>
      <c r="N131" s="14">
        <f t="shared" si="26"/>
        <v>341.04</v>
      </c>
      <c r="O131" s="14">
        <f t="shared" si="27"/>
        <v>0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06'!M132</f>
        <v>7</v>
      </c>
      <c r="L132" s="14">
        <f>'[1]Memória 07'!E125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06'!M133</f>
        <v>3</v>
      </c>
      <c r="L133" s="14">
        <f>'[1]Memória 07'!E126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06'!M134</f>
        <v>58</v>
      </c>
      <c r="L134" s="14">
        <f>'[1]Memória 07'!E127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06'!M135</f>
        <v>13</v>
      </c>
      <c r="L135" s="14">
        <f>'[1]Memória 07'!E128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06'!M136</f>
        <v>34</v>
      </c>
      <c r="L136" s="14">
        <f>'[1]Memória 07'!E129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06'!M137</f>
        <v>4</v>
      </c>
      <c r="L137" s="14">
        <f>'[1]Memória 07'!E130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06'!M138</f>
        <v>34</v>
      </c>
      <c r="L138" s="14">
        <f>'[1]Memória 07'!E131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06'!M139</f>
        <v>5</v>
      </c>
      <c r="L139" s="14">
        <f>'[1]Memória 07'!E132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06'!M140</f>
        <v>9</v>
      </c>
      <c r="L140" s="14">
        <f>'[1]Memória 07'!E133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06'!M141</f>
        <v>0</v>
      </c>
      <c r="L141" s="14">
        <f>'[1]Memória 07'!E134</f>
        <v>10</v>
      </c>
      <c r="M141" s="14">
        <f t="shared" si="35"/>
        <v>10</v>
      </c>
      <c r="N141" s="14">
        <f t="shared" ref="N141:N204" si="37">ROUND(K141*F141,2)</f>
        <v>0</v>
      </c>
      <c r="O141" s="14">
        <f t="shared" ref="O141:O204" si="38">ROUND(L141*F141,2)</f>
        <v>3804.96</v>
      </c>
      <c r="P141" s="23">
        <f t="shared" ref="P141:P204" si="39">ROUND(M141*F141,2)</f>
        <v>3804.96</v>
      </c>
      <c r="Q141" s="14">
        <f t="shared" ref="Q141:Q204" si="40">J141-P141</f>
        <v>3.2999999993990059E-3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06'!M142</f>
        <v>0</v>
      </c>
      <c r="L142" s="14">
        <f>'[1]Memória 07'!E135</f>
        <v>1</v>
      </c>
      <c r="M142" s="14">
        <f t="shared" si="35"/>
        <v>1</v>
      </c>
      <c r="N142" s="14">
        <f t="shared" si="37"/>
        <v>0</v>
      </c>
      <c r="O142" s="14">
        <f t="shared" si="38"/>
        <v>669.87</v>
      </c>
      <c r="P142" s="23">
        <f t="shared" si="39"/>
        <v>669.87</v>
      </c>
      <c r="Q142" s="14">
        <f t="shared" si="40"/>
        <v>3.735000000006039E-3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06'!M143</f>
        <v>0</v>
      </c>
      <c r="L143" s="14">
        <f>'[1]Memória 07'!E136</f>
        <v>11</v>
      </c>
      <c r="M143" s="14">
        <f t="shared" si="35"/>
        <v>11</v>
      </c>
      <c r="N143" s="14">
        <f t="shared" si="37"/>
        <v>0</v>
      </c>
      <c r="O143" s="14">
        <f t="shared" si="38"/>
        <v>1053.02</v>
      </c>
      <c r="P143" s="23">
        <f t="shared" si="39"/>
        <v>1053.02</v>
      </c>
      <c r="Q143" s="14">
        <f t="shared" si="40"/>
        <v>-1.0549999999511783E-3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06'!M144</f>
        <v>0</v>
      </c>
      <c r="L144" s="14">
        <f>'[1]Memória 07'!E137</f>
        <v>2</v>
      </c>
      <c r="M144" s="14">
        <f t="shared" si="35"/>
        <v>2</v>
      </c>
      <c r="N144" s="14">
        <f t="shared" si="37"/>
        <v>0</v>
      </c>
      <c r="O144" s="14">
        <f t="shared" si="38"/>
        <v>1059.17</v>
      </c>
      <c r="P144" s="23">
        <f t="shared" si="39"/>
        <v>1059.17</v>
      </c>
      <c r="Q144" s="14">
        <f t="shared" si="40"/>
        <v>-5.0000000101135811E-5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06'!M145</f>
        <v>0</v>
      </c>
      <c r="L145" s="14">
        <f>'[1]Memória 07'!E138</f>
        <v>3</v>
      </c>
      <c r="M145" s="14">
        <f t="shared" si="35"/>
        <v>3</v>
      </c>
      <c r="N145" s="14">
        <f t="shared" si="37"/>
        <v>0</v>
      </c>
      <c r="O145" s="14">
        <f t="shared" si="38"/>
        <v>103.08</v>
      </c>
      <c r="P145" s="23">
        <f t="shared" si="39"/>
        <v>103.08</v>
      </c>
      <c r="Q145" s="14">
        <f t="shared" si="40"/>
        <v>-2.9099999999857573E-3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06'!M146</f>
        <v>0</v>
      </c>
      <c r="L146" s="14">
        <f>'[1]Memória 07'!E139</f>
        <v>1</v>
      </c>
      <c r="M146" s="14">
        <f t="shared" si="35"/>
        <v>1</v>
      </c>
      <c r="N146" s="14">
        <f t="shared" si="37"/>
        <v>0</v>
      </c>
      <c r="O146" s="14">
        <f t="shared" si="38"/>
        <v>18.3</v>
      </c>
      <c r="P146" s="23">
        <f t="shared" si="39"/>
        <v>18.3</v>
      </c>
      <c r="Q146" s="14">
        <f t="shared" si="40"/>
        <v>1.9499999999794682E-4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06'!M147</f>
        <v>0</v>
      </c>
      <c r="L147" s="14">
        <f>'[1]Memória 07'!E140</f>
        <v>1</v>
      </c>
      <c r="M147" s="14">
        <f t="shared" si="35"/>
        <v>1</v>
      </c>
      <c r="N147" s="14">
        <f t="shared" si="37"/>
        <v>0</v>
      </c>
      <c r="O147" s="14">
        <f t="shared" si="38"/>
        <v>129.99</v>
      </c>
      <c r="P147" s="23">
        <f t="shared" si="39"/>
        <v>129.99</v>
      </c>
      <c r="Q147" s="14">
        <f t="shared" si="40"/>
        <v>-3.855000000015707E-3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06'!M148</f>
        <v>0</v>
      </c>
      <c r="L148" s="14">
        <f>'[1]Memória 07'!E141</f>
        <v>1</v>
      </c>
      <c r="M148" s="14">
        <f t="shared" si="35"/>
        <v>1</v>
      </c>
      <c r="N148" s="14">
        <f t="shared" si="37"/>
        <v>0</v>
      </c>
      <c r="O148" s="14">
        <f t="shared" si="38"/>
        <v>137.56</v>
      </c>
      <c r="P148" s="23">
        <f t="shared" si="39"/>
        <v>137.56</v>
      </c>
      <c r="Q148" s="14">
        <f t="shared" si="40"/>
        <v>3.4699999999929787E-3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06'!M149</f>
        <v>0</v>
      </c>
      <c r="L149" s="14">
        <f>'[1]Memória 07'!E142</f>
        <v>24.5</v>
      </c>
      <c r="M149" s="14">
        <f t="shared" si="35"/>
        <v>24.5</v>
      </c>
      <c r="N149" s="14">
        <f t="shared" si="37"/>
        <v>0</v>
      </c>
      <c r="O149" s="14">
        <f t="shared" si="38"/>
        <v>6830.78</v>
      </c>
      <c r="P149" s="23">
        <f t="shared" si="39"/>
        <v>6830.78</v>
      </c>
      <c r="Q149" s="14">
        <f t="shared" si="40"/>
        <v>1.9750000137719326E-4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06'!M150</f>
        <v>0</v>
      </c>
      <c r="L150" s="14">
        <f>'[1]Memória 07'!E143</f>
        <v>6</v>
      </c>
      <c r="M150" s="14">
        <f t="shared" si="35"/>
        <v>6</v>
      </c>
      <c r="N150" s="14">
        <f t="shared" si="37"/>
        <v>0</v>
      </c>
      <c r="O150" s="14">
        <f t="shared" si="38"/>
        <v>1369.95</v>
      </c>
      <c r="P150" s="23">
        <f t="shared" si="39"/>
        <v>1369.95</v>
      </c>
      <c r="Q150" s="14">
        <f t="shared" si="40"/>
        <v>4.8899999999321153E-3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06'!M151</f>
        <v>0</v>
      </c>
      <c r="L151" s="14">
        <f>'[1]Memória 07'!E144</f>
        <v>11</v>
      </c>
      <c r="M151" s="14">
        <f t="shared" si="35"/>
        <v>11</v>
      </c>
      <c r="N151" s="14">
        <f t="shared" si="37"/>
        <v>0</v>
      </c>
      <c r="O151" s="14">
        <f t="shared" si="38"/>
        <v>1374.79</v>
      </c>
      <c r="P151" s="23">
        <f t="shared" si="39"/>
        <v>1374.79</v>
      </c>
      <c r="Q151" s="14">
        <f t="shared" si="40"/>
        <v>4.1900000001078297E-3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06'!M152</f>
        <v>0</v>
      </c>
      <c r="L152" s="14">
        <f>'[1]Memória 07'!E145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06'!M153</f>
        <v>0</v>
      </c>
      <c r="L153" s="14">
        <f>'[1]Memória 07'!E146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06'!M154</f>
        <v>0</v>
      </c>
      <c r="L154" s="14">
        <f>'[1]Memória 07'!E147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06'!M155</f>
        <v>0</v>
      </c>
      <c r="L155" s="14">
        <f>'[1]Memória 07'!E148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06'!M156</f>
        <v>0</v>
      </c>
      <c r="L156" s="14">
        <f>'[1]Memória 07'!E149</f>
        <v>7</v>
      </c>
      <c r="M156" s="14">
        <f t="shared" si="35"/>
        <v>7</v>
      </c>
      <c r="N156" s="14">
        <f t="shared" si="37"/>
        <v>0</v>
      </c>
      <c r="O156" s="14">
        <f t="shared" si="38"/>
        <v>560.80999999999995</v>
      </c>
      <c r="P156" s="23">
        <f t="shared" si="39"/>
        <v>560.80999999999995</v>
      </c>
      <c r="Q156" s="14">
        <f t="shared" si="40"/>
        <v>1.1950000000524597E-3</v>
      </c>
    </row>
    <row r="157" spans="1:17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06'!M157</f>
        <v>3</v>
      </c>
      <c r="L157" s="14">
        <f>'[1]Memória 07'!E150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06'!M158</f>
        <v>0</v>
      </c>
      <c r="L158" s="14">
        <f>'[1]Memória 07'!E151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06'!M159</f>
        <v>0</v>
      </c>
      <c r="L159" s="14">
        <f>'[1]Memória 07'!E152</f>
        <v>11</v>
      </c>
      <c r="M159" s="14">
        <f t="shared" si="35"/>
        <v>11</v>
      </c>
      <c r="N159" s="14">
        <f t="shared" si="37"/>
        <v>0</v>
      </c>
      <c r="O159" s="14">
        <f t="shared" si="38"/>
        <v>600.67999999999995</v>
      </c>
      <c r="P159" s="23">
        <f t="shared" si="39"/>
        <v>600.67999999999995</v>
      </c>
      <c r="Q159" s="14">
        <f t="shared" si="40"/>
        <v>4.4800000000577711E-3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06'!M160</f>
        <v>0</v>
      </c>
      <c r="L160" s="14">
        <f>'[1]Memória 07'!E153</f>
        <v>6</v>
      </c>
      <c r="M160" s="14">
        <f t="shared" si="35"/>
        <v>6</v>
      </c>
      <c r="N160" s="14">
        <f t="shared" si="37"/>
        <v>0</v>
      </c>
      <c r="O160" s="14">
        <f t="shared" si="38"/>
        <v>656.9</v>
      </c>
      <c r="P160" s="23">
        <f t="shared" si="39"/>
        <v>656.9</v>
      </c>
      <c r="Q160" s="14">
        <f t="shared" si="40"/>
        <v>-3.2300000000304863E-3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06'!M161</f>
        <v>0</v>
      </c>
      <c r="L161" s="14">
        <f>'[1]Memória 07'!E154</f>
        <v>2</v>
      </c>
      <c r="M161" s="14">
        <f t="shared" si="35"/>
        <v>2</v>
      </c>
      <c r="N161" s="14">
        <f t="shared" si="37"/>
        <v>0</v>
      </c>
      <c r="O161" s="14">
        <f t="shared" si="38"/>
        <v>15.03</v>
      </c>
      <c r="P161" s="23">
        <f t="shared" si="39"/>
        <v>15.03</v>
      </c>
      <c r="Q161" s="14">
        <f t="shared" si="40"/>
        <v>30.051900000000003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06'!M162</f>
        <v>0</v>
      </c>
      <c r="L162" s="14">
        <f>'[1]Memória 07'!E155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06'!M163</f>
        <v>0</v>
      </c>
      <c r="L163" s="14">
        <f>'[1]Memória 07'!E156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06'!M164</f>
        <v>0</v>
      </c>
      <c r="L164" s="14">
        <f>'[1]Memória 07'!E157</f>
        <v>22.99</v>
      </c>
      <c r="M164" s="14">
        <f t="shared" si="35"/>
        <v>22.99</v>
      </c>
      <c r="N164" s="14">
        <f t="shared" si="37"/>
        <v>0</v>
      </c>
      <c r="O164" s="14">
        <f t="shared" si="38"/>
        <v>842.32</v>
      </c>
      <c r="P164" s="23">
        <f t="shared" si="39"/>
        <v>842.32</v>
      </c>
      <c r="Q164" s="14">
        <f t="shared" si="40"/>
        <v>806.41677500000003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06'!M165</f>
        <v>0</v>
      </c>
      <c r="L165" s="14">
        <f>'[1]Memória 07'!E158</f>
        <v>0</v>
      </c>
      <c r="M165" s="54"/>
      <c r="N165" s="31">
        <f t="shared" ref="N165:Q165" si="43">SUM(N166:N217)</f>
        <v>17783.240000000002</v>
      </c>
      <c r="O165" s="31">
        <f t="shared" si="43"/>
        <v>8942.09</v>
      </c>
      <c r="P165" s="31">
        <f t="shared" si="43"/>
        <v>26725.329999999998</v>
      </c>
      <c r="Q165" s="31">
        <f t="shared" si="43"/>
        <v>856.34261809999964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06'!M166</f>
        <v>114</v>
      </c>
      <c r="L166" s="14">
        <f>'[1]Memória 07'!E159</f>
        <v>0</v>
      </c>
      <c r="M166" s="14">
        <f t="shared" si="35"/>
        <v>114</v>
      </c>
      <c r="N166" s="14">
        <f t="shared" si="37"/>
        <v>724.44</v>
      </c>
      <c r="O166" s="14">
        <f t="shared" si="38"/>
        <v>0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06'!M167</f>
        <v>2</v>
      </c>
      <c r="L167" s="14">
        <f>'[1]Memória 07'!E160</f>
        <v>0</v>
      </c>
      <c r="M167" s="14">
        <f t="shared" si="35"/>
        <v>2</v>
      </c>
      <c r="N167" s="14">
        <f t="shared" si="37"/>
        <v>33.950000000000003</v>
      </c>
      <c r="O167" s="14">
        <f t="shared" si="38"/>
        <v>0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06'!M168</f>
        <v>9</v>
      </c>
      <c r="L168" s="14">
        <f>'[1]Memória 07'!E161</f>
        <v>0</v>
      </c>
      <c r="M168" s="14">
        <f t="shared" si="35"/>
        <v>9</v>
      </c>
      <c r="N168" s="14">
        <f t="shared" si="37"/>
        <v>113.35</v>
      </c>
      <c r="O168" s="14">
        <f t="shared" si="38"/>
        <v>0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06'!M169</f>
        <v>47</v>
      </c>
      <c r="L169" s="14">
        <f>'[1]Memória 07'!E162</f>
        <v>0</v>
      </c>
      <c r="M169" s="14">
        <f t="shared" si="35"/>
        <v>47</v>
      </c>
      <c r="N169" s="14">
        <f t="shared" si="37"/>
        <v>519.54</v>
      </c>
      <c r="O169" s="14">
        <f t="shared" si="38"/>
        <v>0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06'!M170</f>
        <v>173.77</v>
      </c>
      <c r="L170" s="14">
        <f>'[1]Memória 07'!E163</f>
        <v>0</v>
      </c>
      <c r="M170" s="14">
        <f t="shared" si="35"/>
        <v>173.77</v>
      </c>
      <c r="N170" s="14">
        <f t="shared" si="37"/>
        <v>1358.76</v>
      </c>
      <c r="O170" s="14">
        <f t="shared" si="38"/>
        <v>0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06'!M171</f>
        <v>18.05</v>
      </c>
      <c r="L171" s="14">
        <f>'[1]Memória 07'!E164</f>
        <v>0</v>
      </c>
      <c r="M171" s="14">
        <f t="shared" si="35"/>
        <v>18.05</v>
      </c>
      <c r="N171" s="14">
        <f t="shared" si="37"/>
        <v>165.96</v>
      </c>
      <c r="O171" s="14">
        <f t="shared" si="38"/>
        <v>0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06'!M172</f>
        <v>6</v>
      </c>
      <c r="L172" s="14">
        <f>'[1]Memória 07'!E165</f>
        <v>0</v>
      </c>
      <c r="M172" s="14">
        <f t="shared" si="35"/>
        <v>6</v>
      </c>
      <c r="N172" s="14">
        <f t="shared" si="37"/>
        <v>35</v>
      </c>
      <c r="O172" s="14">
        <f t="shared" si="38"/>
        <v>0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06'!M173</f>
        <v>68</v>
      </c>
      <c r="L173" s="14">
        <f>'[1]Memória 07'!E166</f>
        <v>0</v>
      </c>
      <c r="M173" s="14">
        <f t="shared" si="35"/>
        <v>68</v>
      </c>
      <c r="N173" s="14">
        <f t="shared" si="37"/>
        <v>838.27</v>
      </c>
      <c r="O173" s="14">
        <f t="shared" si="38"/>
        <v>0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06'!M174</f>
        <v>173.77</v>
      </c>
      <c r="L174" s="14">
        <f>'[1]Memória 07'!E167</f>
        <v>0</v>
      </c>
      <c r="M174" s="14">
        <f t="shared" si="35"/>
        <v>173.77</v>
      </c>
      <c r="N174" s="14">
        <f t="shared" si="37"/>
        <v>1737.17</v>
      </c>
      <c r="O174" s="14">
        <f t="shared" si="38"/>
        <v>0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06'!M175</f>
        <v>34.729999999999997</v>
      </c>
      <c r="L175" s="14">
        <f>'[1]Memória 07'!E168</f>
        <v>0</v>
      </c>
      <c r="M175" s="14">
        <f t="shared" si="35"/>
        <v>34.729999999999997</v>
      </c>
      <c r="N175" s="14">
        <f t="shared" si="37"/>
        <v>364</v>
      </c>
      <c r="O175" s="14">
        <f t="shared" si="38"/>
        <v>0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06'!M176</f>
        <v>10</v>
      </c>
      <c r="L176" s="14">
        <f>'[1]Memória 07'!E169</f>
        <v>0</v>
      </c>
      <c r="M176" s="14">
        <f t="shared" si="35"/>
        <v>10</v>
      </c>
      <c r="N176" s="14">
        <f t="shared" si="37"/>
        <v>91.44</v>
      </c>
      <c r="O176" s="14">
        <f t="shared" si="38"/>
        <v>0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06'!M177</f>
        <v>20</v>
      </c>
      <c r="L177" s="14">
        <f>'[1]Memória 07'!E170</f>
        <v>0</v>
      </c>
      <c r="M177" s="14">
        <f t="shared" si="35"/>
        <v>20</v>
      </c>
      <c r="N177" s="14">
        <f t="shared" si="37"/>
        <v>141.36000000000001</v>
      </c>
      <c r="O177" s="14">
        <f t="shared" si="38"/>
        <v>0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06'!M178</f>
        <v>94</v>
      </c>
      <c r="L178" s="14">
        <f>'[1]Memória 07'!E171</f>
        <v>0</v>
      </c>
      <c r="M178" s="14">
        <f t="shared" si="35"/>
        <v>94</v>
      </c>
      <c r="N178" s="14">
        <f t="shared" si="37"/>
        <v>503.97</v>
      </c>
      <c r="O178" s="14">
        <f t="shared" si="38"/>
        <v>0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06'!M179</f>
        <v>0</v>
      </c>
      <c r="L179" s="14">
        <f>'[1]Memória 07'!E172</f>
        <v>1</v>
      </c>
      <c r="M179" s="14">
        <f t="shared" si="35"/>
        <v>1</v>
      </c>
      <c r="N179" s="14">
        <f t="shared" si="37"/>
        <v>0</v>
      </c>
      <c r="O179" s="14">
        <f t="shared" si="38"/>
        <v>536.73</v>
      </c>
      <c r="P179" s="23">
        <f t="shared" si="39"/>
        <v>536.73</v>
      </c>
      <c r="Q179" s="14">
        <f t="shared" si="40"/>
        <v>-6.9000000007690687E-4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06'!M180</f>
        <v>0</v>
      </c>
      <c r="L180" s="14">
        <f>'[1]Memória 07'!E173</f>
        <v>1</v>
      </c>
      <c r="M180" s="14">
        <f t="shared" si="35"/>
        <v>1</v>
      </c>
      <c r="N180" s="14">
        <f t="shared" si="37"/>
        <v>0</v>
      </c>
      <c r="O180" s="14">
        <f t="shared" si="38"/>
        <v>536.73</v>
      </c>
      <c r="P180" s="23">
        <f t="shared" si="39"/>
        <v>536.73</v>
      </c>
      <c r="Q180" s="14">
        <f t="shared" si="40"/>
        <v>-6.9000000007690687E-4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06'!M181</f>
        <v>56</v>
      </c>
      <c r="L181" s="14">
        <f>'[1]Memória 07'!E174</f>
        <v>0</v>
      </c>
      <c r="M181" s="14">
        <f t="shared" si="35"/>
        <v>56</v>
      </c>
      <c r="N181" s="14">
        <f t="shared" si="37"/>
        <v>1245.18</v>
      </c>
      <c r="O181" s="14">
        <f t="shared" si="38"/>
        <v>0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06'!M182</f>
        <v>7</v>
      </c>
      <c r="L182" s="14">
        <f>'[1]Memória 07'!E175</f>
        <v>0</v>
      </c>
      <c r="M182" s="14">
        <f t="shared" si="35"/>
        <v>7</v>
      </c>
      <c r="N182" s="14">
        <f t="shared" si="37"/>
        <v>208.51</v>
      </c>
      <c r="O182" s="14">
        <f t="shared" si="38"/>
        <v>0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06'!M183</f>
        <v>2</v>
      </c>
      <c r="L183" s="14">
        <f>'[1]Memória 07'!E176</f>
        <v>0</v>
      </c>
      <c r="M183" s="14">
        <f t="shared" si="35"/>
        <v>2</v>
      </c>
      <c r="N183" s="14">
        <f t="shared" si="37"/>
        <v>107.64</v>
      </c>
      <c r="O183" s="14">
        <f t="shared" si="38"/>
        <v>0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06'!M184</f>
        <v>17</v>
      </c>
      <c r="L184" s="14">
        <f>'[1]Memória 07'!E177</f>
        <v>0</v>
      </c>
      <c r="M184" s="14">
        <f t="shared" si="35"/>
        <v>17</v>
      </c>
      <c r="N184" s="14">
        <f t="shared" si="37"/>
        <v>319.55</v>
      </c>
      <c r="O184" s="14">
        <f t="shared" si="38"/>
        <v>0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06'!M185</f>
        <v>38</v>
      </c>
      <c r="L185" s="14">
        <f>'[1]Memória 07'!E178</f>
        <v>0</v>
      </c>
      <c r="M185" s="14">
        <f t="shared" si="35"/>
        <v>38</v>
      </c>
      <c r="N185" s="14">
        <f t="shared" si="37"/>
        <v>232.29</v>
      </c>
      <c r="O185" s="14">
        <f t="shared" si="38"/>
        <v>0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06'!M186</f>
        <v>0</v>
      </c>
      <c r="L186" s="14">
        <f>'[1]Memória 07'!E179</f>
        <v>17</v>
      </c>
      <c r="M186" s="14">
        <f t="shared" si="35"/>
        <v>17</v>
      </c>
      <c r="N186" s="14">
        <f t="shared" si="37"/>
        <v>0</v>
      </c>
      <c r="O186" s="14">
        <f t="shared" si="38"/>
        <v>553.79</v>
      </c>
      <c r="P186" s="23">
        <f t="shared" si="39"/>
        <v>553.79</v>
      </c>
      <c r="Q186" s="14">
        <f t="shared" si="40"/>
        <v>4.2100000000573345E-3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06'!M187</f>
        <v>0</v>
      </c>
      <c r="L187" s="14">
        <f>'[1]Memória 07'!E180</f>
        <v>21</v>
      </c>
      <c r="M187" s="14">
        <f t="shared" si="35"/>
        <v>21</v>
      </c>
      <c r="N187" s="14">
        <f t="shared" si="37"/>
        <v>0</v>
      </c>
      <c r="O187" s="14">
        <f t="shared" si="38"/>
        <v>1609.69</v>
      </c>
      <c r="P187" s="23">
        <f t="shared" si="39"/>
        <v>1609.69</v>
      </c>
      <c r="Q187" s="14">
        <f t="shared" si="40"/>
        <v>1.264999999648353E-3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06'!M188</f>
        <v>0</v>
      </c>
      <c r="L188" s="14">
        <f>'[1]Memória 07'!E181</f>
        <v>1</v>
      </c>
      <c r="M188" s="14">
        <f t="shared" si="35"/>
        <v>1</v>
      </c>
      <c r="N188" s="14">
        <f t="shared" si="37"/>
        <v>0</v>
      </c>
      <c r="O188" s="14">
        <f t="shared" si="38"/>
        <v>57.28</v>
      </c>
      <c r="P188" s="23">
        <f t="shared" si="39"/>
        <v>57.28</v>
      </c>
      <c r="Q188" s="14">
        <f t="shared" si="40"/>
        <v>57.284059999999997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06'!M189</f>
        <v>0</v>
      </c>
      <c r="L189" s="14">
        <f>'[1]Memória 07'!E182</f>
        <v>1</v>
      </c>
      <c r="M189" s="14">
        <f t="shared" si="35"/>
        <v>1</v>
      </c>
      <c r="N189" s="14">
        <f t="shared" si="37"/>
        <v>0</v>
      </c>
      <c r="O189" s="14">
        <f t="shared" si="38"/>
        <v>141.59</v>
      </c>
      <c r="P189" s="23">
        <f t="shared" si="39"/>
        <v>141.59</v>
      </c>
      <c r="Q189" s="14">
        <f t="shared" si="40"/>
        <v>424.76092000000006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06'!M190</f>
        <v>0</v>
      </c>
      <c r="L190" s="14">
        <f>'[1]Memória 07'!E183</f>
        <v>12</v>
      </c>
      <c r="M190" s="14">
        <f t="shared" si="35"/>
        <v>12</v>
      </c>
      <c r="N190" s="14">
        <f t="shared" si="37"/>
        <v>0</v>
      </c>
      <c r="O190" s="14">
        <f t="shared" si="38"/>
        <v>105.14</v>
      </c>
      <c r="P190" s="23">
        <f t="shared" si="39"/>
        <v>105.14</v>
      </c>
      <c r="Q190" s="14">
        <f t="shared" si="40"/>
        <v>1.6000000000815362E-4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06'!M191</f>
        <v>0</v>
      </c>
      <c r="L191" s="14">
        <f>'[1]Memória 07'!E184</f>
        <v>2</v>
      </c>
      <c r="M191" s="14">
        <f t="shared" si="35"/>
        <v>2</v>
      </c>
      <c r="N191" s="14">
        <f t="shared" si="37"/>
        <v>0</v>
      </c>
      <c r="O191" s="14">
        <f t="shared" si="38"/>
        <v>15.18</v>
      </c>
      <c r="P191" s="23">
        <f t="shared" si="39"/>
        <v>15.18</v>
      </c>
      <c r="Q191" s="14">
        <f t="shared" si="40"/>
        <v>1.2000000000078614E-4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06'!M192</f>
        <v>0</v>
      </c>
      <c r="L192" s="14">
        <f>'[1]Memória 07'!E185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06'!M193</f>
        <v>0</v>
      </c>
      <c r="L193" s="14">
        <f>'[1]Memória 07'!E186</f>
        <v>4</v>
      </c>
      <c r="M193" s="14">
        <f t="shared" si="35"/>
        <v>4</v>
      </c>
      <c r="N193" s="14">
        <f t="shared" si="37"/>
        <v>0</v>
      </c>
      <c r="O193" s="14">
        <f t="shared" si="38"/>
        <v>176.56</v>
      </c>
      <c r="P193" s="23">
        <f t="shared" si="39"/>
        <v>176.56</v>
      </c>
      <c r="Q193" s="14">
        <f t="shared" si="40"/>
        <v>-1.9600000000252749E-3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06'!M194</f>
        <v>0</v>
      </c>
      <c r="L194" s="14">
        <f>'[1]Memória 07'!E187</f>
        <v>80</v>
      </c>
      <c r="M194" s="14">
        <f t="shared" si="35"/>
        <v>80</v>
      </c>
      <c r="N194" s="14">
        <f t="shared" si="37"/>
        <v>0</v>
      </c>
      <c r="O194" s="14">
        <f t="shared" si="38"/>
        <v>1800.22</v>
      </c>
      <c r="P194" s="23">
        <f t="shared" si="39"/>
        <v>1800.22</v>
      </c>
      <c r="Q194" s="14">
        <f t="shared" si="40"/>
        <v>-3.9999999989959178E-4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06'!M195</f>
        <v>0</v>
      </c>
      <c r="L195" s="14">
        <f>'[1]Memória 07'!E188</f>
        <v>20</v>
      </c>
      <c r="M195" s="14">
        <f t="shared" si="35"/>
        <v>20</v>
      </c>
      <c r="N195" s="14">
        <f t="shared" si="37"/>
        <v>0</v>
      </c>
      <c r="O195" s="14">
        <f t="shared" si="38"/>
        <v>261.83</v>
      </c>
      <c r="P195" s="23">
        <f t="shared" si="39"/>
        <v>261.83</v>
      </c>
      <c r="Q195" s="14">
        <f t="shared" si="40"/>
        <v>1.5999999999962711E-3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06'!M196</f>
        <v>0</v>
      </c>
      <c r="L196" s="14">
        <f>'[1]Memória 07'!E189</f>
        <v>48</v>
      </c>
      <c r="M196" s="14">
        <f t="shared" si="35"/>
        <v>48</v>
      </c>
      <c r="N196" s="14">
        <f t="shared" si="37"/>
        <v>0</v>
      </c>
      <c r="O196" s="14">
        <f t="shared" si="38"/>
        <v>733.54</v>
      </c>
      <c r="P196" s="23">
        <f t="shared" si="39"/>
        <v>733.54</v>
      </c>
      <c r="Q196" s="14">
        <f t="shared" si="40"/>
        <v>-3.9999999999054126E-3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06'!M197</f>
        <v>0</v>
      </c>
      <c r="L197" s="14">
        <f>'[1]Memória 07'!E190</f>
        <v>12</v>
      </c>
      <c r="M197" s="14">
        <f t="shared" si="35"/>
        <v>12</v>
      </c>
      <c r="N197" s="14">
        <f t="shared" si="37"/>
        <v>0</v>
      </c>
      <c r="O197" s="14">
        <f t="shared" si="38"/>
        <v>116.75</v>
      </c>
      <c r="P197" s="23">
        <f t="shared" si="39"/>
        <v>116.75</v>
      </c>
      <c r="Q197" s="14">
        <f t="shared" si="40"/>
        <v>4.4800000000009277E-3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06'!M198</f>
        <v>1222.72</v>
      </c>
      <c r="L198" s="14">
        <f>'[1]Memória 07'!E191</f>
        <v>0</v>
      </c>
      <c r="M198" s="14">
        <f t="shared" si="35"/>
        <v>1222.72</v>
      </c>
      <c r="N198" s="14">
        <f t="shared" si="37"/>
        <v>7676.67</v>
      </c>
      <c r="O198" s="14">
        <f t="shared" si="38"/>
        <v>0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06'!M199</f>
        <v>541.80999999999995</v>
      </c>
      <c r="L199" s="14">
        <f>'[1]Memória 07'!E192</f>
        <v>0</v>
      </c>
      <c r="M199" s="14">
        <f t="shared" si="35"/>
        <v>541.80999999999995</v>
      </c>
      <c r="N199" s="14">
        <f t="shared" si="37"/>
        <v>1366.19</v>
      </c>
      <c r="O199" s="14">
        <f t="shared" si="38"/>
        <v>0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06'!M200</f>
        <v>0</v>
      </c>
      <c r="L200" s="14">
        <f>'[1]Memória 07'!E193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06'!M201</f>
        <v>0</v>
      </c>
      <c r="L201" s="14">
        <f>'[1]Memória 07'!E194</f>
        <v>1</v>
      </c>
      <c r="M201" s="14">
        <f t="shared" si="35"/>
        <v>1</v>
      </c>
      <c r="N201" s="14">
        <f t="shared" si="37"/>
        <v>0</v>
      </c>
      <c r="O201" s="14">
        <f t="shared" si="38"/>
        <v>792.24</v>
      </c>
      <c r="P201" s="23">
        <f t="shared" si="39"/>
        <v>792.24</v>
      </c>
      <c r="Q201" s="14">
        <f t="shared" si="40"/>
        <v>4.350000000044929E-3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06'!M202</f>
        <v>0</v>
      </c>
      <c r="L202" s="14">
        <f>'[1]Memória 07'!E195</f>
        <v>1</v>
      </c>
      <c r="M202" s="14">
        <f t="shared" si="35"/>
        <v>1</v>
      </c>
      <c r="N202" s="14">
        <f t="shared" si="37"/>
        <v>0</v>
      </c>
      <c r="O202" s="14">
        <f t="shared" si="38"/>
        <v>11.89</v>
      </c>
      <c r="P202" s="23">
        <f t="shared" si="39"/>
        <v>11.89</v>
      </c>
      <c r="Q202" s="14">
        <f t="shared" si="40"/>
        <v>4.4899999999987728E-3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06'!M203</f>
        <v>0</v>
      </c>
      <c r="L203" s="14">
        <f>'[1]Memória 07'!E196</f>
        <v>1</v>
      </c>
      <c r="M203" s="14">
        <f t="shared" si="35"/>
        <v>1</v>
      </c>
      <c r="N203" s="14">
        <f t="shared" si="37"/>
        <v>0</v>
      </c>
      <c r="O203" s="14">
        <f t="shared" si="38"/>
        <v>9</v>
      </c>
      <c r="P203" s="23">
        <f t="shared" si="39"/>
        <v>9</v>
      </c>
      <c r="Q203" s="14">
        <f t="shared" si="40"/>
        <v>3.6450000000005645E-3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06'!M204</f>
        <v>0</v>
      </c>
      <c r="L204" s="14">
        <f>'[1]Memória 07'!E197</f>
        <v>2</v>
      </c>
      <c r="M204" s="14">
        <f t="shared" ref="M204:M267" si="46">K204+L204</f>
        <v>2</v>
      </c>
      <c r="N204" s="14">
        <f t="shared" si="37"/>
        <v>0</v>
      </c>
      <c r="O204" s="14">
        <f t="shared" si="38"/>
        <v>20.25</v>
      </c>
      <c r="P204" s="23">
        <f t="shared" si="39"/>
        <v>20.25</v>
      </c>
      <c r="Q204" s="14">
        <f t="shared" si="40"/>
        <v>-1.3499999999986301E-3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06'!M205</f>
        <v>0</v>
      </c>
      <c r="L205" s="14">
        <f>'[1]Memória 07'!E198</f>
        <v>4</v>
      </c>
      <c r="M205" s="14">
        <f t="shared" si="46"/>
        <v>4</v>
      </c>
      <c r="N205" s="14">
        <f t="shared" ref="N205:N267" si="48">ROUND(K205*F205,2)</f>
        <v>0</v>
      </c>
      <c r="O205" s="14">
        <f t="shared" ref="O205:O267" si="49">ROUND(L205*F205,2)</f>
        <v>21.45</v>
      </c>
      <c r="P205" s="23">
        <f t="shared" ref="P205:P267" si="50">ROUND(M205*F205,2)</f>
        <v>21.45</v>
      </c>
      <c r="Q205" s="14">
        <f t="shared" ref="Q205:Q267" si="51">J205-P205</f>
        <v>-4.2599999999985982E-3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06'!M206</f>
        <v>0</v>
      </c>
      <c r="L206" s="14">
        <f>'[1]Memória 07'!E199</f>
        <v>11</v>
      </c>
      <c r="M206" s="14">
        <f t="shared" si="46"/>
        <v>11</v>
      </c>
      <c r="N206" s="14">
        <f t="shared" si="48"/>
        <v>0</v>
      </c>
      <c r="O206" s="14">
        <f t="shared" si="49"/>
        <v>92.6</v>
      </c>
      <c r="P206" s="23">
        <f t="shared" si="50"/>
        <v>92.6</v>
      </c>
      <c r="Q206" s="14">
        <f t="shared" si="51"/>
        <v>-3.8149999999887996E-3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06'!M207</f>
        <v>0</v>
      </c>
      <c r="L207" s="14">
        <f>'[1]Memória 07'!E200</f>
        <v>2.2000000000000002</v>
      </c>
      <c r="M207" s="14">
        <f t="shared" si="46"/>
        <v>2.2000000000000002</v>
      </c>
      <c r="N207" s="14">
        <f t="shared" si="48"/>
        <v>0</v>
      </c>
      <c r="O207" s="14">
        <f t="shared" si="49"/>
        <v>10.93</v>
      </c>
      <c r="P207" s="23">
        <f t="shared" si="50"/>
        <v>10.93</v>
      </c>
      <c r="Q207" s="14">
        <f t="shared" si="51"/>
        <v>-3.3700000000003172E-3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06'!M208</f>
        <v>0</v>
      </c>
      <c r="L208" s="14">
        <f>'[1]Memória 07'!E201</f>
        <v>1</v>
      </c>
      <c r="M208" s="14">
        <f t="shared" si="46"/>
        <v>1</v>
      </c>
      <c r="N208" s="14">
        <f t="shared" si="48"/>
        <v>0</v>
      </c>
      <c r="O208" s="14">
        <f t="shared" si="49"/>
        <v>5.5</v>
      </c>
      <c r="P208" s="23">
        <f t="shared" si="50"/>
        <v>5.5</v>
      </c>
      <c r="Q208" s="14">
        <f t="shared" si="51"/>
        <v>1.5200000000001879E-3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06'!M209</f>
        <v>0</v>
      </c>
      <c r="L209" s="14">
        <f>'[1]Memória 07'!E202</f>
        <v>10</v>
      </c>
      <c r="M209" s="14">
        <f t="shared" si="46"/>
        <v>10</v>
      </c>
      <c r="N209" s="14">
        <f t="shared" si="48"/>
        <v>0</v>
      </c>
      <c r="O209" s="14">
        <f t="shared" si="49"/>
        <v>40.619999999999997</v>
      </c>
      <c r="P209" s="23">
        <f t="shared" si="50"/>
        <v>40.619999999999997</v>
      </c>
      <c r="Q209" s="14">
        <f t="shared" si="51"/>
        <v>4.6499999999980446E-3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06'!M210</f>
        <v>0</v>
      </c>
      <c r="L210" s="14">
        <f>'[1]Memória 07'!E203</f>
        <v>1</v>
      </c>
      <c r="M210" s="14">
        <f t="shared" si="46"/>
        <v>1</v>
      </c>
      <c r="N210" s="14">
        <f t="shared" si="48"/>
        <v>0</v>
      </c>
      <c r="O210" s="14">
        <f t="shared" si="49"/>
        <v>158.69999999999999</v>
      </c>
      <c r="P210" s="23">
        <f t="shared" si="50"/>
        <v>158.69999999999999</v>
      </c>
      <c r="Q210" s="14">
        <f t="shared" si="51"/>
        <v>3.5700000000247201E-3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06'!M211</f>
        <v>0</v>
      </c>
      <c r="L211" s="14">
        <f>'[1]Memória 07'!E204</f>
        <v>1</v>
      </c>
      <c r="M211" s="14">
        <f t="shared" si="46"/>
        <v>1</v>
      </c>
      <c r="N211" s="14">
        <f t="shared" si="48"/>
        <v>0</v>
      </c>
      <c r="O211" s="14">
        <f t="shared" si="49"/>
        <v>95.08</v>
      </c>
      <c r="P211" s="23">
        <f t="shared" si="50"/>
        <v>95.08</v>
      </c>
      <c r="Q211" s="14">
        <f t="shared" si="51"/>
        <v>-4.8999999999921329E-4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06'!M212</f>
        <v>0</v>
      </c>
      <c r="L212" s="14">
        <f>'[1]Memória 07'!E205</f>
        <v>28</v>
      </c>
      <c r="M212" s="14">
        <f t="shared" si="46"/>
        <v>28</v>
      </c>
      <c r="N212" s="14">
        <f t="shared" si="48"/>
        <v>0</v>
      </c>
      <c r="O212" s="14">
        <f t="shared" si="49"/>
        <v>297.39</v>
      </c>
      <c r="P212" s="23">
        <f t="shared" si="50"/>
        <v>297.39</v>
      </c>
      <c r="Q212" s="14">
        <f t="shared" si="51"/>
        <v>-2.2800000000415821E-3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06'!M213</f>
        <v>0</v>
      </c>
      <c r="L213" s="14">
        <f>'[1]Memória 07'!E206</f>
        <v>9</v>
      </c>
      <c r="M213" s="14">
        <f t="shared" si="46"/>
        <v>9</v>
      </c>
      <c r="N213" s="14">
        <f t="shared" si="48"/>
        <v>0</v>
      </c>
      <c r="O213" s="14">
        <f t="shared" si="49"/>
        <v>99.72</v>
      </c>
      <c r="P213" s="23">
        <f t="shared" si="50"/>
        <v>99.72</v>
      </c>
      <c r="Q213" s="14">
        <f t="shared" si="51"/>
        <v>-4.9500000000080036E-3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06'!M214</f>
        <v>0</v>
      </c>
      <c r="L214" s="14">
        <f>'[1]Memória 07'!E207</f>
        <v>3</v>
      </c>
      <c r="M214" s="14">
        <f t="shared" si="46"/>
        <v>3</v>
      </c>
      <c r="N214" s="14">
        <f t="shared" si="48"/>
        <v>0</v>
      </c>
      <c r="O214" s="14">
        <f t="shared" si="49"/>
        <v>55.28</v>
      </c>
      <c r="P214" s="23">
        <f t="shared" si="50"/>
        <v>55.28</v>
      </c>
      <c r="Q214" s="14">
        <f t="shared" si="51"/>
        <v>2.63500000000505E-3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06'!M215</f>
        <v>0</v>
      </c>
      <c r="L215" s="14">
        <f>'[1]Memória 07'!E208</f>
        <v>3</v>
      </c>
      <c r="M215" s="14">
        <f t="shared" si="46"/>
        <v>3</v>
      </c>
      <c r="N215" s="14">
        <f t="shared" si="48"/>
        <v>0</v>
      </c>
      <c r="O215" s="14">
        <f t="shared" si="49"/>
        <v>313.51</v>
      </c>
      <c r="P215" s="23">
        <f t="shared" si="50"/>
        <v>313.51</v>
      </c>
      <c r="Q215" s="14">
        <f t="shared" si="51"/>
        <v>2.2999999998774001E-4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06'!M216</f>
        <v>0</v>
      </c>
      <c r="L216" s="14">
        <f>'[1]Memória 07'!E209</f>
        <v>1</v>
      </c>
      <c r="M216" s="14">
        <f t="shared" si="46"/>
        <v>1</v>
      </c>
      <c r="N216" s="14">
        <f t="shared" si="48"/>
        <v>0</v>
      </c>
      <c r="O216" s="14">
        <f t="shared" si="49"/>
        <v>211.01</v>
      </c>
      <c r="P216" s="23">
        <f t="shared" si="50"/>
        <v>211.01</v>
      </c>
      <c r="Q216" s="14">
        <f t="shared" si="51"/>
        <v>-3.784999999993488E-3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06'!M217</f>
        <v>0</v>
      </c>
      <c r="L217" s="14">
        <f>'[1]Memória 07'!E210</f>
        <v>3</v>
      </c>
      <c r="M217" s="14">
        <f t="shared" si="46"/>
        <v>3</v>
      </c>
      <c r="N217" s="14">
        <f t="shared" si="48"/>
        <v>0</v>
      </c>
      <c r="O217" s="14">
        <f t="shared" si="49"/>
        <v>61.89</v>
      </c>
      <c r="P217" s="23">
        <f t="shared" si="50"/>
        <v>61.89</v>
      </c>
      <c r="Q217" s="14">
        <f t="shared" si="51"/>
        <v>2.0999999999915531E-3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06'!M218</f>
        <v>0</v>
      </c>
      <c r="L218" s="14">
        <f>'[1]Memória 07'!E211</f>
        <v>0</v>
      </c>
      <c r="M218" s="31"/>
      <c r="N218" s="31">
        <f t="shared" ref="N218:Q218" si="52">SUM(N219:N236)</f>
        <v>21920.07</v>
      </c>
      <c r="O218" s="31">
        <f t="shared" si="52"/>
        <v>23077.7</v>
      </c>
      <c r="P218" s="31">
        <f t="shared" si="52"/>
        <v>44997.77</v>
      </c>
      <c r="Q218" s="31">
        <f t="shared" si="52"/>
        <v>6619.1669480499968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06'!M219</f>
        <v>0</v>
      </c>
      <c r="L219" s="14">
        <f>'[1]Memória 07'!E212</f>
        <v>35.729999999999997</v>
      </c>
      <c r="M219" s="14">
        <f t="shared" si="46"/>
        <v>35.729999999999997</v>
      </c>
      <c r="N219" s="14">
        <f t="shared" si="48"/>
        <v>0</v>
      </c>
      <c r="O219" s="14">
        <f t="shared" si="49"/>
        <v>14810.04</v>
      </c>
      <c r="P219" s="23">
        <f t="shared" si="50"/>
        <v>14810.04</v>
      </c>
      <c r="Q219" s="14">
        <f t="shared" si="51"/>
        <v>1.4093999980104854E-3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06'!M220</f>
        <v>454</v>
      </c>
      <c r="L220" s="14">
        <f>'[1]Memória 07'!E213</f>
        <v>0</v>
      </c>
      <c r="M220" s="14">
        <f t="shared" si="46"/>
        <v>454</v>
      </c>
      <c r="N220" s="14">
        <f t="shared" si="48"/>
        <v>15286.79</v>
      </c>
      <c r="O220" s="14">
        <f t="shared" si="49"/>
        <v>0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06'!M221</f>
        <v>0</v>
      </c>
      <c r="L221" s="14">
        <f>'[1]Memória 07'!E214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06'!M222</f>
        <v>0</v>
      </c>
      <c r="L222" s="14">
        <f>'[1]Memória 07'!E215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06'!M223</f>
        <v>0</v>
      </c>
      <c r="L223" s="14">
        <f>'[1]Memória 07'!E216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06'!M224</f>
        <v>0</v>
      </c>
      <c r="L224" s="14">
        <f>'[1]Memória 07'!E217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06'!M225</f>
        <v>0</v>
      </c>
      <c r="L225" s="14">
        <f>'[1]Memória 07'!E218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06'!M226</f>
        <v>0</v>
      </c>
      <c r="L226" s="14">
        <f>'[1]Memória 07'!E219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06'!M227</f>
        <v>0</v>
      </c>
      <c r="L227" s="14">
        <f>'[1]Memória 07'!E220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06'!M228</f>
        <v>35</v>
      </c>
      <c r="L228" s="14">
        <f>'[1]Memória 07'!E221</f>
        <v>0</v>
      </c>
      <c r="M228" s="14">
        <f t="shared" si="46"/>
        <v>35</v>
      </c>
      <c r="N228" s="14">
        <f t="shared" si="48"/>
        <v>6633.28</v>
      </c>
      <c r="O228" s="14">
        <f t="shared" si="49"/>
        <v>0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06'!M229</f>
        <v>0</v>
      </c>
      <c r="L229" s="14">
        <f>'[1]Memória 07'!E222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06'!M230</f>
        <v>0</v>
      </c>
      <c r="L230" s="14">
        <f>'[1]Memória 07'!E223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06'!M231</f>
        <v>0</v>
      </c>
      <c r="L231" s="14">
        <f>'[1]Memória 07'!E224</f>
        <v>10</v>
      </c>
      <c r="M231" s="14">
        <f t="shared" si="46"/>
        <v>10</v>
      </c>
      <c r="N231" s="14">
        <f t="shared" si="48"/>
        <v>0</v>
      </c>
      <c r="O231" s="14">
        <f t="shared" si="49"/>
        <v>897.82</v>
      </c>
      <c r="P231" s="23">
        <f t="shared" si="50"/>
        <v>897.82</v>
      </c>
      <c r="Q231" s="14">
        <f t="shared" si="51"/>
        <v>-2.5000000000545697E-3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06'!M232</f>
        <v>0</v>
      </c>
      <c r="L232" s="14">
        <f>'[1]Memória 07'!E225</f>
        <v>5.7799999999999994</v>
      </c>
      <c r="M232" s="14">
        <f t="shared" si="46"/>
        <v>5.7799999999999994</v>
      </c>
      <c r="N232" s="14">
        <f t="shared" si="48"/>
        <v>0</v>
      </c>
      <c r="O232" s="14">
        <f t="shared" si="49"/>
        <v>6701.3</v>
      </c>
      <c r="P232" s="23">
        <f t="shared" si="50"/>
        <v>6701.3</v>
      </c>
      <c r="Q232" s="14">
        <f t="shared" si="51"/>
        <v>46.375407999999879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06'!M233</f>
        <v>0</v>
      </c>
      <c r="L233" s="14">
        <f>'[1]Memória 07'!E226</f>
        <v>2</v>
      </c>
      <c r="M233" s="14">
        <f t="shared" si="46"/>
        <v>2</v>
      </c>
      <c r="N233" s="14">
        <f t="shared" si="48"/>
        <v>0</v>
      </c>
      <c r="O233" s="14">
        <f t="shared" si="49"/>
        <v>467.45</v>
      </c>
      <c r="P233" s="23">
        <f t="shared" si="50"/>
        <v>467.45</v>
      </c>
      <c r="Q233" s="14">
        <f t="shared" si="51"/>
        <v>9.1000000003305104E-4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06'!M234</f>
        <v>0</v>
      </c>
      <c r="L234" s="14">
        <f>'[1]Memória 07'!E227</f>
        <v>1</v>
      </c>
      <c r="M234" s="14">
        <f t="shared" si="46"/>
        <v>1</v>
      </c>
      <c r="N234" s="14">
        <f t="shared" si="48"/>
        <v>0</v>
      </c>
      <c r="O234" s="14">
        <f t="shared" si="49"/>
        <v>201.09</v>
      </c>
      <c r="P234" s="23">
        <f t="shared" si="50"/>
        <v>201.09</v>
      </c>
      <c r="Q234" s="14">
        <f t="shared" si="51"/>
        <v>-4.3499999999880856E-3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06'!M235</f>
        <v>0</v>
      </c>
      <c r="L235" s="14">
        <f>'[1]Memória 07'!E228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06'!M236</f>
        <v>0</v>
      </c>
      <c r="L236" s="14">
        <f>'[1]Memória 07'!E229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06'!M237</f>
        <v>0</v>
      </c>
      <c r="L237" s="14">
        <f>'[1]Memória 07'!E230</f>
        <v>0</v>
      </c>
      <c r="M237" s="54"/>
      <c r="N237" s="31">
        <f t="shared" ref="N237:Q237" si="55">SUM(N238:N245)</f>
        <v>0</v>
      </c>
      <c r="O237" s="31">
        <f t="shared" si="55"/>
        <v>2194.94</v>
      </c>
      <c r="P237" s="31">
        <f t="shared" si="55"/>
        <v>2194.94</v>
      </c>
      <c r="Q237" s="31">
        <f t="shared" si="55"/>
        <v>1287.8075566500002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06'!M238</f>
        <v>0</v>
      </c>
      <c r="L238" s="14">
        <f>'[1]Memória 07'!E231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06'!M239</f>
        <v>0</v>
      </c>
      <c r="L239" s="14">
        <f>'[1]Memória 07'!E232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06'!M240</f>
        <v>0</v>
      </c>
      <c r="L240" s="14">
        <f>'[1]Memória 07'!E233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06'!M241</f>
        <v>0</v>
      </c>
      <c r="L241" s="14">
        <f>'[1]Memória 07'!E234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06'!M242</f>
        <v>0</v>
      </c>
      <c r="L242" s="14">
        <f>'[1]Memória 07'!E235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06'!M243</f>
        <v>0</v>
      </c>
      <c r="L243" s="14">
        <f>'[1]Memória 07'!E236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06'!M244</f>
        <v>0</v>
      </c>
      <c r="L244" s="14">
        <f>'[1]Memória 07'!E237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06'!M245</f>
        <v>0</v>
      </c>
      <c r="L245" s="14">
        <f>'[1]Memória 07'!E238</f>
        <v>19.77</v>
      </c>
      <c r="M245" s="14">
        <f t="shared" si="46"/>
        <v>19.77</v>
      </c>
      <c r="N245" s="14">
        <f t="shared" si="48"/>
        <v>0</v>
      </c>
      <c r="O245" s="14">
        <f t="shared" si="49"/>
        <v>2194.94</v>
      </c>
      <c r="P245" s="23">
        <f t="shared" si="50"/>
        <v>2194.94</v>
      </c>
      <c r="Q245" s="14">
        <f t="shared" si="51"/>
        <v>-0.44000000000005457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06'!M246</f>
        <v>0</v>
      </c>
      <c r="L246" s="14">
        <f>'[1]Memória 07'!E239</f>
        <v>0</v>
      </c>
      <c r="M246" s="31"/>
      <c r="N246" s="31">
        <f t="shared" ref="N246:Q246" si="58">SUM(N247:N258)</f>
        <v>19465.86</v>
      </c>
      <c r="O246" s="31">
        <f t="shared" si="58"/>
        <v>38684.859999999993</v>
      </c>
      <c r="P246" s="31">
        <f t="shared" si="58"/>
        <v>58150.720000000001</v>
      </c>
      <c r="Q246" s="31">
        <f t="shared" si="58"/>
        <v>11169.303838100001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06'!M247</f>
        <v>0</v>
      </c>
      <c r="L247" s="14">
        <f>'[1]Memória 07'!E240</f>
        <v>3</v>
      </c>
      <c r="M247" s="14">
        <f t="shared" si="46"/>
        <v>3</v>
      </c>
      <c r="N247" s="14">
        <f t="shared" si="48"/>
        <v>0</v>
      </c>
      <c r="O247" s="14">
        <f t="shared" si="49"/>
        <v>1738.17</v>
      </c>
      <c r="P247" s="23">
        <f t="shared" si="50"/>
        <v>1738.17</v>
      </c>
      <c r="Q247" s="14">
        <f t="shared" si="51"/>
        <v>4.680000000007567E-3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06'!M248</f>
        <v>0</v>
      </c>
      <c r="L248" s="14">
        <f>'[1]Memória 07'!E241</f>
        <v>1</v>
      </c>
      <c r="M248" s="14">
        <f t="shared" si="46"/>
        <v>1</v>
      </c>
      <c r="N248" s="14">
        <f t="shared" si="48"/>
        <v>0</v>
      </c>
      <c r="O248" s="14">
        <f t="shared" si="49"/>
        <v>620.32000000000005</v>
      </c>
      <c r="P248" s="23">
        <f t="shared" si="50"/>
        <v>620.32000000000005</v>
      </c>
      <c r="Q248" s="14">
        <f t="shared" si="51"/>
        <v>1.8499999999903594E-3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06'!M249</f>
        <v>0</v>
      </c>
      <c r="L249" s="14">
        <f>'[1]Memória 07'!E242</f>
        <v>13</v>
      </c>
      <c r="M249" s="14">
        <f t="shared" si="46"/>
        <v>13</v>
      </c>
      <c r="N249" s="14">
        <f t="shared" si="48"/>
        <v>0</v>
      </c>
      <c r="O249" s="14">
        <f t="shared" si="49"/>
        <v>8475.75</v>
      </c>
      <c r="P249" s="23">
        <f t="shared" si="50"/>
        <v>8475.75</v>
      </c>
      <c r="Q249" s="14">
        <f t="shared" si="51"/>
        <v>3.7799999990966171E-3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06'!M250</f>
        <v>0</v>
      </c>
      <c r="L250" s="14">
        <f>'[1]Memória 07'!E243</f>
        <v>11</v>
      </c>
      <c r="M250" s="14">
        <f t="shared" si="46"/>
        <v>11</v>
      </c>
      <c r="N250" s="14">
        <f t="shared" si="48"/>
        <v>0</v>
      </c>
      <c r="O250" s="14">
        <f t="shared" si="49"/>
        <v>8115.82</v>
      </c>
      <c r="P250" s="23">
        <f t="shared" si="50"/>
        <v>8115.82</v>
      </c>
      <c r="Q250" s="14">
        <f t="shared" si="51"/>
        <v>4.4750000006388291E-3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06'!M251</f>
        <v>0</v>
      </c>
      <c r="L251" s="14">
        <f>'[1]Memória 07'!E244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06'!M252</f>
        <v>0</v>
      </c>
      <c r="L252" s="14">
        <f>'[1]Memória 07'!E245</f>
        <v>4.968</v>
      </c>
      <c r="M252" s="14">
        <f t="shared" si="46"/>
        <v>4.968</v>
      </c>
      <c r="N252" s="14">
        <f t="shared" si="48"/>
        <v>0</v>
      </c>
      <c r="O252" s="14">
        <f t="shared" si="49"/>
        <v>6034.07</v>
      </c>
      <c r="P252" s="23">
        <f t="shared" si="50"/>
        <v>6034.07</v>
      </c>
      <c r="Q252" s="14">
        <f t="shared" si="51"/>
        <v>3621.9037255000003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06'!M253</f>
        <v>0</v>
      </c>
      <c r="L253" s="14">
        <f>'[1]Memória 07'!E246</f>
        <v>14.28</v>
      </c>
      <c r="M253" s="14">
        <f t="shared" si="46"/>
        <v>14.28</v>
      </c>
      <c r="N253" s="14">
        <f t="shared" si="48"/>
        <v>0</v>
      </c>
      <c r="O253" s="14">
        <f t="shared" si="49"/>
        <v>12564.78</v>
      </c>
      <c r="P253" s="23">
        <f t="shared" si="50"/>
        <v>12564.78</v>
      </c>
      <c r="Q253" s="14">
        <f t="shared" si="51"/>
        <v>9.3359999846143182E-4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06'!M254</f>
        <v>34.1</v>
      </c>
      <c r="L254" s="14">
        <f>'[1]Memória 07'!E247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06'!M255</f>
        <v>4.2</v>
      </c>
      <c r="L255" s="14">
        <f>'[1]Memória 07'!E248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06'!M256</f>
        <v>0.75</v>
      </c>
      <c r="L256" s="14">
        <f>'[1]Memória 07'!E249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06'!M257</f>
        <v>0</v>
      </c>
      <c r="L257" s="14">
        <f>'[1]Memória 07'!E250</f>
        <v>17</v>
      </c>
      <c r="M257" s="14">
        <f t="shared" si="46"/>
        <v>17</v>
      </c>
      <c r="N257" s="14">
        <f t="shared" si="48"/>
        <v>0</v>
      </c>
      <c r="O257" s="14">
        <f t="shared" si="49"/>
        <v>1135.95</v>
      </c>
      <c r="P257" s="23">
        <f t="shared" si="50"/>
        <v>1135.95</v>
      </c>
      <c r="Q257" s="14">
        <f t="shared" si="51"/>
        <v>334.10198999999989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06'!M258</f>
        <v>0</v>
      </c>
      <c r="L258" s="14">
        <f>'[1]Memória 07'!E251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06'!M259</f>
        <v>0</v>
      </c>
      <c r="L259" s="14">
        <f>'[1]Memória 07'!E252</f>
        <v>0</v>
      </c>
      <c r="M259" s="31"/>
      <c r="N259" s="31">
        <f t="shared" ref="N259:Q259" si="61">SUM(N260:N262)</f>
        <v>0</v>
      </c>
      <c r="O259" s="31">
        <f t="shared" si="61"/>
        <v>14032.41</v>
      </c>
      <c r="P259" s="31">
        <f t="shared" si="61"/>
        <v>14032.41</v>
      </c>
      <c r="Q259" s="31">
        <f t="shared" si="61"/>
        <v>7454.1407083500017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06'!M260</f>
        <v>0</v>
      </c>
      <c r="L260" s="14">
        <f>'[1]Memória 07'!E253</f>
        <v>15.73</v>
      </c>
      <c r="M260" s="14">
        <f t="shared" si="46"/>
        <v>15.73</v>
      </c>
      <c r="N260" s="14">
        <f t="shared" si="48"/>
        <v>0</v>
      </c>
      <c r="O260" s="14">
        <f t="shared" si="49"/>
        <v>5128.2299999999996</v>
      </c>
      <c r="P260" s="23">
        <f t="shared" si="50"/>
        <v>5128.2299999999996</v>
      </c>
      <c r="Q260" s="14">
        <f t="shared" si="51"/>
        <v>1.680000001215376E-3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06'!M261</f>
        <v>0</v>
      </c>
      <c r="L261" s="14">
        <f>'[1]Memória 07'!E254</f>
        <v>5</v>
      </c>
      <c r="M261" s="14">
        <f t="shared" si="46"/>
        <v>5</v>
      </c>
      <c r="N261" s="14">
        <f t="shared" si="48"/>
        <v>0</v>
      </c>
      <c r="O261" s="14">
        <f t="shared" si="49"/>
        <v>8904.18</v>
      </c>
      <c r="P261" s="23">
        <f t="shared" si="50"/>
        <v>8904.18</v>
      </c>
      <c r="Q261" s="14">
        <f t="shared" si="51"/>
        <v>4.6500000007654307E-3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06'!M262</f>
        <v>0</v>
      </c>
      <c r="L262" s="14">
        <f>'[1]Memória 07'!E255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06'!M263</f>
        <v>0</v>
      </c>
      <c r="L263" s="14">
        <f>'[1]Memória 07'!E256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06'!M264</f>
        <v>0</v>
      </c>
      <c r="L264" s="14">
        <f>'[1]Memória 07'!E257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06'!M265</f>
        <v>0</v>
      </c>
      <c r="L265" s="14">
        <f>'[1]Memória 07'!E258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06'!M266</f>
        <v>0</v>
      </c>
      <c r="L266" s="14">
        <f>'[1]Memória 07'!E259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06'!M267</f>
        <v>0</v>
      </c>
      <c r="L267" s="14">
        <f>'[1]Memória 07'!E260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470937.47</v>
      </c>
      <c r="O268" s="31">
        <f>O11+O20+O37+O50+O58+O70+O75+O95+O165+O218+O246+O259+O263</f>
        <v>140742.72</v>
      </c>
      <c r="P268" s="31">
        <f>P11+P20+P37+P50+P58+P70+P75+P95+P165+P218+P246+P259+P263</f>
        <v>611680.19000000006</v>
      </c>
      <c r="Q268" s="31">
        <f>Q11+Q20+Q37+Q50+Q58+Q70+Q75+Q95+Q165+Q218+Q246+Q259+Q263</f>
        <v>128038.37360349999</v>
      </c>
      <c r="S268" s="97">
        <f>P268/J268</f>
        <v>0.82303432571338819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F328-ACFA-4C8E-9160-971BAE77E92D}">
  <dimension ref="A1:I269"/>
  <sheetViews>
    <sheetView view="pageBreakPreview" topLeftCell="A50" zoomScale="90" zoomScaleNormal="80" zoomScaleSheetLayoutView="90" workbookViewId="0">
      <selection activeCell="E58" sqref="E58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1242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221" t="s">
        <v>124</v>
      </c>
      <c r="C43" s="222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v>468.07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 t="s">
        <v>1243</v>
      </c>
      <c r="E60" s="67">
        <v>454</v>
      </c>
    </row>
    <row r="61" spans="1:5" ht="28.5">
      <c r="A61" s="76" t="s">
        <v>705</v>
      </c>
      <c r="B61" s="79" t="s">
        <v>706</v>
      </c>
      <c r="C61" s="76" t="s">
        <v>573</v>
      </c>
      <c r="D61" s="69" t="s">
        <v>1244</v>
      </c>
      <c r="E61" s="67">
        <v>804</v>
      </c>
    </row>
    <row r="62" spans="1:5" ht="28.5">
      <c r="A62" s="76" t="s">
        <v>707</v>
      </c>
      <c r="B62" s="79" t="s">
        <v>708</v>
      </c>
      <c r="C62" s="76" t="s">
        <v>573</v>
      </c>
      <c r="D62" s="69" t="s">
        <v>1245</v>
      </c>
      <c r="E62" s="67">
        <v>936.15</v>
      </c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221" t="s">
        <v>719</v>
      </c>
      <c r="C68" s="222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42.75">
      <c r="A70" s="85" t="s">
        <v>722</v>
      </c>
      <c r="B70" s="77" t="s">
        <v>723</v>
      </c>
      <c r="C70" s="85" t="s">
        <v>573</v>
      </c>
      <c r="D70" s="69" t="s">
        <v>1250</v>
      </c>
      <c r="E70" s="67">
        <v>88.73</v>
      </c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</row>
    <row r="73" spans="1:9" ht="28.5">
      <c r="A73" s="76" t="s">
        <v>728</v>
      </c>
      <c r="B73" s="79" t="s">
        <v>729</v>
      </c>
      <c r="C73" s="76" t="s">
        <v>573</v>
      </c>
      <c r="D73" s="69"/>
    </row>
    <row r="74" spans="1:9" ht="42.75">
      <c r="A74" s="76" t="s">
        <v>730</v>
      </c>
      <c r="B74" s="77" t="s">
        <v>731</v>
      </c>
      <c r="C74" s="76" t="s">
        <v>573</v>
      </c>
      <c r="D74" s="69"/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1251</v>
      </c>
      <c r="B79" s="86" t="s">
        <v>741</v>
      </c>
      <c r="C79" s="76" t="s">
        <v>573</v>
      </c>
      <c r="D79" s="69" t="s">
        <v>1252</v>
      </c>
      <c r="E79" s="67">
        <f>12.14*(3.45+4.22)/2+1.94*0.8</f>
        <v>48.108899999999998</v>
      </c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 t="s">
        <v>1253</v>
      </c>
      <c r="E86" s="67">
        <v>378.4</v>
      </c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221" t="s">
        <v>757</v>
      </c>
      <c r="C88" s="222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 t="s">
        <v>1254</v>
      </c>
      <c r="E134" s="67">
        <v>10</v>
      </c>
    </row>
    <row r="135" spans="1:6" ht="57">
      <c r="A135" s="91" t="s">
        <v>850</v>
      </c>
      <c r="B135" s="79" t="s">
        <v>851</v>
      </c>
      <c r="C135" s="76" t="s">
        <v>586</v>
      </c>
      <c r="D135" s="69">
        <v>1</v>
      </c>
      <c r="E135" s="67">
        <v>1</v>
      </c>
    </row>
    <row r="136" spans="1:6" ht="14.25">
      <c r="A136" s="91" t="s">
        <v>852</v>
      </c>
      <c r="B136" s="79" t="s">
        <v>853</v>
      </c>
      <c r="C136" s="76" t="s">
        <v>586</v>
      </c>
      <c r="D136" s="69" t="s">
        <v>1255</v>
      </c>
      <c r="E136" s="67">
        <v>11</v>
      </c>
    </row>
    <row r="137" spans="1:6" ht="28.5">
      <c r="A137" s="91" t="s">
        <v>854</v>
      </c>
      <c r="B137" s="79" t="s">
        <v>855</v>
      </c>
      <c r="C137" s="76" t="s">
        <v>586</v>
      </c>
      <c r="D137" s="69">
        <v>2</v>
      </c>
      <c r="E137" s="67">
        <v>2</v>
      </c>
    </row>
    <row r="138" spans="1:6" ht="28.5">
      <c r="A138" s="91" t="s">
        <v>856</v>
      </c>
      <c r="B138" s="92" t="s">
        <v>857</v>
      </c>
      <c r="C138" s="76" t="s">
        <v>586</v>
      </c>
      <c r="D138" s="69">
        <v>3</v>
      </c>
      <c r="E138" s="67">
        <v>3</v>
      </c>
    </row>
    <row r="139" spans="1:6" ht="28.5">
      <c r="A139" s="91" t="s">
        <v>858</v>
      </c>
      <c r="B139" s="79" t="s">
        <v>859</v>
      </c>
      <c r="C139" s="76" t="s">
        <v>586</v>
      </c>
      <c r="D139" s="69">
        <v>1</v>
      </c>
      <c r="E139" s="67">
        <v>1</v>
      </c>
    </row>
    <row r="140" spans="1:6" ht="14.25">
      <c r="A140" s="91" t="s">
        <v>860</v>
      </c>
      <c r="B140" s="79" t="s">
        <v>861</v>
      </c>
      <c r="C140" s="76" t="s">
        <v>586</v>
      </c>
      <c r="D140" s="69" t="s">
        <v>594</v>
      </c>
      <c r="E140" s="67">
        <v>1</v>
      </c>
    </row>
    <row r="141" spans="1:6" ht="42.75">
      <c r="A141" s="90" t="s">
        <v>862</v>
      </c>
      <c r="B141" s="79" t="s">
        <v>863</v>
      </c>
      <c r="C141" s="85" t="s">
        <v>586</v>
      </c>
      <c r="D141" s="69" t="s">
        <v>594</v>
      </c>
      <c r="E141" s="67">
        <v>1</v>
      </c>
    </row>
    <row r="142" spans="1:6" ht="71.25">
      <c r="A142" s="91" t="s">
        <v>864</v>
      </c>
      <c r="B142" s="79" t="s">
        <v>865</v>
      </c>
      <c r="C142" s="76" t="s">
        <v>573</v>
      </c>
      <c r="D142" s="69" t="s">
        <v>1256</v>
      </c>
      <c r="E142" s="67">
        <v>24.5</v>
      </c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 t="s">
        <v>1257</v>
      </c>
      <c r="E143" s="67">
        <v>6</v>
      </c>
    </row>
    <row r="144" spans="1:6" ht="28.5">
      <c r="A144" s="90" t="s">
        <v>868</v>
      </c>
      <c r="B144" s="79" t="s">
        <v>869</v>
      </c>
      <c r="C144" s="85" t="s">
        <v>586</v>
      </c>
      <c r="D144" s="69" t="s">
        <v>1258</v>
      </c>
      <c r="E144" s="67">
        <f>2+2+2+2+1+1+1</f>
        <v>11</v>
      </c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 t="s">
        <v>1259</v>
      </c>
      <c r="E149" s="67">
        <f>1+1+1+1+1+1+1</f>
        <v>7</v>
      </c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 t="s">
        <v>1260</v>
      </c>
      <c r="E152" s="67">
        <v>11</v>
      </c>
    </row>
    <row r="153" spans="1:5" ht="28.5">
      <c r="A153" s="85" t="s">
        <v>886</v>
      </c>
      <c r="B153" s="92" t="s">
        <v>887</v>
      </c>
      <c r="C153" s="85" t="s">
        <v>586</v>
      </c>
      <c r="D153" s="69" t="s">
        <v>1261</v>
      </c>
      <c r="E153" s="67">
        <v>6</v>
      </c>
    </row>
    <row r="154" spans="1:5" ht="28.5">
      <c r="A154" s="76" t="s">
        <v>888</v>
      </c>
      <c r="B154" s="92" t="s">
        <v>889</v>
      </c>
      <c r="C154" s="76" t="s">
        <v>586</v>
      </c>
      <c r="D154" s="69" t="s">
        <v>1262</v>
      </c>
      <c r="E154" s="67">
        <v>2</v>
      </c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 t="s">
        <v>1263</v>
      </c>
      <c r="E157" s="67">
        <f>7.5*2 + 0.8+4.22+2.97</f>
        <v>22.99</v>
      </c>
    </row>
    <row r="158" spans="1:5" ht="12.75" customHeight="1">
      <c r="A158" s="80" t="s">
        <v>896</v>
      </c>
      <c r="B158" s="221" t="s">
        <v>897</v>
      </c>
      <c r="C158" s="222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>
        <v>1</v>
      </c>
      <c r="E172" s="67">
        <v>1</v>
      </c>
    </row>
    <row r="173" spans="1:8" ht="28.5">
      <c r="A173" s="76" t="s">
        <v>926</v>
      </c>
      <c r="B173" s="79" t="s">
        <v>927</v>
      </c>
      <c r="C173" s="76" t="s">
        <v>586</v>
      </c>
      <c r="D173" s="69">
        <v>1</v>
      </c>
      <c r="E173" s="67">
        <v>1</v>
      </c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/>
    </row>
    <row r="178" spans="1:5" ht="28.5">
      <c r="A178" s="91" t="s">
        <v>936</v>
      </c>
      <c r="B178" s="79" t="s">
        <v>937</v>
      </c>
      <c r="C178" s="76" t="s">
        <v>586</v>
      </c>
      <c r="D178" s="69"/>
    </row>
    <row r="179" spans="1:5" ht="14.25">
      <c r="A179" s="91" t="s">
        <v>938</v>
      </c>
      <c r="B179" s="77" t="s">
        <v>939</v>
      </c>
      <c r="C179" s="76" t="s">
        <v>586</v>
      </c>
      <c r="D179" s="69" t="s">
        <v>1264</v>
      </c>
      <c r="E179" s="67">
        <v>17</v>
      </c>
    </row>
    <row r="180" spans="1:5" ht="14.25">
      <c r="A180" s="91" t="s">
        <v>940</v>
      </c>
      <c r="B180" s="77" t="s">
        <v>941</v>
      </c>
      <c r="C180" s="76" t="s">
        <v>586</v>
      </c>
      <c r="D180" s="69" t="s">
        <v>1265</v>
      </c>
      <c r="E180" s="67">
        <v>21</v>
      </c>
    </row>
    <row r="181" spans="1:5" ht="28.5">
      <c r="A181" s="91" t="s">
        <v>942</v>
      </c>
      <c r="B181" s="79" t="s">
        <v>943</v>
      </c>
      <c r="C181" s="76" t="s">
        <v>586</v>
      </c>
      <c r="D181" s="69">
        <v>1</v>
      </c>
      <c r="E181" s="67">
        <v>1</v>
      </c>
    </row>
    <row r="182" spans="1:5" ht="14.25">
      <c r="A182" s="91" t="s">
        <v>944</v>
      </c>
      <c r="B182" s="77" t="s">
        <v>945</v>
      </c>
      <c r="C182" s="76" t="s">
        <v>586</v>
      </c>
      <c r="D182" s="69">
        <v>1</v>
      </c>
      <c r="E182" s="67">
        <v>1</v>
      </c>
    </row>
    <row r="183" spans="1:5" ht="28.5">
      <c r="A183" s="91" t="s">
        <v>946</v>
      </c>
      <c r="B183" s="79" t="s">
        <v>947</v>
      </c>
      <c r="C183" s="76" t="s">
        <v>586</v>
      </c>
      <c r="D183" s="69" t="s">
        <v>1266</v>
      </c>
      <c r="E183" s="67">
        <v>12</v>
      </c>
    </row>
    <row r="184" spans="1:5" ht="28.5">
      <c r="A184" s="91" t="s">
        <v>948</v>
      </c>
      <c r="B184" s="79" t="s">
        <v>949</v>
      </c>
      <c r="C184" s="76" t="s">
        <v>586</v>
      </c>
      <c r="D184" s="69">
        <v>2</v>
      </c>
      <c r="E184" s="67">
        <v>2</v>
      </c>
    </row>
    <row r="185" spans="1:5" ht="28.5">
      <c r="A185" s="91" t="s">
        <v>950</v>
      </c>
      <c r="B185" s="79" t="s">
        <v>951</v>
      </c>
      <c r="C185" s="76" t="s">
        <v>586</v>
      </c>
      <c r="D185" s="69">
        <v>1</v>
      </c>
    </row>
    <row r="186" spans="1:5" ht="14.25">
      <c r="A186" s="91" t="s">
        <v>952</v>
      </c>
      <c r="B186" s="79" t="s">
        <v>953</v>
      </c>
      <c r="C186" s="76" t="s">
        <v>586</v>
      </c>
      <c r="D186" s="69" t="s">
        <v>1169</v>
      </c>
      <c r="E186" s="67">
        <v>4</v>
      </c>
    </row>
    <row r="187" spans="1:5" ht="28.5">
      <c r="A187" s="91" t="s">
        <v>954</v>
      </c>
      <c r="B187" s="79" t="s">
        <v>955</v>
      </c>
      <c r="C187" s="76" t="s">
        <v>674</v>
      </c>
      <c r="D187" s="69" t="s">
        <v>1231</v>
      </c>
      <c r="E187" s="67">
        <v>80</v>
      </c>
    </row>
    <row r="188" spans="1:5" ht="14.25">
      <c r="A188" s="91" t="s">
        <v>956</v>
      </c>
      <c r="B188" s="79" t="s">
        <v>957</v>
      </c>
      <c r="C188" s="76" t="s">
        <v>674</v>
      </c>
      <c r="D188" s="69" t="s">
        <v>1231</v>
      </c>
      <c r="E188" s="67">
        <v>20</v>
      </c>
    </row>
    <row r="189" spans="1:5" ht="28.5">
      <c r="A189" s="91" t="s">
        <v>958</v>
      </c>
      <c r="B189" s="79" t="s">
        <v>959</v>
      </c>
      <c r="C189" s="76" t="s">
        <v>674</v>
      </c>
      <c r="D189" s="69" t="s">
        <v>1231</v>
      </c>
      <c r="E189" s="67">
        <v>48</v>
      </c>
    </row>
    <row r="190" spans="1:5" ht="14.25">
      <c r="A190" s="91" t="s">
        <v>960</v>
      </c>
      <c r="B190" s="77" t="s">
        <v>961</v>
      </c>
      <c r="C190" s="76" t="s">
        <v>674</v>
      </c>
      <c r="D190" s="69" t="s">
        <v>1231</v>
      </c>
      <c r="E190" s="67">
        <v>12</v>
      </c>
    </row>
    <row r="191" spans="1:5" ht="42.75">
      <c r="A191" s="90" t="s">
        <v>962</v>
      </c>
      <c r="B191" s="79" t="s">
        <v>963</v>
      </c>
      <c r="C191" s="85" t="s">
        <v>674</v>
      </c>
      <c r="D191" s="69"/>
    </row>
    <row r="192" spans="1:5" ht="42.75">
      <c r="A192" s="90" t="s">
        <v>964</v>
      </c>
      <c r="B192" s="79" t="s">
        <v>965</v>
      </c>
      <c r="C192" s="85" t="s">
        <v>674</v>
      </c>
      <c r="D192" s="69"/>
    </row>
    <row r="193" spans="1:5" ht="12.75" customHeight="1">
      <c r="A193" s="89"/>
      <c r="B193" s="87" t="s">
        <v>966</v>
      </c>
      <c r="C193" s="89"/>
      <c r="D193" s="69"/>
    </row>
    <row r="194" spans="1:5" ht="14.25">
      <c r="A194" s="91" t="s">
        <v>967</v>
      </c>
      <c r="B194" s="77" t="s">
        <v>968</v>
      </c>
      <c r="C194" s="76" t="s">
        <v>586</v>
      </c>
      <c r="D194" s="69" t="s">
        <v>594</v>
      </c>
      <c r="E194" s="67">
        <v>1</v>
      </c>
    </row>
    <row r="195" spans="1:5" ht="14.25">
      <c r="A195" s="91" t="s">
        <v>969</v>
      </c>
      <c r="B195" s="77" t="s">
        <v>970</v>
      </c>
      <c r="C195" s="76" t="s">
        <v>586</v>
      </c>
      <c r="D195" s="69" t="s">
        <v>1231</v>
      </c>
      <c r="E195" s="67">
        <v>1</v>
      </c>
    </row>
    <row r="196" spans="1:5" ht="14.25">
      <c r="A196" s="91" t="s">
        <v>971</v>
      </c>
      <c r="B196" s="77" t="s">
        <v>972</v>
      </c>
      <c r="C196" s="76" t="s">
        <v>586</v>
      </c>
      <c r="D196" s="69" t="s">
        <v>1231</v>
      </c>
      <c r="E196" s="67">
        <v>1</v>
      </c>
    </row>
    <row r="197" spans="1:5" ht="14.25">
      <c r="A197" s="91" t="s">
        <v>973</v>
      </c>
      <c r="B197" s="77" t="s">
        <v>974</v>
      </c>
      <c r="C197" s="76" t="s">
        <v>586</v>
      </c>
      <c r="D197" s="69" t="s">
        <v>1231</v>
      </c>
      <c r="E197" s="67">
        <v>2</v>
      </c>
    </row>
    <row r="198" spans="1:5" ht="14.25">
      <c r="A198" s="91" t="s">
        <v>975</v>
      </c>
      <c r="B198" s="77" t="s">
        <v>976</v>
      </c>
      <c r="C198" s="76" t="s">
        <v>586</v>
      </c>
      <c r="D198" s="69" t="s">
        <v>1231</v>
      </c>
      <c r="E198" s="67">
        <v>4</v>
      </c>
    </row>
    <row r="199" spans="1:5" ht="14.25">
      <c r="A199" s="91" t="s">
        <v>977</v>
      </c>
      <c r="B199" s="77" t="s">
        <v>978</v>
      </c>
      <c r="C199" s="76" t="s">
        <v>674</v>
      </c>
      <c r="D199" s="69" t="s">
        <v>1231</v>
      </c>
      <c r="E199" s="67">
        <v>11</v>
      </c>
    </row>
    <row r="200" spans="1:5" ht="28.5">
      <c r="A200" s="91" t="s">
        <v>979</v>
      </c>
      <c r="B200" s="79" t="s">
        <v>980</v>
      </c>
      <c r="C200" s="76" t="s">
        <v>674</v>
      </c>
      <c r="D200" s="69" t="s">
        <v>1231</v>
      </c>
      <c r="E200" s="67">
        <v>2.2000000000000002</v>
      </c>
    </row>
    <row r="201" spans="1:5" ht="14.25">
      <c r="A201" s="91" t="s">
        <v>981</v>
      </c>
      <c r="B201" s="77" t="s">
        <v>982</v>
      </c>
      <c r="C201" s="76" t="s">
        <v>586</v>
      </c>
      <c r="D201" s="69" t="s">
        <v>1231</v>
      </c>
      <c r="E201" s="67">
        <v>1</v>
      </c>
    </row>
    <row r="202" spans="1:5" ht="14.25">
      <c r="A202" s="91" t="s">
        <v>983</v>
      </c>
      <c r="B202" s="77" t="s">
        <v>984</v>
      </c>
      <c r="C202" s="76" t="s">
        <v>674</v>
      </c>
      <c r="D202" s="69" t="s">
        <v>1231</v>
      </c>
      <c r="E202" s="67">
        <v>10</v>
      </c>
    </row>
    <row r="203" spans="1:5" ht="14.25">
      <c r="A203" s="91" t="s">
        <v>985</v>
      </c>
      <c r="B203" s="77" t="s">
        <v>986</v>
      </c>
      <c r="C203" s="76" t="s">
        <v>586</v>
      </c>
      <c r="D203" s="69" t="s">
        <v>1231</v>
      </c>
      <c r="E203" s="67">
        <v>1</v>
      </c>
    </row>
    <row r="204" spans="1:5" ht="14.25">
      <c r="A204" s="91" t="s">
        <v>987</v>
      </c>
      <c r="B204" s="77" t="s">
        <v>988</v>
      </c>
      <c r="C204" s="76" t="s">
        <v>586</v>
      </c>
      <c r="D204" s="69" t="s">
        <v>1231</v>
      </c>
      <c r="E204" s="67">
        <v>1</v>
      </c>
    </row>
    <row r="205" spans="1:5" ht="14.25">
      <c r="A205" s="91" t="s">
        <v>989</v>
      </c>
      <c r="B205" s="77" t="s">
        <v>990</v>
      </c>
      <c r="C205" s="76" t="s">
        <v>674</v>
      </c>
      <c r="D205" s="69" t="s">
        <v>1231</v>
      </c>
      <c r="E205" s="67">
        <v>28</v>
      </c>
    </row>
    <row r="206" spans="1:5" ht="14.25">
      <c r="A206" s="91" t="s">
        <v>991</v>
      </c>
      <c r="B206" s="77" t="s">
        <v>992</v>
      </c>
      <c r="C206" s="76" t="s">
        <v>674</v>
      </c>
      <c r="D206" s="69" t="s">
        <v>1231</v>
      </c>
      <c r="E206" s="67">
        <v>9</v>
      </c>
    </row>
    <row r="207" spans="1:5" ht="28.5">
      <c r="A207" s="91" t="s">
        <v>993</v>
      </c>
      <c r="B207" s="86" t="s">
        <v>994</v>
      </c>
      <c r="C207" s="76" t="s">
        <v>586</v>
      </c>
      <c r="D207" s="69" t="s">
        <v>1231</v>
      </c>
      <c r="E207" s="67">
        <v>3</v>
      </c>
    </row>
    <row r="208" spans="1:5" ht="14.25">
      <c r="A208" s="91" t="s">
        <v>995</v>
      </c>
      <c r="B208" s="77" t="s">
        <v>996</v>
      </c>
      <c r="C208" s="76" t="s">
        <v>586</v>
      </c>
      <c r="D208" s="69" t="s">
        <v>1231</v>
      </c>
      <c r="E208" s="67">
        <v>3</v>
      </c>
    </row>
    <row r="209" spans="1:7" ht="42.75">
      <c r="A209" s="90" t="s">
        <v>997</v>
      </c>
      <c r="B209" s="79" t="s">
        <v>998</v>
      </c>
      <c r="C209" s="85" t="s">
        <v>586</v>
      </c>
      <c r="D209" s="69" t="s">
        <v>1231</v>
      </c>
      <c r="E209" s="67">
        <v>1</v>
      </c>
    </row>
    <row r="210" spans="1:7" ht="14.25">
      <c r="A210" s="91" t="s">
        <v>999</v>
      </c>
      <c r="B210" s="77" t="s">
        <v>1000</v>
      </c>
      <c r="C210" s="76" t="s">
        <v>586</v>
      </c>
      <c r="D210" s="69" t="s">
        <v>1231</v>
      </c>
      <c r="E210" s="67">
        <v>3</v>
      </c>
    </row>
    <row r="211" spans="1:7" ht="12.75" customHeight="1">
      <c r="A211" s="93" t="s">
        <v>1001</v>
      </c>
      <c r="B211" s="221" t="s">
        <v>1002</v>
      </c>
      <c r="C211" s="222"/>
      <c r="D211" s="69"/>
    </row>
    <row r="212" spans="1:7" ht="57">
      <c r="A212" s="90" t="s">
        <v>1003</v>
      </c>
      <c r="B212" s="77" t="s">
        <v>1004</v>
      </c>
      <c r="C212" s="85" t="s">
        <v>573</v>
      </c>
      <c r="D212" s="69" t="s">
        <v>1267</v>
      </c>
      <c r="E212" s="67">
        <v>35.729999999999997</v>
      </c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14.25">
      <c r="A213" s="91" t="s">
        <v>1005</v>
      </c>
      <c r="B213" s="79" t="s">
        <v>1006</v>
      </c>
      <c r="C213" s="76" t="s">
        <v>573</v>
      </c>
      <c r="D213" s="69"/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 t="s">
        <v>1268</v>
      </c>
      <c r="E224" s="67">
        <v>10</v>
      </c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 t="s">
        <v>1269</v>
      </c>
      <c r="E225" s="67">
        <f>2.67+3.11</f>
        <v>5.7799999999999994</v>
      </c>
    </row>
    <row r="226" spans="1:8" ht="28.5">
      <c r="A226" s="85" t="s">
        <v>1031</v>
      </c>
      <c r="B226" s="79" t="s">
        <v>1032</v>
      </c>
      <c r="C226" s="85" t="s">
        <v>586</v>
      </c>
      <c r="D226" s="69">
        <v>2</v>
      </c>
      <c r="E226" s="67">
        <v>2</v>
      </c>
    </row>
    <row r="227" spans="1:8" ht="28.5">
      <c r="A227" s="85" t="s">
        <v>1033</v>
      </c>
      <c r="B227" s="79" t="s">
        <v>1034</v>
      </c>
      <c r="C227" s="85" t="s">
        <v>586</v>
      </c>
      <c r="D227" s="69">
        <v>1</v>
      </c>
      <c r="E227" s="67">
        <v>1</v>
      </c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221" t="s">
        <v>1040</v>
      </c>
      <c r="C230" s="222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 t="s">
        <v>1270</v>
      </c>
      <c r="E238" s="67">
        <v>19.77</v>
      </c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221" t="s">
        <v>1058</v>
      </c>
      <c r="C239" s="222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>
        <v>3</v>
      </c>
      <c r="E240" s="67">
        <v>3</v>
      </c>
    </row>
    <row r="241" spans="1:6" ht="57">
      <c r="A241" s="90" t="s">
        <v>1061</v>
      </c>
      <c r="B241" s="79" t="s">
        <v>1062</v>
      </c>
      <c r="C241" s="85" t="s">
        <v>586</v>
      </c>
      <c r="D241" s="69">
        <v>1</v>
      </c>
      <c r="E241" s="67">
        <v>1</v>
      </c>
    </row>
    <row r="242" spans="1:6" ht="57">
      <c r="A242" s="90" t="s">
        <v>1063</v>
      </c>
      <c r="B242" s="79" t="s">
        <v>1064</v>
      </c>
      <c r="C242" s="85" t="s">
        <v>586</v>
      </c>
      <c r="D242" s="69">
        <v>13</v>
      </c>
      <c r="E242" s="67">
        <v>13</v>
      </c>
    </row>
    <row r="243" spans="1:6" ht="28.5">
      <c r="A243" s="85" t="s">
        <v>1065</v>
      </c>
      <c r="B243" s="79" t="s">
        <v>1066</v>
      </c>
      <c r="C243" s="85" t="s">
        <v>573</v>
      </c>
      <c r="D243" s="69" t="s">
        <v>1271</v>
      </c>
      <c r="E243" s="67">
        <v>11</v>
      </c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 t="s">
        <v>1272</v>
      </c>
      <c r="E245" s="67">
        <f>0.9*1.82+1.8*1.85</f>
        <v>4.968</v>
      </c>
    </row>
    <row r="246" spans="1:6" ht="42.75">
      <c r="A246" s="85" t="s">
        <v>1071</v>
      </c>
      <c r="B246" s="86" t="s">
        <v>1072</v>
      </c>
      <c r="C246" s="85" t="s">
        <v>573</v>
      </c>
      <c r="D246" s="69" t="s">
        <v>1273</v>
      </c>
      <c r="E246" s="67">
        <f>0.7*1.7*12</f>
        <v>14.28</v>
      </c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 t="s">
        <v>1274</v>
      </c>
      <c r="E250" s="67">
        <v>17</v>
      </c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221" t="s">
        <v>1084</v>
      </c>
      <c r="C252" s="222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 t="s">
        <v>1253</v>
      </c>
      <c r="E253" s="67">
        <v>15.73</v>
      </c>
    </row>
    <row r="254" spans="1:6" ht="71.25">
      <c r="A254" s="85" t="s">
        <v>1087</v>
      </c>
      <c r="B254" s="77" t="s">
        <v>1088</v>
      </c>
      <c r="C254" s="85" t="s">
        <v>586</v>
      </c>
      <c r="D254" s="69" t="s">
        <v>1253</v>
      </c>
      <c r="E254" s="67">
        <v>5</v>
      </c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F4F2-FEA8-4DA6-BF36-76D97DFD0CC6}">
  <dimension ref="A1:T320"/>
  <sheetViews>
    <sheetView view="pageBreakPreview" topLeftCell="G1" zoomScale="80" zoomScaleNormal="80" zoomScaleSheetLayoutView="80" workbookViewId="0">
      <selection activeCell="K64" sqref="K64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7.285156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1275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 t="s">
        <v>1276</v>
      </c>
      <c r="K5" s="225" t="s">
        <v>1142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1277</v>
      </c>
      <c r="G6" s="189"/>
      <c r="H6" s="189"/>
      <c r="I6" s="190"/>
      <c r="J6" s="174"/>
      <c r="K6" s="178"/>
      <c r="L6" s="179"/>
      <c r="M6" s="191">
        <f>J314</f>
        <v>838386.99334054952</v>
      </c>
      <c r="N6" s="192"/>
      <c r="O6" s="193">
        <f>O314</f>
        <v>135202.79000000004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31309.030000000002</v>
      </c>
      <c r="O11" s="15">
        <f>SUM(O12:O19)</f>
        <v>0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07'!M12</f>
        <v>544.94000000000005</v>
      </c>
      <c r="L12" s="14">
        <f>'[1]Memória 08'!E5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07'!M13</f>
        <v>6</v>
      </c>
      <c r="L13" s="14">
        <f>'[1]Memória 08'!E6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07'!M14</f>
        <v>111.30000000000001</v>
      </c>
      <c r="L14" s="14">
        <f>'[1]Memória 08'!E7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07'!M15</f>
        <v>544.94000000000005</v>
      </c>
      <c r="L15" s="14">
        <f>'[1]Memória 08'!E8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07'!M16</f>
        <v>1</v>
      </c>
      <c r="L16" s="14">
        <f>'[1]Memória 08'!E9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07'!M17</f>
        <v>1</v>
      </c>
      <c r="L17" s="14">
        <f>'[1]Memória 08'!E10</f>
        <v>0</v>
      </c>
      <c r="M17" s="14">
        <f t="shared" si="2"/>
        <v>1</v>
      </c>
      <c r="N17" s="14">
        <f t="shared" si="4"/>
        <v>916</v>
      </c>
      <c r="O17" s="14">
        <f t="shared" si="5"/>
        <v>0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07'!M18</f>
        <v>1</v>
      </c>
      <c r="L18" s="14">
        <f>'[1]Memória 08'!E11</f>
        <v>0</v>
      </c>
      <c r="M18" s="14">
        <f t="shared" si="2"/>
        <v>1</v>
      </c>
      <c r="N18" s="14">
        <f t="shared" si="4"/>
        <v>209.87</v>
      </c>
      <c r="O18" s="14">
        <f t="shared" si="5"/>
        <v>0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07'!M19</f>
        <v>1</v>
      </c>
      <c r="L19" s="14">
        <f>'[1]Memória 08'!E12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07'!M20</f>
        <v>0</v>
      </c>
      <c r="L20" s="14">
        <f>'[1]Memória 08'!E13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07'!M21</f>
        <v>44.18</v>
      </c>
      <c r="L21" s="14">
        <f>'[1]Memória 08'!E14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07'!M22</f>
        <v>0</v>
      </c>
      <c r="L22" s="14">
        <f>'[1]Memória 08'!E15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07'!M23</f>
        <v>45.17</v>
      </c>
      <c r="L23" s="14">
        <f>'[1]Memória 08'!E16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07'!M24</f>
        <v>8.6</v>
      </c>
      <c r="L24" s="14">
        <f>'[1]Memória 08'!E17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07'!M25</f>
        <v>260.39</v>
      </c>
      <c r="L25" s="14">
        <f>'[1]Memória 08'!E18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07'!M26</f>
        <v>195.8</v>
      </c>
      <c r="L26" s="14">
        <f>'[1]Memória 08'!E19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07'!M27</f>
        <v>142.6</v>
      </c>
      <c r="L27" s="14">
        <f>'[1]Memória 08'!E20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07'!M28</f>
        <v>499.79999999999995</v>
      </c>
      <c r="L28" s="14">
        <f>'[1]Memória 08'!E21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07'!M29</f>
        <v>452.70000000000005</v>
      </c>
      <c r="L29" s="14">
        <f>'[1]Memória 08'!E22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07'!M30</f>
        <v>17.5</v>
      </c>
      <c r="L30" s="14">
        <f>'[1]Memória 08'!E23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07'!M31</f>
        <v>10.1</v>
      </c>
      <c r="L31" s="14">
        <f>'[1]Memória 08'!E24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07'!M32</f>
        <v>25.52</v>
      </c>
      <c r="L32" s="14">
        <f>'[1]Memória 08'!E25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07'!M33</f>
        <v>25.52</v>
      </c>
      <c r="L33" s="14">
        <f>'[1]Memória 08'!E26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07'!M34</f>
        <v>107.48</v>
      </c>
      <c r="L34" s="14">
        <f>'[1]Memória 08'!E27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6" t="s">
        <v>1278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07'!M35</f>
        <v>0</v>
      </c>
      <c r="L35" s="14">
        <f>'[1]Memória 08'!E28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07'!M36</f>
        <v>0</v>
      </c>
      <c r="L36" s="14">
        <f>'[1]Memória 08'!E29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07'!M37</f>
        <v>0</v>
      </c>
      <c r="L37" s="14">
        <f>'[1]Memória 08'!E30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07'!M38</f>
        <v>872.7</v>
      </c>
      <c r="L38" s="14">
        <f>'[1]Memória 08'!E31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07'!M39</f>
        <v>85.800000000000011</v>
      </c>
      <c r="L39" s="14">
        <f>'[1]Memória 08'!E32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07'!M40</f>
        <v>930.90000000000009</v>
      </c>
      <c r="L40" s="14">
        <f>'[1]Memória 08'!E33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07'!M41</f>
        <v>980.40000000000009</v>
      </c>
      <c r="L41" s="14">
        <f>'[1]Memória 08'!E34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07'!M42</f>
        <v>427.5</v>
      </c>
      <c r="L42" s="14">
        <f>'[1]Memória 08'!E35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07'!M43</f>
        <v>368</v>
      </c>
      <c r="L43" s="14">
        <f>'[1]Memória 08'!E36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07'!M44</f>
        <v>97</v>
      </c>
      <c r="L44" s="14">
        <f>'[1]Memória 08'!E37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07'!M45</f>
        <v>678.66000000000008</v>
      </c>
      <c r="L45" s="14">
        <f>'[1]Memória 08'!E38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07'!M46</f>
        <v>48.93</v>
      </c>
      <c r="L46" s="14">
        <f>'[1]Memória 08'!E39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07'!M47</f>
        <v>48.93</v>
      </c>
      <c r="L47" s="14">
        <f>'[1]Memória 08'!E40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07'!M48</f>
        <v>281</v>
      </c>
      <c r="L48" s="14">
        <f>'[1]Memória 08'!E41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07'!M49</f>
        <v>0</v>
      </c>
      <c r="L49" s="14">
        <f>'[1]Memória 08'!E42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07'!M50</f>
        <v>0</v>
      </c>
      <c r="L50" s="14">
        <f>'[1]Memória 08'!E43</f>
        <v>0</v>
      </c>
      <c r="M50" s="31"/>
      <c r="N50" s="31">
        <f t="shared" ref="N50:Q50" si="14">SUM(N51:N57)</f>
        <v>55184.950000000004</v>
      </c>
      <c r="O50" s="31">
        <f t="shared" si="14"/>
        <v>0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07'!M51</f>
        <v>870.07909999999993</v>
      </c>
      <c r="L51" s="14">
        <f>'[1]Memória 08'!E44</f>
        <v>0</v>
      </c>
      <c r="M51" s="14">
        <f t="shared" si="2"/>
        <v>870.07909999999993</v>
      </c>
      <c r="N51" s="14">
        <f t="shared" si="4"/>
        <v>50083.67</v>
      </c>
      <c r="O51" s="14">
        <f t="shared" si="5"/>
        <v>0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07'!M52</f>
        <v>21.9</v>
      </c>
      <c r="L52" s="14">
        <f>'[1]Memória 08'!E45</f>
        <v>0</v>
      </c>
      <c r="M52" s="14">
        <f t="shared" si="2"/>
        <v>21.9</v>
      </c>
      <c r="N52" s="14">
        <f t="shared" si="4"/>
        <v>606.04</v>
      </c>
      <c r="O52" s="14">
        <f t="shared" si="5"/>
        <v>0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07'!M53</f>
        <v>5.84</v>
      </c>
      <c r="L53" s="14">
        <f>'[1]Memória 08'!E46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07'!M54</f>
        <v>12.9</v>
      </c>
      <c r="L54" s="14">
        <f>'[1]Memória 08'!E47</f>
        <v>0</v>
      </c>
      <c r="M54" s="14">
        <f t="shared" si="2"/>
        <v>12.9</v>
      </c>
      <c r="N54" s="14">
        <f t="shared" si="4"/>
        <v>488.08</v>
      </c>
      <c r="O54" s="14">
        <f t="shared" si="5"/>
        <v>0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07'!M55</f>
        <v>34.5</v>
      </c>
      <c r="L55" s="14">
        <f>'[1]Memória 08'!E48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07'!M56</f>
        <v>12.9</v>
      </c>
      <c r="L56" s="14">
        <f>'[1]Memória 08'!E49</f>
        <v>0</v>
      </c>
      <c r="M56" s="14">
        <f t="shared" si="2"/>
        <v>12.9</v>
      </c>
      <c r="N56" s="14">
        <f t="shared" si="4"/>
        <v>478.55</v>
      </c>
      <c r="O56" s="14">
        <f t="shared" si="5"/>
        <v>0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07'!M57</f>
        <v>34.6</v>
      </c>
      <c r="L57" s="14">
        <f>'[1]Memória 08'!E50</f>
        <v>0</v>
      </c>
      <c r="M57" s="14">
        <f t="shared" si="2"/>
        <v>34.6</v>
      </c>
      <c r="N57" s="14">
        <f t="shared" si="4"/>
        <v>1547.94</v>
      </c>
      <c r="O57" s="14">
        <f t="shared" si="5"/>
        <v>0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07'!M58</f>
        <v>0</v>
      </c>
      <c r="L58" s="14">
        <f>'[1]Memória 08'!E51</f>
        <v>0</v>
      </c>
      <c r="M58" s="31"/>
      <c r="N58" s="31">
        <f t="shared" ref="N58:Q58" si="17">SUM(N59:N69)</f>
        <v>84967.049999999988</v>
      </c>
      <c r="O58" s="31">
        <f t="shared" si="17"/>
        <v>14460.380000000001</v>
      </c>
      <c r="P58" s="31">
        <f t="shared" si="17"/>
        <v>99427.429999999964</v>
      </c>
      <c r="Q58" s="31">
        <f t="shared" si="17"/>
        <v>25273.460769999994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07'!M59</f>
        <v>1664.23</v>
      </c>
      <c r="L59" s="14">
        <f>'[1]Memória 08'!E52</f>
        <v>0</v>
      </c>
      <c r="M59" s="14">
        <f t="shared" si="2"/>
        <v>1664.23</v>
      </c>
      <c r="N59" s="14">
        <f t="shared" si="4"/>
        <v>7756.99</v>
      </c>
      <c r="O59" s="14">
        <f t="shared" si="5"/>
        <v>0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07'!M60</f>
        <v>1664.23</v>
      </c>
      <c r="L60" s="14">
        <f>'[1]Memória 08'!E53</f>
        <v>0</v>
      </c>
      <c r="M60" s="14">
        <f t="shared" si="2"/>
        <v>1664.23</v>
      </c>
      <c r="N60" s="14">
        <f t="shared" si="4"/>
        <v>40395.71</v>
      </c>
      <c r="O60" s="14">
        <f t="shared" si="5"/>
        <v>0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07'!M61</f>
        <v>0</v>
      </c>
      <c r="L61" s="14">
        <f>'[1]Memória 08'!E54</f>
        <v>245.51</v>
      </c>
      <c r="M61" s="14">
        <f t="shared" si="2"/>
        <v>245.51</v>
      </c>
      <c r="N61" s="14">
        <f t="shared" si="4"/>
        <v>0</v>
      </c>
      <c r="O61" s="14">
        <f t="shared" si="5"/>
        <v>13613.09</v>
      </c>
      <c r="P61" s="23">
        <f t="shared" si="6"/>
        <v>13613.09</v>
      </c>
      <c r="Q61" s="14">
        <f t="shared" si="7"/>
        <v>-4.8731000006227987E-3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07'!M62</f>
        <v>1664.23</v>
      </c>
      <c r="L62" s="14">
        <f>'[1]Memória 08'!E55</f>
        <v>0</v>
      </c>
      <c r="M62" s="14">
        <f t="shared" si="2"/>
        <v>1664.23</v>
      </c>
      <c r="N62" s="14">
        <f t="shared" si="4"/>
        <v>3369.84</v>
      </c>
      <c r="O62" s="14">
        <f t="shared" si="5"/>
        <v>0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07'!M63</f>
        <v>0</v>
      </c>
      <c r="L63" s="14">
        <f>'[1]Memória 08'!E56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07'!M64</f>
        <v>936.14499999999998</v>
      </c>
      <c r="L64" s="14">
        <f>'[1]Memória 08'!E57</f>
        <v>0</v>
      </c>
      <c r="M64" s="14">
        <f t="shared" si="2"/>
        <v>936.14499999999998</v>
      </c>
      <c r="N64" s="14">
        <f t="shared" si="4"/>
        <v>9871.26</v>
      </c>
      <c r="O64" s="14">
        <f t="shared" si="5"/>
        <v>0</v>
      </c>
      <c r="P64" s="23">
        <f t="shared" si="6"/>
        <v>9871.26</v>
      </c>
      <c r="Q64" s="14">
        <f t="shared" si="7"/>
        <v>4.8566999999820837E-2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07'!M65</f>
        <v>0</v>
      </c>
      <c r="L65" s="14">
        <f>'[1]Memória 08'!E58</f>
        <v>61.320000000000007</v>
      </c>
      <c r="M65" s="14">
        <f t="shared" si="2"/>
        <v>61.320000000000007</v>
      </c>
      <c r="N65" s="14">
        <f t="shared" si="4"/>
        <v>0</v>
      </c>
      <c r="O65" s="14">
        <f t="shared" si="5"/>
        <v>847.29</v>
      </c>
      <c r="P65" s="23">
        <f t="shared" si="6"/>
        <v>847.29</v>
      </c>
      <c r="Q65" s="14">
        <f t="shared" si="7"/>
        <v>-2.4329999999963547E-3</v>
      </c>
    </row>
    <row r="66" spans="1:17" ht="36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07'!M66</f>
        <v>0</v>
      </c>
      <c r="L66" s="14">
        <f>'[1]Memória 08'!E59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07'!M67</f>
        <v>454</v>
      </c>
      <c r="L67" s="14">
        <f>'[1]Memória 08'!E60</f>
        <v>0</v>
      </c>
      <c r="M67" s="14">
        <f t="shared" si="2"/>
        <v>454</v>
      </c>
      <c r="N67" s="14">
        <f t="shared" si="4"/>
        <v>5637.15</v>
      </c>
      <c r="O67" s="14">
        <f t="shared" si="5"/>
        <v>0</v>
      </c>
      <c r="P67" s="23">
        <f t="shared" si="6"/>
        <v>5637.15</v>
      </c>
      <c r="Q67" s="14">
        <f t="shared" si="7"/>
        <v>-2.2499999995488906E-3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07'!M68</f>
        <v>804</v>
      </c>
      <c r="L68" s="14">
        <f>'[1]Memória 08'!E61</f>
        <v>0</v>
      </c>
      <c r="M68" s="14">
        <f t="shared" si="2"/>
        <v>804</v>
      </c>
      <c r="N68" s="14">
        <f t="shared" si="4"/>
        <v>8887.4</v>
      </c>
      <c r="O68" s="14">
        <f t="shared" si="5"/>
        <v>0</v>
      </c>
      <c r="P68" s="23">
        <f t="shared" si="6"/>
        <v>8887.4</v>
      </c>
      <c r="Q68" s="14">
        <f t="shared" si="7"/>
        <v>-7.9999999798019417E-5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07'!M69</f>
        <v>936.15</v>
      </c>
      <c r="L69" s="14">
        <f>'[1]Memória 08'!E62</f>
        <v>0</v>
      </c>
      <c r="M69" s="14">
        <f t="shared" si="2"/>
        <v>936.15</v>
      </c>
      <c r="N69" s="14">
        <f t="shared" si="4"/>
        <v>9048.7000000000007</v>
      </c>
      <c r="O69" s="14">
        <f t="shared" si="5"/>
        <v>0</v>
      </c>
      <c r="P69" s="23">
        <f t="shared" si="6"/>
        <v>9048.7000000000007</v>
      </c>
      <c r="Q69" s="14">
        <f t="shared" si="7"/>
        <v>-4.8025000069173984E-4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10866.279</v>
      </c>
      <c r="J70" s="31">
        <f>SUM(J71:J74)</f>
        <v>13838.2063065</v>
      </c>
      <c r="K70" s="14">
        <f>'[1]BM 07'!M70</f>
        <v>0</v>
      </c>
      <c r="L70" s="14">
        <f>'[1]Memória 08'!E63</f>
        <v>0</v>
      </c>
      <c r="M70" s="31"/>
      <c r="N70" s="31">
        <f t="shared" ref="N70:Q70" si="20">SUM(N71:N74)</f>
        <v>13838.210000000001</v>
      </c>
      <c r="O70" s="31">
        <f t="shared" si="20"/>
        <v>0</v>
      </c>
      <c r="P70" s="31">
        <f t="shared" si="20"/>
        <v>13838.210000000001</v>
      </c>
      <c r="Q70" s="31">
        <f t="shared" si="20"/>
        <v>-3.6935000002813467E-3</v>
      </c>
    </row>
    <row r="71" spans="1:17" ht="34.35" customHeight="1">
      <c r="A71" s="100" t="s">
        <v>1279</v>
      </c>
      <c r="B71" s="101" t="s">
        <v>1280</v>
      </c>
      <c r="C71" s="100" t="s">
        <v>1281</v>
      </c>
      <c r="D71" s="102">
        <v>0</v>
      </c>
      <c r="E71" s="102">
        <v>9.98</v>
      </c>
      <c r="F71" s="103">
        <f t="shared" si="3"/>
        <v>12.709530000000001</v>
      </c>
      <c r="G71" s="104">
        <v>92544</v>
      </c>
      <c r="H71" s="105" t="s">
        <v>1282</v>
      </c>
      <c r="I71" s="106">
        <f>E71*D71</f>
        <v>0</v>
      </c>
      <c r="J71" s="107">
        <f>D71*F71</f>
        <v>0</v>
      </c>
      <c r="K71" s="108">
        <f>'[1]BM 07'!M71</f>
        <v>0</v>
      </c>
      <c r="L71" s="108">
        <f>'[1]Memória 08'!E64</f>
        <v>0</v>
      </c>
      <c r="M71" s="108">
        <f t="shared" si="2"/>
        <v>0</v>
      </c>
      <c r="N71" s="108">
        <f t="shared" si="4"/>
        <v>0</v>
      </c>
      <c r="O71" s="108">
        <f t="shared" si="5"/>
        <v>0</v>
      </c>
      <c r="P71" s="109">
        <f t="shared" si="6"/>
        <v>0</v>
      </c>
      <c r="Q71" s="108">
        <f t="shared" si="7"/>
        <v>0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07'!M72</f>
        <v>244.09</v>
      </c>
      <c r="L72" s="14">
        <f>'[1]Memória 08'!E65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07'!M73</f>
        <v>73.319999999999993</v>
      </c>
      <c r="L73" s="14">
        <f>'[1]Memória 08'!E66</f>
        <v>0</v>
      </c>
      <c r="M73" s="14">
        <f t="shared" si="2"/>
        <v>73.319999999999993</v>
      </c>
      <c r="N73" s="14">
        <f t="shared" si="4"/>
        <v>2330.59</v>
      </c>
      <c r="O73" s="14">
        <f t="shared" si="5"/>
        <v>0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100" t="s">
        <v>1283</v>
      </c>
      <c r="B74" s="101" t="s">
        <v>1284</v>
      </c>
      <c r="C74" s="100" t="s">
        <v>1285</v>
      </c>
      <c r="D74" s="102">
        <v>0</v>
      </c>
      <c r="E74" s="102">
        <v>119.17</v>
      </c>
      <c r="F74" s="103">
        <f t="shared" si="3"/>
        <v>151.76299499999999</v>
      </c>
      <c r="G74" s="104">
        <v>94229</v>
      </c>
      <c r="H74" s="105" t="s">
        <v>1282</v>
      </c>
      <c r="I74" s="106">
        <f t="shared" si="21"/>
        <v>0</v>
      </c>
      <c r="J74" s="107">
        <f t="shared" si="22"/>
        <v>0</v>
      </c>
      <c r="K74" s="108">
        <f>'[1]BM 07'!M74</f>
        <v>0</v>
      </c>
      <c r="L74" s="108">
        <f>'[1]Memória 08'!E67</f>
        <v>0</v>
      </c>
      <c r="M74" s="108">
        <f t="shared" si="2"/>
        <v>0</v>
      </c>
      <c r="N74" s="108">
        <f t="shared" si="4"/>
        <v>0</v>
      </c>
      <c r="O74" s="108">
        <f t="shared" si="5"/>
        <v>0</v>
      </c>
      <c r="P74" s="109">
        <f t="shared" si="6"/>
        <v>0</v>
      </c>
      <c r="Q74" s="108">
        <f t="shared" si="7"/>
        <v>0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39186.376900000003</v>
      </c>
      <c r="J75" s="31">
        <f>SUM(J77:J93)</f>
        <v>49903.850982150005</v>
      </c>
      <c r="K75" s="14">
        <f>'[1]BM 07'!M75</f>
        <v>0</v>
      </c>
      <c r="L75" s="14">
        <f>'[1]Memória 08'!E68</f>
        <v>0</v>
      </c>
      <c r="M75" s="31"/>
      <c r="N75" s="31">
        <f t="shared" ref="N75:Q75" si="23">SUM(N77:N93)</f>
        <v>38980.080000000002</v>
      </c>
      <c r="O75" s="31">
        <f t="shared" si="23"/>
        <v>0</v>
      </c>
      <c r="P75" s="31">
        <f t="shared" si="23"/>
        <v>38980.080000000002</v>
      </c>
      <c r="Q75" s="31">
        <f t="shared" si="23"/>
        <v>10923.770982149999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07'!M76</f>
        <v>0</v>
      </c>
      <c r="L76" s="14">
        <f>'[1]Memória 08'!E69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07'!M77</f>
        <v>177.46</v>
      </c>
      <c r="L77" s="14">
        <f>'[1]Memória 08'!E70</f>
        <v>0</v>
      </c>
      <c r="M77" s="14">
        <f t="shared" si="24"/>
        <v>177.46</v>
      </c>
      <c r="N77" s="14">
        <f t="shared" ref="N77:N140" si="26">ROUND(K77*F77,2)</f>
        <v>8099.67</v>
      </c>
      <c r="O77" s="14">
        <f t="shared" ref="O77:O140" si="27">ROUND(L77*F77,2)</f>
        <v>0</v>
      </c>
      <c r="P77" s="23">
        <f t="shared" ref="P77:P140" si="28">ROUND(M77*F77,2)</f>
        <v>8099.67</v>
      </c>
      <c r="Q77" s="14">
        <f t="shared" ref="Q77:Q140" si="29">J77-P77</f>
        <v>1.910400000269874E-3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07'!M78</f>
        <v>0</v>
      </c>
      <c r="L78" s="14">
        <f>'[1]Memória 08'!E71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07'!M79</f>
        <v>24.22</v>
      </c>
      <c r="L79" s="14">
        <f>'[1]Memória 08'!E72</f>
        <v>0</v>
      </c>
      <c r="M79" s="14">
        <f t="shared" si="24"/>
        <v>24.22</v>
      </c>
      <c r="N79" s="14">
        <f t="shared" si="26"/>
        <v>452.79</v>
      </c>
      <c r="O79" s="14">
        <f t="shared" si="27"/>
        <v>0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07'!M80</f>
        <v>24.22</v>
      </c>
      <c r="L80" s="14">
        <f>'[1]Memória 08'!E73</f>
        <v>0</v>
      </c>
      <c r="M80" s="14">
        <f t="shared" si="24"/>
        <v>24.22</v>
      </c>
      <c r="N80" s="14">
        <f t="shared" si="26"/>
        <v>1413.28</v>
      </c>
      <c r="O80" s="14">
        <f t="shared" si="27"/>
        <v>0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07'!M81</f>
        <v>24.22</v>
      </c>
      <c r="L81" s="14">
        <f>'[1]Memória 08'!E74</f>
        <v>0</v>
      </c>
      <c r="M81" s="14">
        <f t="shared" si="24"/>
        <v>24.22</v>
      </c>
      <c r="N81" s="14">
        <f t="shared" si="26"/>
        <v>781.28</v>
      </c>
      <c r="O81" s="14">
        <f t="shared" si="27"/>
        <v>0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07'!M82</f>
        <v>0</v>
      </c>
      <c r="L82" s="14">
        <f>'[1]Memória 08'!E75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07'!M83</f>
        <v>0</v>
      </c>
      <c r="L83" s="14">
        <f>'[1]Memória 08'!E76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07'!M84</f>
        <v>0</v>
      </c>
      <c r="L84" s="14">
        <f>'[1]Memória 08'!E77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07'!M85</f>
        <v>0</v>
      </c>
      <c r="L85" s="14">
        <f>'[1]Memória 08'!E78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1286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07'!M86</f>
        <v>48.108899999999998</v>
      </c>
      <c r="L86" s="14">
        <f>'[1]Memória 08'!E79</f>
        <v>0</v>
      </c>
      <c r="M86" s="14">
        <f t="shared" si="24"/>
        <v>48.108899999999998</v>
      </c>
      <c r="N86" s="14">
        <f t="shared" si="26"/>
        <v>1694.64</v>
      </c>
      <c r="O86" s="14">
        <f t="shared" si="27"/>
        <v>0</v>
      </c>
      <c r="P86" s="23">
        <f t="shared" si="28"/>
        <v>1694.64</v>
      </c>
      <c r="Q86" s="14">
        <f t="shared" si="29"/>
        <v>882.06948149999994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07'!M87</f>
        <v>0</v>
      </c>
      <c r="L87" s="14">
        <f>'[1]Memória 08'!E80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07'!M88</f>
        <v>12.02</v>
      </c>
      <c r="L88" s="14">
        <f>'[1]Memória 08'!E81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07'!M89</f>
        <v>240.47</v>
      </c>
      <c r="L89" s="14">
        <f>'[1]Memória 08'!E82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07'!M90</f>
        <v>240.47</v>
      </c>
      <c r="L90" s="14">
        <f>'[1]Memória 08'!E83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07'!M91</f>
        <v>496.09</v>
      </c>
      <c r="L91" s="14">
        <f>'[1]Memória 08'!E84</f>
        <v>0</v>
      </c>
      <c r="M91" s="14">
        <f t="shared" si="24"/>
        <v>496.09</v>
      </c>
      <c r="N91" s="14">
        <f t="shared" si="26"/>
        <v>12926.03</v>
      </c>
      <c r="O91" s="14">
        <f t="shared" si="27"/>
        <v>0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10" t="s">
        <v>1287</v>
      </c>
      <c r="B92" s="105" t="s">
        <v>1288</v>
      </c>
      <c r="C92" s="110" t="s">
        <v>1281</v>
      </c>
      <c r="D92" s="103">
        <v>0</v>
      </c>
      <c r="E92" s="103">
        <v>36.42</v>
      </c>
      <c r="F92" s="103">
        <f t="shared" si="25"/>
        <v>46.380870000000002</v>
      </c>
      <c r="G92" s="111">
        <v>87250</v>
      </c>
      <c r="H92" s="105" t="s">
        <v>1282</v>
      </c>
      <c r="I92" s="106">
        <f t="shared" si="30"/>
        <v>0</v>
      </c>
      <c r="J92" s="107">
        <f t="shared" si="31"/>
        <v>0</v>
      </c>
      <c r="K92" s="108">
        <f>'[1]BM 07'!M92</f>
        <v>0</v>
      </c>
      <c r="L92" s="108">
        <f>'[1]Memória 08'!E85</f>
        <v>0</v>
      </c>
      <c r="M92" s="108">
        <f t="shared" si="24"/>
        <v>0</v>
      </c>
      <c r="N92" s="108">
        <f t="shared" si="26"/>
        <v>0</v>
      </c>
      <c r="O92" s="108">
        <f t="shared" si="27"/>
        <v>0</v>
      </c>
      <c r="P92" s="109">
        <f t="shared" si="28"/>
        <v>0</v>
      </c>
      <c r="Q92" s="108">
        <f t="shared" si="29"/>
        <v>0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07'!M93</f>
        <v>378.4</v>
      </c>
      <c r="L93" s="14">
        <f>'[1]Memória 08'!E86</f>
        <v>0</v>
      </c>
      <c r="M93" s="14">
        <f t="shared" si="24"/>
        <v>378.4</v>
      </c>
      <c r="N93" s="14">
        <f t="shared" si="26"/>
        <v>2525.12</v>
      </c>
      <c r="O93" s="14">
        <f t="shared" si="27"/>
        <v>0</v>
      </c>
      <c r="P93" s="23">
        <f t="shared" si="28"/>
        <v>2525.12</v>
      </c>
      <c r="Q93" s="14">
        <f t="shared" si="29"/>
        <v>-3.8239999998950225E-3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07'!M94</f>
        <v>0</v>
      </c>
      <c r="L94" s="14">
        <f>'[1]Memória 08'!E87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07'!M95</f>
        <v>0</v>
      </c>
      <c r="L95" s="14">
        <f>'[1]Memória 08'!E88</f>
        <v>0</v>
      </c>
      <c r="M95" s="54"/>
      <c r="N95" s="31">
        <f t="shared" ref="N95:Q95" si="32">SUM(N96:N164)</f>
        <v>33641</v>
      </c>
      <c r="O95" s="31">
        <f t="shared" si="32"/>
        <v>694.08</v>
      </c>
      <c r="P95" s="31">
        <f t="shared" si="32"/>
        <v>34335.08</v>
      </c>
      <c r="Q95" s="31">
        <f t="shared" si="32"/>
        <v>5639.54159755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07'!M96</f>
        <v>1</v>
      </c>
      <c r="L96" s="14">
        <f>'[1]Memória 08'!E89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07'!M97</f>
        <v>2</v>
      </c>
      <c r="L97" s="14">
        <f>'[1]Memória 08'!E90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07'!M98</f>
        <v>7</v>
      </c>
      <c r="L98" s="14">
        <f>'[1]Memória 08'!E91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07'!M99</f>
        <v>17</v>
      </c>
      <c r="L99" s="14">
        <f>'[1]Memória 08'!E92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07'!M100</f>
        <v>15</v>
      </c>
      <c r="L100" s="14">
        <f>'[1]Memória 08'!E93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07'!M101</f>
        <v>17</v>
      </c>
      <c r="L101" s="14">
        <f>'[1]Memória 08'!E94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07'!M102</f>
        <v>11</v>
      </c>
      <c r="L102" s="14">
        <f>'[1]Memória 08'!E95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07'!M103</f>
        <v>9</v>
      </c>
      <c r="L103" s="14">
        <f>'[1]Memória 08'!E96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07'!M104</f>
        <v>16</v>
      </c>
      <c r="L104" s="14">
        <f>'[1]Memória 08'!E97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07'!M105</f>
        <v>26</v>
      </c>
      <c r="L105" s="14">
        <f>'[1]Memória 08'!E98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07'!M106</f>
        <v>19</v>
      </c>
      <c r="L106" s="14">
        <f>'[1]Memória 08'!E99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07'!M107</f>
        <v>10</v>
      </c>
      <c r="L107" s="14">
        <f>'[1]Memória 08'!E100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07'!M108</f>
        <v>12</v>
      </c>
      <c r="L108" s="14">
        <f>'[1]Memória 08'!E101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07'!M109</f>
        <v>5</v>
      </c>
      <c r="L109" s="14">
        <f>'[1]Memória 08'!E102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07'!M110</f>
        <v>2</v>
      </c>
      <c r="L110" s="14">
        <f>'[1]Memória 08'!E103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07'!M111</f>
        <v>12</v>
      </c>
      <c r="L111" s="14">
        <f>'[1]Memória 08'!E104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07'!M112</f>
        <v>16</v>
      </c>
      <c r="L112" s="14">
        <f>'[1]Memória 08'!E105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07'!M113</f>
        <v>10</v>
      </c>
      <c r="L113" s="14">
        <f>'[1]Memória 08'!E106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07'!M114</f>
        <v>55</v>
      </c>
      <c r="L114" s="14">
        <f>'[1]Memória 08'!E107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07'!M115</f>
        <v>37</v>
      </c>
      <c r="L115" s="14">
        <f>'[1]Memória 08'!E108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07'!M116</f>
        <v>73</v>
      </c>
      <c r="L116" s="14">
        <f>'[1]Memória 08'!E109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07'!M117</f>
        <v>1</v>
      </c>
      <c r="L117" s="14">
        <f>'[1]Memória 08'!E110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07'!M118</f>
        <v>4</v>
      </c>
      <c r="L118" s="14">
        <f>'[1]Memória 08'!E111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07'!M119</f>
        <v>8</v>
      </c>
      <c r="L119" s="14">
        <f>'[1]Memória 08'!E112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07'!M120</f>
        <v>5</v>
      </c>
      <c r="L120" s="14">
        <f>'[1]Memória 08'!E113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07'!M121</f>
        <v>2</v>
      </c>
      <c r="L121" s="14">
        <f>'[1]Memória 08'!E114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07'!M122</f>
        <v>8</v>
      </c>
      <c r="L122" s="14">
        <f>'[1]Memória 08'!E115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07'!M123</f>
        <v>1</v>
      </c>
      <c r="L123" s="14">
        <f>'[1]Memória 08'!E116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07'!M124</f>
        <v>28.67</v>
      </c>
      <c r="L124" s="14">
        <f>'[1]Memória 08'!E117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07'!M125</f>
        <v>35.71</v>
      </c>
      <c r="L125" s="14">
        <f>'[1]Memória 08'!E118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07'!M126</f>
        <v>28.66</v>
      </c>
      <c r="L126" s="14">
        <f>'[1]Memória 08'!E119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07'!M127</f>
        <v>61.87</v>
      </c>
      <c r="L127" s="14">
        <f>'[1]Memória 08'!E120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07'!M128</f>
        <v>135</v>
      </c>
      <c r="L128" s="14">
        <f>'[1]Memória 08'!E121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07'!M129</f>
        <v>36.85</v>
      </c>
      <c r="L129" s="14">
        <f>'[1]Memória 08'!E122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07'!M130</f>
        <v>5</v>
      </c>
      <c r="L130" s="14">
        <f>'[1]Memória 08'!E123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07'!M131</f>
        <v>10</v>
      </c>
      <c r="L131" s="14">
        <f>'[1]Memória 08'!E124</f>
        <v>0</v>
      </c>
      <c r="M131" s="14">
        <f t="shared" si="24"/>
        <v>10</v>
      </c>
      <c r="N131" s="14">
        <f t="shared" si="26"/>
        <v>341.04</v>
      </c>
      <c r="O131" s="14">
        <f t="shared" si="27"/>
        <v>0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07'!M132</f>
        <v>7</v>
      </c>
      <c r="L132" s="14">
        <f>'[1]Memória 08'!E125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07'!M133</f>
        <v>3</v>
      </c>
      <c r="L133" s="14">
        <f>'[1]Memória 08'!E126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07'!M134</f>
        <v>58</v>
      </c>
      <c r="L134" s="14">
        <f>'[1]Memória 08'!E127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07'!M135</f>
        <v>13</v>
      </c>
      <c r="L135" s="14">
        <f>'[1]Memória 08'!E128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07'!M136</f>
        <v>34</v>
      </c>
      <c r="L136" s="14">
        <f>'[1]Memória 08'!E129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07'!M137</f>
        <v>4</v>
      </c>
      <c r="L137" s="14">
        <f>'[1]Memória 08'!E130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07'!M138</f>
        <v>34</v>
      </c>
      <c r="L138" s="14">
        <f>'[1]Memória 08'!E131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07'!M139</f>
        <v>5</v>
      </c>
      <c r="L139" s="14">
        <f>'[1]Memória 08'!E132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07'!M140</f>
        <v>9</v>
      </c>
      <c r="L140" s="14">
        <f>'[1]Memória 08'!E133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07'!M141</f>
        <v>10</v>
      </c>
      <c r="L141" s="14">
        <f>'[1]Memória 08'!E134</f>
        <v>0</v>
      </c>
      <c r="M141" s="14">
        <f t="shared" si="35"/>
        <v>10</v>
      </c>
      <c r="N141" s="14">
        <f t="shared" ref="N141:N204" si="37">ROUND(K141*F141,2)</f>
        <v>3804.96</v>
      </c>
      <c r="O141" s="14">
        <f t="shared" ref="O141:O204" si="38">ROUND(L141*F141,2)</f>
        <v>0</v>
      </c>
      <c r="P141" s="23">
        <f t="shared" ref="P141:P204" si="39">ROUND(M141*F141,2)</f>
        <v>3804.96</v>
      </c>
      <c r="Q141" s="14">
        <f t="shared" ref="Q141:Q204" si="40">J141-P141</f>
        <v>3.2999999993990059E-3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07'!M142</f>
        <v>1</v>
      </c>
      <c r="L142" s="14">
        <f>'[1]Memória 08'!E135</f>
        <v>0</v>
      </c>
      <c r="M142" s="14">
        <f t="shared" si="35"/>
        <v>1</v>
      </c>
      <c r="N142" s="14">
        <f t="shared" si="37"/>
        <v>669.87</v>
      </c>
      <c r="O142" s="14">
        <f t="shared" si="38"/>
        <v>0</v>
      </c>
      <c r="P142" s="23">
        <f t="shared" si="39"/>
        <v>669.87</v>
      </c>
      <c r="Q142" s="14">
        <f t="shared" si="40"/>
        <v>3.735000000006039E-3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07'!M143</f>
        <v>11</v>
      </c>
      <c r="L143" s="14">
        <f>'[1]Memória 08'!E136</f>
        <v>0</v>
      </c>
      <c r="M143" s="14">
        <f t="shared" si="35"/>
        <v>11</v>
      </c>
      <c r="N143" s="14">
        <f t="shared" si="37"/>
        <v>1053.02</v>
      </c>
      <c r="O143" s="14">
        <f t="shared" si="38"/>
        <v>0</v>
      </c>
      <c r="P143" s="23">
        <f t="shared" si="39"/>
        <v>1053.02</v>
      </c>
      <c r="Q143" s="14">
        <f t="shared" si="40"/>
        <v>-1.0549999999511783E-3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07'!M144</f>
        <v>2</v>
      </c>
      <c r="L144" s="14">
        <f>'[1]Memória 08'!E137</f>
        <v>0</v>
      </c>
      <c r="M144" s="14">
        <f t="shared" si="35"/>
        <v>2</v>
      </c>
      <c r="N144" s="14">
        <f t="shared" si="37"/>
        <v>1059.17</v>
      </c>
      <c r="O144" s="14">
        <f t="shared" si="38"/>
        <v>0</v>
      </c>
      <c r="P144" s="23">
        <f t="shared" si="39"/>
        <v>1059.17</v>
      </c>
      <c r="Q144" s="14">
        <f t="shared" si="40"/>
        <v>-5.0000000101135811E-5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07'!M145</f>
        <v>3</v>
      </c>
      <c r="L145" s="14">
        <f>'[1]Memória 08'!E138</f>
        <v>0</v>
      </c>
      <c r="M145" s="14">
        <f t="shared" si="35"/>
        <v>3</v>
      </c>
      <c r="N145" s="14">
        <f t="shared" si="37"/>
        <v>103.08</v>
      </c>
      <c r="O145" s="14">
        <f t="shared" si="38"/>
        <v>0</v>
      </c>
      <c r="P145" s="23">
        <f t="shared" si="39"/>
        <v>103.08</v>
      </c>
      <c r="Q145" s="14">
        <f t="shared" si="40"/>
        <v>-2.9099999999857573E-3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07'!M146</f>
        <v>1</v>
      </c>
      <c r="L146" s="14">
        <f>'[1]Memória 08'!E139</f>
        <v>0</v>
      </c>
      <c r="M146" s="14">
        <f t="shared" si="35"/>
        <v>1</v>
      </c>
      <c r="N146" s="14">
        <f t="shared" si="37"/>
        <v>18.3</v>
      </c>
      <c r="O146" s="14">
        <f t="shared" si="38"/>
        <v>0</v>
      </c>
      <c r="P146" s="23">
        <f t="shared" si="39"/>
        <v>18.3</v>
      </c>
      <c r="Q146" s="14">
        <f t="shared" si="40"/>
        <v>1.9499999999794682E-4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07'!M147</f>
        <v>1</v>
      </c>
      <c r="L147" s="14">
        <f>'[1]Memória 08'!E140</f>
        <v>0</v>
      </c>
      <c r="M147" s="14">
        <f t="shared" si="35"/>
        <v>1</v>
      </c>
      <c r="N147" s="14">
        <f t="shared" si="37"/>
        <v>129.99</v>
      </c>
      <c r="O147" s="14">
        <f t="shared" si="38"/>
        <v>0</v>
      </c>
      <c r="P147" s="23">
        <f t="shared" si="39"/>
        <v>129.99</v>
      </c>
      <c r="Q147" s="14">
        <f t="shared" si="40"/>
        <v>-3.855000000015707E-3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07'!M148</f>
        <v>1</v>
      </c>
      <c r="L148" s="14">
        <f>'[1]Memória 08'!E141</f>
        <v>0</v>
      </c>
      <c r="M148" s="14">
        <f t="shared" si="35"/>
        <v>1</v>
      </c>
      <c r="N148" s="14">
        <f t="shared" si="37"/>
        <v>137.56</v>
      </c>
      <c r="O148" s="14">
        <f t="shared" si="38"/>
        <v>0</v>
      </c>
      <c r="P148" s="23">
        <f t="shared" si="39"/>
        <v>137.56</v>
      </c>
      <c r="Q148" s="14">
        <f t="shared" si="40"/>
        <v>3.4699999999929787E-3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07'!M149</f>
        <v>24.5</v>
      </c>
      <c r="L149" s="14">
        <f>'[1]Memória 08'!E142</f>
        <v>0</v>
      </c>
      <c r="M149" s="14">
        <f t="shared" si="35"/>
        <v>24.5</v>
      </c>
      <c r="N149" s="14">
        <f t="shared" si="37"/>
        <v>6830.78</v>
      </c>
      <c r="O149" s="14">
        <f t="shared" si="38"/>
        <v>0</v>
      </c>
      <c r="P149" s="23">
        <f t="shared" si="39"/>
        <v>6830.78</v>
      </c>
      <c r="Q149" s="14">
        <f t="shared" si="40"/>
        <v>1.9750000137719326E-4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07'!M150</f>
        <v>6</v>
      </c>
      <c r="L150" s="14">
        <f>'[1]Memória 08'!E143</f>
        <v>0</v>
      </c>
      <c r="M150" s="14">
        <f t="shared" si="35"/>
        <v>6</v>
      </c>
      <c r="N150" s="14">
        <f t="shared" si="37"/>
        <v>1369.95</v>
      </c>
      <c r="O150" s="14">
        <f t="shared" si="38"/>
        <v>0</v>
      </c>
      <c r="P150" s="23">
        <f t="shared" si="39"/>
        <v>1369.95</v>
      </c>
      <c r="Q150" s="14">
        <f t="shared" si="40"/>
        <v>4.8899999999321153E-3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07'!M151</f>
        <v>11</v>
      </c>
      <c r="L151" s="14">
        <f>'[1]Memória 08'!E144</f>
        <v>0</v>
      </c>
      <c r="M151" s="14">
        <f t="shared" si="35"/>
        <v>11</v>
      </c>
      <c r="N151" s="14">
        <f t="shared" si="37"/>
        <v>1374.79</v>
      </c>
      <c r="O151" s="14">
        <f t="shared" si="38"/>
        <v>0</v>
      </c>
      <c r="P151" s="23">
        <f t="shared" si="39"/>
        <v>1374.79</v>
      </c>
      <c r="Q151" s="14">
        <f t="shared" si="40"/>
        <v>4.1900000001078297E-3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07'!M152</f>
        <v>0</v>
      </c>
      <c r="L152" s="14">
        <f>'[1]Memória 08'!E145</f>
        <v>7</v>
      </c>
      <c r="M152" s="14">
        <f t="shared" si="35"/>
        <v>7</v>
      </c>
      <c r="N152" s="14">
        <f t="shared" si="37"/>
        <v>0</v>
      </c>
      <c r="O152" s="14">
        <f t="shared" si="38"/>
        <v>694.08</v>
      </c>
      <c r="P152" s="23">
        <f t="shared" si="39"/>
        <v>694.08</v>
      </c>
      <c r="Q152" s="14">
        <f t="shared" si="40"/>
        <v>2.9699999998911153E-3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07'!M153</f>
        <v>0</v>
      </c>
      <c r="L153" s="14">
        <f>'[1]Memória 08'!E146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07'!M154</f>
        <v>0</v>
      </c>
      <c r="L154" s="14">
        <f>'[1]Memória 08'!E147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07'!M155</f>
        <v>0</v>
      </c>
      <c r="L155" s="14">
        <f>'[1]Memória 08'!E148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07'!M156</f>
        <v>7</v>
      </c>
      <c r="L156" s="14">
        <f>'[1]Memória 08'!E149</f>
        <v>0</v>
      </c>
      <c r="M156" s="14">
        <f t="shared" si="35"/>
        <v>7</v>
      </c>
      <c r="N156" s="14">
        <f t="shared" si="37"/>
        <v>560.80999999999995</v>
      </c>
      <c r="O156" s="14">
        <f t="shared" si="38"/>
        <v>0</v>
      </c>
      <c r="P156" s="23">
        <f t="shared" si="39"/>
        <v>560.80999999999995</v>
      </c>
      <c r="Q156" s="14">
        <f t="shared" si="40"/>
        <v>1.1950000000524597E-3</v>
      </c>
    </row>
    <row r="157" spans="1:17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07'!M157</f>
        <v>3</v>
      </c>
      <c r="L157" s="14">
        <f>'[1]Memória 08'!E150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07'!M158</f>
        <v>0</v>
      </c>
      <c r="L158" s="14">
        <f>'[1]Memória 08'!E151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07'!M159</f>
        <v>11</v>
      </c>
      <c r="L159" s="14">
        <f>'[1]Memória 08'!E152</f>
        <v>0</v>
      </c>
      <c r="M159" s="14">
        <f t="shared" si="35"/>
        <v>11</v>
      </c>
      <c r="N159" s="14">
        <f t="shared" si="37"/>
        <v>600.67999999999995</v>
      </c>
      <c r="O159" s="14">
        <f t="shared" si="38"/>
        <v>0</v>
      </c>
      <c r="P159" s="23">
        <f t="shared" si="39"/>
        <v>600.67999999999995</v>
      </c>
      <c r="Q159" s="14">
        <f t="shared" si="40"/>
        <v>4.4800000000577711E-3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07'!M160</f>
        <v>6</v>
      </c>
      <c r="L160" s="14">
        <f>'[1]Memória 08'!E153</f>
        <v>0</v>
      </c>
      <c r="M160" s="14">
        <f t="shared" si="35"/>
        <v>6</v>
      </c>
      <c r="N160" s="14">
        <f t="shared" si="37"/>
        <v>656.9</v>
      </c>
      <c r="O160" s="14">
        <f t="shared" si="38"/>
        <v>0</v>
      </c>
      <c r="P160" s="23">
        <f t="shared" si="39"/>
        <v>656.9</v>
      </c>
      <c r="Q160" s="14">
        <f t="shared" si="40"/>
        <v>-3.2300000000304863E-3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07'!M161</f>
        <v>2</v>
      </c>
      <c r="L161" s="14">
        <f>'[1]Memória 08'!E154</f>
        <v>0</v>
      </c>
      <c r="M161" s="14">
        <f t="shared" si="35"/>
        <v>2</v>
      </c>
      <c r="N161" s="14">
        <f t="shared" si="37"/>
        <v>15.03</v>
      </c>
      <c r="O161" s="14">
        <f t="shared" si="38"/>
        <v>0</v>
      </c>
      <c r="P161" s="23">
        <f t="shared" si="39"/>
        <v>15.03</v>
      </c>
      <c r="Q161" s="14">
        <f t="shared" si="40"/>
        <v>30.051900000000003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07'!M162</f>
        <v>0</v>
      </c>
      <c r="L162" s="14">
        <f>'[1]Memória 08'!E155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07'!M163</f>
        <v>0</v>
      </c>
      <c r="L163" s="14">
        <f>'[1]Memória 08'!E156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07'!M164</f>
        <v>22.99</v>
      </c>
      <c r="L164" s="14">
        <f>'[1]Memória 08'!E157</f>
        <v>0</v>
      </c>
      <c r="M164" s="14">
        <f t="shared" si="35"/>
        <v>22.99</v>
      </c>
      <c r="N164" s="14">
        <f t="shared" si="37"/>
        <v>842.32</v>
      </c>
      <c r="O164" s="14">
        <f t="shared" si="38"/>
        <v>0</v>
      </c>
      <c r="P164" s="23">
        <f t="shared" si="39"/>
        <v>842.32</v>
      </c>
      <c r="Q164" s="14">
        <f t="shared" si="40"/>
        <v>806.41677500000003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07'!M165</f>
        <v>0</v>
      </c>
      <c r="L165" s="14">
        <f>'[1]Memória 08'!E158</f>
        <v>0</v>
      </c>
      <c r="M165" s="54"/>
      <c r="N165" s="31">
        <f t="shared" ref="N165:Q165" si="43">SUM(N166:N217)</f>
        <v>26725.329999999998</v>
      </c>
      <c r="O165" s="31">
        <f t="shared" si="43"/>
        <v>0</v>
      </c>
      <c r="P165" s="31">
        <f t="shared" si="43"/>
        <v>26725.329999999998</v>
      </c>
      <c r="Q165" s="31">
        <f t="shared" si="43"/>
        <v>856.34261809999964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07'!M166</f>
        <v>114</v>
      </c>
      <c r="L166" s="14">
        <f>'[1]Memória 08'!E159</f>
        <v>0</v>
      </c>
      <c r="M166" s="14">
        <f t="shared" si="35"/>
        <v>114</v>
      </c>
      <c r="N166" s="14">
        <f t="shared" si="37"/>
        <v>724.44</v>
      </c>
      <c r="O166" s="14">
        <f t="shared" si="38"/>
        <v>0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07'!M167</f>
        <v>2</v>
      </c>
      <c r="L167" s="14">
        <f>'[1]Memória 08'!E160</f>
        <v>0</v>
      </c>
      <c r="M167" s="14">
        <f t="shared" si="35"/>
        <v>2</v>
      </c>
      <c r="N167" s="14">
        <f t="shared" si="37"/>
        <v>33.950000000000003</v>
      </c>
      <c r="O167" s="14">
        <f t="shared" si="38"/>
        <v>0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07'!M168</f>
        <v>9</v>
      </c>
      <c r="L168" s="14">
        <f>'[1]Memória 08'!E161</f>
        <v>0</v>
      </c>
      <c r="M168" s="14">
        <f t="shared" si="35"/>
        <v>9</v>
      </c>
      <c r="N168" s="14">
        <f t="shared" si="37"/>
        <v>113.35</v>
      </c>
      <c r="O168" s="14">
        <f t="shared" si="38"/>
        <v>0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07'!M169</f>
        <v>47</v>
      </c>
      <c r="L169" s="14">
        <f>'[1]Memória 08'!E162</f>
        <v>0</v>
      </c>
      <c r="M169" s="14">
        <f t="shared" si="35"/>
        <v>47</v>
      </c>
      <c r="N169" s="14">
        <f t="shared" si="37"/>
        <v>519.54</v>
      </c>
      <c r="O169" s="14">
        <f t="shared" si="38"/>
        <v>0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07'!M170</f>
        <v>173.77</v>
      </c>
      <c r="L170" s="14">
        <f>'[1]Memória 08'!E163</f>
        <v>0</v>
      </c>
      <c r="M170" s="14">
        <f t="shared" si="35"/>
        <v>173.77</v>
      </c>
      <c r="N170" s="14">
        <f t="shared" si="37"/>
        <v>1358.76</v>
      </c>
      <c r="O170" s="14">
        <f t="shared" si="38"/>
        <v>0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07'!M171</f>
        <v>18.05</v>
      </c>
      <c r="L171" s="14">
        <f>'[1]Memória 08'!E164</f>
        <v>0</v>
      </c>
      <c r="M171" s="14">
        <f t="shared" si="35"/>
        <v>18.05</v>
      </c>
      <c r="N171" s="14">
        <f t="shared" si="37"/>
        <v>165.96</v>
      </c>
      <c r="O171" s="14">
        <f t="shared" si="38"/>
        <v>0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07'!M172</f>
        <v>6</v>
      </c>
      <c r="L172" s="14">
        <f>'[1]Memória 08'!E165</f>
        <v>0</v>
      </c>
      <c r="M172" s="14">
        <f t="shared" si="35"/>
        <v>6</v>
      </c>
      <c r="N172" s="14">
        <f t="shared" si="37"/>
        <v>35</v>
      </c>
      <c r="O172" s="14">
        <f t="shared" si="38"/>
        <v>0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07'!M173</f>
        <v>68</v>
      </c>
      <c r="L173" s="14">
        <f>'[1]Memória 08'!E166</f>
        <v>0</v>
      </c>
      <c r="M173" s="14">
        <f t="shared" si="35"/>
        <v>68</v>
      </c>
      <c r="N173" s="14">
        <f t="shared" si="37"/>
        <v>838.27</v>
      </c>
      <c r="O173" s="14">
        <f t="shared" si="38"/>
        <v>0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07'!M174</f>
        <v>173.77</v>
      </c>
      <c r="L174" s="14">
        <f>'[1]Memória 08'!E167</f>
        <v>0</v>
      </c>
      <c r="M174" s="14">
        <f t="shared" si="35"/>
        <v>173.77</v>
      </c>
      <c r="N174" s="14">
        <f t="shared" si="37"/>
        <v>1737.17</v>
      </c>
      <c r="O174" s="14">
        <f t="shared" si="38"/>
        <v>0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07'!M175</f>
        <v>34.729999999999997</v>
      </c>
      <c r="L175" s="14">
        <f>'[1]Memória 08'!E168</f>
        <v>0</v>
      </c>
      <c r="M175" s="14">
        <f t="shared" si="35"/>
        <v>34.729999999999997</v>
      </c>
      <c r="N175" s="14">
        <f t="shared" si="37"/>
        <v>364</v>
      </c>
      <c r="O175" s="14">
        <f t="shared" si="38"/>
        <v>0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07'!M176</f>
        <v>10</v>
      </c>
      <c r="L176" s="14">
        <f>'[1]Memória 08'!E169</f>
        <v>0</v>
      </c>
      <c r="M176" s="14">
        <f t="shared" si="35"/>
        <v>10</v>
      </c>
      <c r="N176" s="14">
        <f t="shared" si="37"/>
        <v>91.44</v>
      </c>
      <c r="O176" s="14">
        <f t="shared" si="38"/>
        <v>0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07'!M177</f>
        <v>20</v>
      </c>
      <c r="L177" s="14">
        <f>'[1]Memória 08'!E170</f>
        <v>0</v>
      </c>
      <c r="M177" s="14">
        <f t="shared" si="35"/>
        <v>20</v>
      </c>
      <c r="N177" s="14">
        <f t="shared" si="37"/>
        <v>141.36000000000001</v>
      </c>
      <c r="O177" s="14">
        <f t="shared" si="38"/>
        <v>0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07'!M178</f>
        <v>94</v>
      </c>
      <c r="L178" s="14">
        <f>'[1]Memória 08'!E171</f>
        <v>0</v>
      </c>
      <c r="M178" s="14">
        <f t="shared" si="35"/>
        <v>94</v>
      </c>
      <c r="N178" s="14">
        <f t="shared" si="37"/>
        <v>503.97</v>
      </c>
      <c r="O178" s="14">
        <f t="shared" si="38"/>
        <v>0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07'!M179</f>
        <v>1</v>
      </c>
      <c r="L179" s="14">
        <f>'[1]Memória 08'!E172</f>
        <v>0</v>
      </c>
      <c r="M179" s="14">
        <f t="shared" si="35"/>
        <v>1</v>
      </c>
      <c r="N179" s="14">
        <f t="shared" si="37"/>
        <v>536.73</v>
      </c>
      <c r="O179" s="14">
        <f t="shared" si="38"/>
        <v>0</v>
      </c>
      <c r="P179" s="23">
        <f t="shared" si="39"/>
        <v>536.73</v>
      </c>
      <c r="Q179" s="14">
        <f t="shared" si="40"/>
        <v>-6.9000000007690687E-4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07'!M180</f>
        <v>1</v>
      </c>
      <c r="L180" s="14">
        <f>'[1]Memória 08'!E173</f>
        <v>0</v>
      </c>
      <c r="M180" s="14">
        <f t="shared" si="35"/>
        <v>1</v>
      </c>
      <c r="N180" s="14">
        <f t="shared" si="37"/>
        <v>536.73</v>
      </c>
      <c r="O180" s="14">
        <f t="shared" si="38"/>
        <v>0</v>
      </c>
      <c r="P180" s="23">
        <f t="shared" si="39"/>
        <v>536.73</v>
      </c>
      <c r="Q180" s="14">
        <f t="shared" si="40"/>
        <v>-6.9000000007690687E-4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07'!M181</f>
        <v>56</v>
      </c>
      <c r="L181" s="14">
        <f>'[1]Memória 08'!E174</f>
        <v>0</v>
      </c>
      <c r="M181" s="14">
        <f t="shared" si="35"/>
        <v>56</v>
      </c>
      <c r="N181" s="14">
        <f t="shared" si="37"/>
        <v>1245.18</v>
      </c>
      <c r="O181" s="14">
        <f t="shared" si="38"/>
        <v>0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07'!M182</f>
        <v>7</v>
      </c>
      <c r="L182" s="14">
        <f>'[1]Memória 08'!E175</f>
        <v>0</v>
      </c>
      <c r="M182" s="14">
        <f t="shared" si="35"/>
        <v>7</v>
      </c>
      <c r="N182" s="14">
        <f t="shared" si="37"/>
        <v>208.51</v>
      </c>
      <c r="O182" s="14">
        <f t="shared" si="38"/>
        <v>0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07'!M183</f>
        <v>2</v>
      </c>
      <c r="L183" s="14">
        <f>'[1]Memória 08'!E176</f>
        <v>0</v>
      </c>
      <c r="M183" s="14">
        <f t="shared" si="35"/>
        <v>2</v>
      </c>
      <c r="N183" s="14">
        <f t="shared" si="37"/>
        <v>107.64</v>
      </c>
      <c r="O183" s="14">
        <f t="shared" si="38"/>
        <v>0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07'!M184</f>
        <v>17</v>
      </c>
      <c r="L184" s="14">
        <f>'[1]Memória 08'!E177</f>
        <v>0</v>
      </c>
      <c r="M184" s="14">
        <f t="shared" si="35"/>
        <v>17</v>
      </c>
      <c r="N184" s="14">
        <f t="shared" si="37"/>
        <v>319.55</v>
      </c>
      <c r="O184" s="14">
        <f t="shared" si="38"/>
        <v>0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07'!M185</f>
        <v>38</v>
      </c>
      <c r="L185" s="14">
        <f>'[1]Memória 08'!E178</f>
        <v>0</v>
      </c>
      <c r="M185" s="14">
        <f t="shared" si="35"/>
        <v>38</v>
      </c>
      <c r="N185" s="14">
        <f t="shared" si="37"/>
        <v>232.29</v>
      </c>
      <c r="O185" s="14">
        <f t="shared" si="38"/>
        <v>0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07'!M186</f>
        <v>17</v>
      </c>
      <c r="L186" s="14">
        <f>'[1]Memória 08'!E179</f>
        <v>0</v>
      </c>
      <c r="M186" s="14">
        <f t="shared" si="35"/>
        <v>17</v>
      </c>
      <c r="N186" s="14">
        <f t="shared" si="37"/>
        <v>553.79</v>
      </c>
      <c r="O186" s="14">
        <f t="shared" si="38"/>
        <v>0</v>
      </c>
      <c r="P186" s="23">
        <f t="shared" si="39"/>
        <v>553.79</v>
      </c>
      <c r="Q186" s="14">
        <f t="shared" si="40"/>
        <v>4.2100000000573345E-3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07'!M187</f>
        <v>21</v>
      </c>
      <c r="L187" s="14">
        <f>'[1]Memória 08'!E180</f>
        <v>0</v>
      </c>
      <c r="M187" s="14">
        <f t="shared" si="35"/>
        <v>21</v>
      </c>
      <c r="N187" s="14">
        <f t="shared" si="37"/>
        <v>1609.69</v>
      </c>
      <c r="O187" s="14">
        <f t="shared" si="38"/>
        <v>0</v>
      </c>
      <c r="P187" s="23">
        <f t="shared" si="39"/>
        <v>1609.69</v>
      </c>
      <c r="Q187" s="14">
        <f t="shared" si="40"/>
        <v>1.264999999648353E-3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07'!M188</f>
        <v>1</v>
      </c>
      <c r="L188" s="14">
        <f>'[1]Memória 08'!E181</f>
        <v>0</v>
      </c>
      <c r="M188" s="14">
        <f t="shared" si="35"/>
        <v>1</v>
      </c>
      <c r="N188" s="14">
        <f t="shared" si="37"/>
        <v>57.28</v>
      </c>
      <c r="O188" s="14">
        <f t="shared" si="38"/>
        <v>0</v>
      </c>
      <c r="P188" s="23">
        <f t="shared" si="39"/>
        <v>57.28</v>
      </c>
      <c r="Q188" s="14">
        <f t="shared" si="40"/>
        <v>57.284059999999997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07'!M189</f>
        <v>1</v>
      </c>
      <c r="L189" s="14">
        <f>'[1]Memória 08'!E182</f>
        <v>0</v>
      </c>
      <c r="M189" s="14">
        <f t="shared" si="35"/>
        <v>1</v>
      </c>
      <c r="N189" s="14">
        <f t="shared" si="37"/>
        <v>141.59</v>
      </c>
      <c r="O189" s="14">
        <f t="shared" si="38"/>
        <v>0</v>
      </c>
      <c r="P189" s="23">
        <f t="shared" si="39"/>
        <v>141.59</v>
      </c>
      <c r="Q189" s="14">
        <f t="shared" si="40"/>
        <v>424.76092000000006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07'!M190</f>
        <v>12</v>
      </c>
      <c r="L190" s="14">
        <f>'[1]Memória 08'!E183</f>
        <v>0</v>
      </c>
      <c r="M190" s="14">
        <f t="shared" si="35"/>
        <v>12</v>
      </c>
      <c r="N190" s="14">
        <f t="shared" si="37"/>
        <v>105.14</v>
      </c>
      <c r="O190" s="14">
        <f t="shared" si="38"/>
        <v>0</v>
      </c>
      <c r="P190" s="23">
        <f t="shared" si="39"/>
        <v>105.14</v>
      </c>
      <c r="Q190" s="14">
        <f t="shared" si="40"/>
        <v>1.6000000000815362E-4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07'!M191</f>
        <v>2</v>
      </c>
      <c r="L191" s="14">
        <f>'[1]Memória 08'!E184</f>
        <v>0</v>
      </c>
      <c r="M191" s="14">
        <f t="shared" si="35"/>
        <v>2</v>
      </c>
      <c r="N191" s="14">
        <f t="shared" si="37"/>
        <v>15.18</v>
      </c>
      <c r="O191" s="14">
        <f t="shared" si="38"/>
        <v>0</v>
      </c>
      <c r="P191" s="23">
        <f t="shared" si="39"/>
        <v>15.18</v>
      </c>
      <c r="Q191" s="14">
        <f t="shared" si="40"/>
        <v>1.2000000000078614E-4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07'!M192</f>
        <v>0</v>
      </c>
      <c r="L192" s="14">
        <f>'[1]Memória 08'!E185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07'!M193</f>
        <v>4</v>
      </c>
      <c r="L193" s="14">
        <f>'[1]Memória 08'!E186</f>
        <v>0</v>
      </c>
      <c r="M193" s="14">
        <f t="shared" si="35"/>
        <v>4</v>
      </c>
      <c r="N193" s="14">
        <f t="shared" si="37"/>
        <v>176.56</v>
      </c>
      <c r="O193" s="14">
        <f t="shared" si="38"/>
        <v>0</v>
      </c>
      <c r="P193" s="23">
        <f t="shared" si="39"/>
        <v>176.56</v>
      </c>
      <c r="Q193" s="14">
        <f t="shared" si="40"/>
        <v>-1.9600000000252749E-3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07'!M194</f>
        <v>80</v>
      </c>
      <c r="L194" s="14">
        <f>'[1]Memória 08'!E187</f>
        <v>0</v>
      </c>
      <c r="M194" s="14">
        <f t="shared" si="35"/>
        <v>80</v>
      </c>
      <c r="N194" s="14">
        <f t="shared" si="37"/>
        <v>1800.22</v>
      </c>
      <c r="O194" s="14">
        <f t="shared" si="38"/>
        <v>0</v>
      </c>
      <c r="P194" s="23">
        <f t="shared" si="39"/>
        <v>1800.22</v>
      </c>
      <c r="Q194" s="14">
        <f t="shared" si="40"/>
        <v>-3.9999999989959178E-4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07'!M195</f>
        <v>20</v>
      </c>
      <c r="L195" s="14">
        <f>'[1]Memória 08'!E188</f>
        <v>0</v>
      </c>
      <c r="M195" s="14">
        <f t="shared" si="35"/>
        <v>20</v>
      </c>
      <c r="N195" s="14">
        <f t="shared" si="37"/>
        <v>261.83</v>
      </c>
      <c r="O195" s="14">
        <f t="shared" si="38"/>
        <v>0</v>
      </c>
      <c r="P195" s="23">
        <f t="shared" si="39"/>
        <v>261.83</v>
      </c>
      <c r="Q195" s="14">
        <f t="shared" si="40"/>
        <v>1.5999999999962711E-3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07'!M196</f>
        <v>48</v>
      </c>
      <c r="L196" s="14">
        <f>'[1]Memória 08'!E189</f>
        <v>0</v>
      </c>
      <c r="M196" s="14">
        <f t="shared" si="35"/>
        <v>48</v>
      </c>
      <c r="N196" s="14">
        <f t="shared" si="37"/>
        <v>733.54</v>
      </c>
      <c r="O196" s="14">
        <f t="shared" si="38"/>
        <v>0</v>
      </c>
      <c r="P196" s="23">
        <f t="shared" si="39"/>
        <v>733.54</v>
      </c>
      <c r="Q196" s="14">
        <f t="shared" si="40"/>
        <v>-3.9999999999054126E-3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07'!M197</f>
        <v>12</v>
      </c>
      <c r="L197" s="14">
        <f>'[1]Memória 08'!E190</f>
        <v>0</v>
      </c>
      <c r="M197" s="14">
        <f t="shared" si="35"/>
        <v>12</v>
      </c>
      <c r="N197" s="14">
        <f t="shared" si="37"/>
        <v>116.75</v>
      </c>
      <c r="O197" s="14">
        <f t="shared" si="38"/>
        <v>0</v>
      </c>
      <c r="P197" s="23">
        <f t="shared" si="39"/>
        <v>116.75</v>
      </c>
      <c r="Q197" s="14">
        <f t="shared" si="40"/>
        <v>4.4800000000009277E-3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07'!M198</f>
        <v>1222.72</v>
      </c>
      <c r="L198" s="14">
        <f>'[1]Memória 08'!E191</f>
        <v>0</v>
      </c>
      <c r="M198" s="14">
        <f t="shared" si="35"/>
        <v>1222.72</v>
      </c>
      <c r="N198" s="14">
        <f t="shared" si="37"/>
        <v>7676.67</v>
      </c>
      <c r="O198" s="14">
        <f t="shared" si="38"/>
        <v>0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07'!M199</f>
        <v>541.80999999999995</v>
      </c>
      <c r="L199" s="14">
        <f>'[1]Memória 08'!E192</f>
        <v>0</v>
      </c>
      <c r="M199" s="14">
        <f t="shared" si="35"/>
        <v>541.80999999999995</v>
      </c>
      <c r="N199" s="14">
        <f t="shared" si="37"/>
        <v>1366.19</v>
      </c>
      <c r="O199" s="14">
        <f t="shared" si="38"/>
        <v>0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07'!M200</f>
        <v>0</v>
      </c>
      <c r="L200" s="14">
        <f>'[1]Memória 08'!E193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07'!M201</f>
        <v>1</v>
      </c>
      <c r="L201" s="14">
        <f>'[1]Memória 08'!E194</f>
        <v>0</v>
      </c>
      <c r="M201" s="14">
        <f t="shared" si="35"/>
        <v>1</v>
      </c>
      <c r="N201" s="14">
        <f t="shared" si="37"/>
        <v>792.24</v>
      </c>
      <c r="O201" s="14">
        <f t="shared" si="38"/>
        <v>0</v>
      </c>
      <c r="P201" s="23">
        <f t="shared" si="39"/>
        <v>792.24</v>
      </c>
      <c r="Q201" s="14">
        <f t="shared" si="40"/>
        <v>4.350000000044929E-3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07'!M202</f>
        <v>1</v>
      </c>
      <c r="L202" s="14">
        <f>'[1]Memória 08'!E195</f>
        <v>0</v>
      </c>
      <c r="M202" s="14">
        <f t="shared" si="35"/>
        <v>1</v>
      </c>
      <c r="N202" s="14">
        <f t="shared" si="37"/>
        <v>11.89</v>
      </c>
      <c r="O202" s="14">
        <f t="shared" si="38"/>
        <v>0</v>
      </c>
      <c r="P202" s="23">
        <f t="shared" si="39"/>
        <v>11.89</v>
      </c>
      <c r="Q202" s="14">
        <f t="shared" si="40"/>
        <v>4.4899999999987728E-3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07'!M203</f>
        <v>1</v>
      </c>
      <c r="L203" s="14">
        <f>'[1]Memória 08'!E196</f>
        <v>0</v>
      </c>
      <c r="M203" s="14">
        <f t="shared" si="35"/>
        <v>1</v>
      </c>
      <c r="N203" s="14">
        <f t="shared" si="37"/>
        <v>9</v>
      </c>
      <c r="O203" s="14">
        <f t="shared" si="38"/>
        <v>0</v>
      </c>
      <c r="P203" s="23">
        <f t="shared" si="39"/>
        <v>9</v>
      </c>
      <c r="Q203" s="14">
        <f t="shared" si="40"/>
        <v>3.6450000000005645E-3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07'!M204</f>
        <v>2</v>
      </c>
      <c r="L204" s="14">
        <f>'[1]Memória 08'!E197</f>
        <v>0</v>
      </c>
      <c r="M204" s="14">
        <f t="shared" ref="M204:M291" si="46">K204+L204</f>
        <v>2</v>
      </c>
      <c r="N204" s="14">
        <f t="shared" si="37"/>
        <v>20.25</v>
      </c>
      <c r="O204" s="14">
        <f t="shared" si="38"/>
        <v>0</v>
      </c>
      <c r="P204" s="23">
        <f t="shared" si="39"/>
        <v>20.25</v>
      </c>
      <c r="Q204" s="14">
        <f t="shared" si="40"/>
        <v>-1.3499999999986301E-3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07'!M205</f>
        <v>4</v>
      </c>
      <c r="L205" s="14">
        <f>'[1]Memória 08'!E198</f>
        <v>0</v>
      </c>
      <c r="M205" s="14">
        <f t="shared" si="46"/>
        <v>4</v>
      </c>
      <c r="N205" s="14">
        <f t="shared" ref="N205:N266" si="48">ROUND(K205*F205,2)</f>
        <v>21.45</v>
      </c>
      <c r="O205" s="14">
        <f t="shared" ref="O205:O268" si="49">ROUND(L205*F205,2)</f>
        <v>0</v>
      </c>
      <c r="P205" s="23">
        <f t="shared" ref="P205:P268" si="50">ROUND(M205*F205,2)</f>
        <v>21.45</v>
      </c>
      <c r="Q205" s="14">
        <f t="shared" ref="Q205:Q268" si="51">J205-P205</f>
        <v>-4.2599999999985982E-3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07'!M206</f>
        <v>11</v>
      </c>
      <c r="L206" s="14">
        <f>'[1]Memória 08'!E199</f>
        <v>0</v>
      </c>
      <c r="M206" s="14">
        <f t="shared" si="46"/>
        <v>11</v>
      </c>
      <c r="N206" s="14">
        <f t="shared" si="48"/>
        <v>92.6</v>
      </c>
      <c r="O206" s="14">
        <f t="shared" si="49"/>
        <v>0</v>
      </c>
      <c r="P206" s="23">
        <f t="shared" si="50"/>
        <v>92.6</v>
      </c>
      <c r="Q206" s="14">
        <f t="shared" si="51"/>
        <v>-3.8149999999887996E-3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07'!M207</f>
        <v>2.2000000000000002</v>
      </c>
      <c r="L207" s="14">
        <f>'[1]Memória 08'!E200</f>
        <v>0</v>
      </c>
      <c r="M207" s="14">
        <f t="shared" si="46"/>
        <v>2.2000000000000002</v>
      </c>
      <c r="N207" s="14">
        <f t="shared" si="48"/>
        <v>10.93</v>
      </c>
      <c r="O207" s="14">
        <f t="shared" si="49"/>
        <v>0</v>
      </c>
      <c r="P207" s="23">
        <f t="shared" si="50"/>
        <v>10.93</v>
      </c>
      <c r="Q207" s="14">
        <f t="shared" si="51"/>
        <v>-3.3700000000003172E-3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07'!M208</f>
        <v>1</v>
      </c>
      <c r="L208" s="14">
        <f>'[1]Memória 08'!E201</f>
        <v>0</v>
      </c>
      <c r="M208" s="14">
        <f t="shared" si="46"/>
        <v>1</v>
      </c>
      <c r="N208" s="14">
        <f t="shared" si="48"/>
        <v>5.5</v>
      </c>
      <c r="O208" s="14">
        <f t="shared" si="49"/>
        <v>0</v>
      </c>
      <c r="P208" s="23">
        <f t="shared" si="50"/>
        <v>5.5</v>
      </c>
      <c r="Q208" s="14">
        <f t="shared" si="51"/>
        <v>1.5200000000001879E-3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07'!M209</f>
        <v>10</v>
      </c>
      <c r="L209" s="14">
        <f>'[1]Memória 08'!E202</f>
        <v>0</v>
      </c>
      <c r="M209" s="14">
        <f t="shared" si="46"/>
        <v>10</v>
      </c>
      <c r="N209" s="14">
        <f t="shared" si="48"/>
        <v>40.619999999999997</v>
      </c>
      <c r="O209" s="14">
        <f t="shared" si="49"/>
        <v>0</v>
      </c>
      <c r="P209" s="23">
        <f t="shared" si="50"/>
        <v>40.619999999999997</v>
      </c>
      <c r="Q209" s="14">
        <f t="shared" si="51"/>
        <v>4.6499999999980446E-3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07'!M210</f>
        <v>1</v>
      </c>
      <c r="L210" s="14">
        <f>'[1]Memória 08'!E203</f>
        <v>0</v>
      </c>
      <c r="M210" s="14">
        <f t="shared" si="46"/>
        <v>1</v>
      </c>
      <c r="N210" s="14">
        <f t="shared" si="48"/>
        <v>158.69999999999999</v>
      </c>
      <c r="O210" s="14">
        <f t="shared" si="49"/>
        <v>0</v>
      </c>
      <c r="P210" s="23">
        <f t="shared" si="50"/>
        <v>158.69999999999999</v>
      </c>
      <c r="Q210" s="14">
        <f t="shared" si="51"/>
        <v>3.5700000000247201E-3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07'!M211</f>
        <v>1</v>
      </c>
      <c r="L211" s="14">
        <f>'[1]Memória 08'!E204</f>
        <v>0</v>
      </c>
      <c r="M211" s="14">
        <f t="shared" si="46"/>
        <v>1</v>
      </c>
      <c r="N211" s="14">
        <f t="shared" si="48"/>
        <v>95.08</v>
      </c>
      <c r="O211" s="14">
        <f t="shared" si="49"/>
        <v>0</v>
      </c>
      <c r="P211" s="23">
        <f t="shared" si="50"/>
        <v>95.08</v>
      </c>
      <c r="Q211" s="14">
        <f t="shared" si="51"/>
        <v>-4.8999999999921329E-4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07'!M212</f>
        <v>28</v>
      </c>
      <c r="L212" s="14">
        <f>'[1]Memória 08'!E205</f>
        <v>0</v>
      </c>
      <c r="M212" s="14">
        <f t="shared" si="46"/>
        <v>28</v>
      </c>
      <c r="N212" s="14">
        <f t="shared" si="48"/>
        <v>297.39</v>
      </c>
      <c r="O212" s="14">
        <f t="shared" si="49"/>
        <v>0</v>
      </c>
      <c r="P212" s="23">
        <f t="shared" si="50"/>
        <v>297.39</v>
      </c>
      <c r="Q212" s="14">
        <f t="shared" si="51"/>
        <v>-2.2800000000415821E-3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07'!M213</f>
        <v>9</v>
      </c>
      <c r="L213" s="14">
        <f>'[1]Memória 08'!E206</f>
        <v>0</v>
      </c>
      <c r="M213" s="14">
        <f t="shared" si="46"/>
        <v>9</v>
      </c>
      <c r="N213" s="14">
        <f t="shared" si="48"/>
        <v>99.72</v>
      </c>
      <c r="O213" s="14">
        <f t="shared" si="49"/>
        <v>0</v>
      </c>
      <c r="P213" s="23">
        <f t="shared" si="50"/>
        <v>99.72</v>
      </c>
      <c r="Q213" s="14">
        <f t="shared" si="51"/>
        <v>-4.9500000000080036E-3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07'!M214</f>
        <v>3</v>
      </c>
      <c r="L214" s="14">
        <f>'[1]Memória 08'!E207</f>
        <v>0</v>
      </c>
      <c r="M214" s="14">
        <f t="shared" si="46"/>
        <v>3</v>
      </c>
      <c r="N214" s="14">
        <f t="shared" si="48"/>
        <v>55.28</v>
      </c>
      <c r="O214" s="14">
        <f t="shared" si="49"/>
        <v>0</v>
      </c>
      <c r="P214" s="23">
        <f t="shared" si="50"/>
        <v>55.28</v>
      </c>
      <c r="Q214" s="14">
        <f t="shared" si="51"/>
        <v>2.63500000000505E-3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07'!M215</f>
        <v>3</v>
      </c>
      <c r="L215" s="14">
        <f>'[1]Memória 08'!E208</f>
        <v>0</v>
      </c>
      <c r="M215" s="14">
        <f t="shared" si="46"/>
        <v>3</v>
      </c>
      <c r="N215" s="14">
        <f t="shared" si="48"/>
        <v>313.51</v>
      </c>
      <c r="O215" s="14">
        <f t="shared" si="49"/>
        <v>0</v>
      </c>
      <c r="P215" s="23">
        <f t="shared" si="50"/>
        <v>313.51</v>
      </c>
      <c r="Q215" s="14">
        <f t="shared" si="51"/>
        <v>2.2999999998774001E-4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07'!M216</f>
        <v>1</v>
      </c>
      <c r="L216" s="14">
        <f>'[1]Memória 08'!E209</f>
        <v>0</v>
      </c>
      <c r="M216" s="14">
        <f t="shared" si="46"/>
        <v>1</v>
      </c>
      <c r="N216" s="14">
        <f t="shared" si="48"/>
        <v>211.01</v>
      </c>
      <c r="O216" s="14">
        <f t="shared" si="49"/>
        <v>0</v>
      </c>
      <c r="P216" s="23">
        <f t="shared" si="50"/>
        <v>211.01</v>
      </c>
      <c r="Q216" s="14">
        <f t="shared" si="51"/>
        <v>-3.784999999993488E-3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07'!M217</f>
        <v>3</v>
      </c>
      <c r="L217" s="14">
        <f>'[1]Memória 08'!E210</f>
        <v>0</v>
      </c>
      <c r="M217" s="14">
        <f t="shared" si="46"/>
        <v>3</v>
      </c>
      <c r="N217" s="14">
        <f t="shared" si="48"/>
        <v>61.89</v>
      </c>
      <c r="O217" s="14">
        <f t="shared" si="49"/>
        <v>0</v>
      </c>
      <c r="P217" s="23">
        <f t="shared" si="50"/>
        <v>61.89</v>
      </c>
      <c r="Q217" s="14">
        <f t="shared" si="51"/>
        <v>2.0999999999915531E-3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07'!M218</f>
        <v>0</v>
      </c>
      <c r="L218" s="14">
        <f>'[1]Memória 08'!E211</f>
        <v>0</v>
      </c>
      <c r="M218" s="31"/>
      <c r="N218" s="31">
        <f t="shared" ref="N218:Q218" si="52">SUM(N219:N236)</f>
        <v>44997.77</v>
      </c>
      <c r="O218" s="31">
        <f t="shared" si="52"/>
        <v>0</v>
      </c>
      <c r="P218" s="31">
        <f t="shared" si="52"/>
        <v>44997.77</v>
      </c>
      <c r="Q218" s="31">
        <f t="shared" si="52"/>
        <v>6619.1669480499968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07'!M219</f>
        <v>35.729999999999997</v>
      </c>
      <c r="L219" s="14">
        <f>'[1]Memória 08'!E212</f>
        <v>0</v>
      </c>
      <c r="M219" s="14">
        <f t="shared" si="46"/>
        <v>35.729999999999997</v>
      </c>
      <c r="N219" s="14">
        <f t="shared" si="48"/>
        <v>14810.04</v>
      </c>
      <c r="O219" s="14">
        <f t="shared" si="49"/>
        <v>0</v>
      </c>
      <c r="P219" s="23">
        <f t="shared" si="50"/>
        <v>14810.04</v>
      </c>
      <c r="Q219" s="14">
        <f t="shared" si="51"/>
        <v>1.4093999980104854E-3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07'!M220</f>
        <v>454</v>
      </c>
      <c r="L220" s="14">
        <f>'[1]Memória 08'!E213</f>
        <v>0</v>
      </c>
      <c r="M220" s="14">
        <f t="shared" si="46"/>
        <v>454</v>
      </c>
      <c r="N220" s="14">
        <f t="shared" si="48"/>
        <v>15286.79</v>
      </c>
      <c r="O220" s="14">
        <f t="shared" si="49"/>
        <v>0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07'!M221</f>
        <v>0</v>
      </c>
      <c r="L221" s="14">
        <f>'[1]Memória 08'!E214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07'!M222</f>
        <v>0</v>
      </c>
      <c r="L222" s="14">
        <f>'[1]Memória 08'!E215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07'!M223</f>
        <v>0</v>
      </c>
      <c r="L223" s="14">
        <f>'[1]Memória 08'!E216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07'!M224</f>
        <v>0</v>
      </c>
      <c r="L224" s="14">
        <f>'[1]Memória 08'!E217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07'!M225</f>
        <v>0</v>
      </c>
      <c r="L225" s="14">
        <f>'[1]Memória 08'!E218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07'!M226</f>
        <v>0</v>
      </c>
      <c r="L226" s="14">
        <f>'[1]Memória 08'!E219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07'!M227</f>
        <v>0</v>
      </c>
      <c r="L227" s="14">
        <f>'[1]Memória 08'!E220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07'!M228</f>
        <v>35</v>
      </c>
      <c r="L228" s="14">
        <f>'[1]Memória 08'!E221</f>
        <v>0</v>
      </c>
      <c r="M228" s="14">
        <f t="shared" si="46"/>
        <v>35</v>
      </c>
      <c r="N228" s="14">
        <f t="shared" si="48"/>
        <v>6633.28</v>
      </c>
      <c r="O228" s="14">
        <f t="shared" si="49"/>
        <v>0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07'!M229</f>
        <v>0</v>
      </c>
      <c r="L229" s="14">
        <f>'[1]Memória 08'!E222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07'!M230</f>
        <v>0</v>
      </c>
      <c r="L230" s="14">
        <f>'[1]Memória 08'!E223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07'!M231</f>
        <v>10</v>
      </c>
      <c r="L231" s="14">
        <f>'[1]Memória 08'!E224</f>
        <v>0</v>
      </c>
      <c r="M231" s="14">
        <f t="shared" si="46"/>
        <v>10</v>
      </c>
      <c r="N231" s="14">
        <f t="shared" si="48"/>
        <v>897.82</v>
      </c>
      <c r="O231" s="14">
        <f t="shared" si="49"/>
        <v>0</v>
      </c>
      <c r="P231" s="23">
        <f t="shared" si="50"/>
        <v>897.82</v>
      </c>
      <c r="Q231" s="14">
        <f t="shared" si="51"/>
        <v>-2.5000000000545697E-3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07'!M232</f>
        <v>5.7799999999999994</v>
      </c>
      <c r="L232" s="14">
        <f>'[1]Memória 08'!E225</f>
        <v>0</v>
      </c>
      <c r="M232" s="14">
        <f t="shared" si="46"/>
        <v>5.7799999999999994</v>
      </c>
      <c r="N232" s="14">
        <f t="shared" si="48"/>
        <v>6701.3</v>
      </c>
      <c r="O232" s="14">
        <f t="shared" si="49"/>
        <v>0</v>
      </c>
      <c r="P232" s="23">
        <f t="shared" si="50"/>
        <v>6701.3</v>
      </c>
      <c r="Q232" s="14">
        <f t="shared" si="51"/>
        <v>46.375407999999879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07'!M233</f>
        <v>2</v>
      </c>
      <c r="L233" s="14">
        <f>'[1]Memória 08'!E226</f>
        <v>0</v>
      </c>
      <c r="M233" s="14">
        <f t="shared" si="46"/>
        <v>2</v>
      </c>
      <c r="N233" s="14">
        <f t="shared" si="48"/>
        <v>467.45</v>
      </c>
      <c r="O233" s="14">
        <f t="shared" si="49"/>
        <v>0</v>
      </c>
      <c r="P233" s="23">
        <f t="shared" si="50"/>
        <v>467.45</v>
      </c>
      <c r="Q233" s="14">
        <f t="shared" si="51"/>
        <v>9.1000000003305104E-4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07'!M234</f>
        <v>1</v>
      </c>
      <c r="L234" s="14">
        <f>'[1]Memória 08'!E227</f>
        <v>0</v>
      </c>
      <c r="M234" s="14">
        <f t="shared" si="46"/>
        <v>1</v>
      </c>
      <c r="N234" s="14">
        <f t="shared" si="48"/>
        <v>201.09</v>
      </c>
      <c r="O234" s="14">
        <f t="shared" si="49"/>
        <v>0</v>
      </c>
      <c r="P234" s="23">
        <f t="shared" si="50"/>
        <v>201.09</v>
      </c>
      <c r="Q234" s="14">
        <f t="shared" si="51"/>
        <v>-4.3499999999880856E-3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07'!M235</f>
        <v>0</v>
      </c>
      <c r="L235" s="14">
        <f>'[1]Memória 08'!E228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07'!M236</f>
        <v>0</v>
      </c>
      <c r="L236" s="14">
        <f>'[1]Memória 08'!E229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07'!M237</f>
        <v>0</v>
      </c>
      <c r="L237" s="14">
        <f>'[1]Memória 08'!E230</f>
        <v>0</v>
      </c>
      <c r="M237" s="54"/>
      <c r="N237" s="31">
        <f t="shared" ref="N237:Q237" si="55">SUM(N238:N245)</f>
        <v>2194.94</v>
      </c>
      <c r="O237" s="31">
        <f t="shared" si="55"/>
        <v>0</v>
      </c>
      <c r="P237" s="31">
        <f t="shared" si="55"/>
        <v>2194.94</v>
      </c>
      <c r="Q237" s="31">
        <f t="shared" si="55"/>
        <v>1287.8075566500002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07'!M238</f>
        <v>0</v>
      </c>
      <c r="L238" s="14">
        <f>'[1]Memória 08'!E231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07'!M239</f>
        <v>0</v>
      </c>
      <c r="L239" s="14">
        <f>'[1]Memória 08'!E232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07'!M240</f>
        <v>0</v>
      </c>
      <c r="L240" s="14">
        <f>'[1]Memória 08'!E233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07'!M241</f>
        <v>0</v>
      </c>
      <c r="L241" s="14">
        <f>'[1]Memória 08'!E234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07'!M242</f>
        <v>0</v>
      </c>
      <c r="L242" s="14">
        <f>'[1]Memória 08'!E235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07'!M243</f>
        <v>0</v>
      </c>
      <c r="L243" s="14">
        <f>'[1]Memória 08'!E236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07'!M244</f>
        <v>0</v>
      </c>
      <c r="L244" s="14">
        <f>'[1]Memória 08'!E237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07'!M245</f>
        <v>19.77</v>
      </c>
      <c r="L245" s="14">
        <f>'[1]Memória 08'!E238</f>
        <v>0</v>
      </c>
      <c r="M245" s="14">
        <f t="shared" si="46"/>
        <v>19.77</v>
      </c>
      <c r="N245" s="14">
        <f t="shared" si="48"/>
        <v>2194.94</v>
      </c>
      <c r="O245" s="14">
        <f t="shared" si="49"/>
        <v>0</v>
      </c>
      <c r="P245" s="23">
        <f t="shared" si="50"/>
        <v>2194.94</v>
      </c>
      <c r="Q245" s="14">
        <f t="shared" si="51"/>
        <v>-0.44000000000005457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07'!M246</f>
        <v>0</v>
      </c>
      <c r="L246" s="14">
        <f>'[1]Memória 08'!E239</f>
        <v>0</v>
      </c>
      <c r="M246" s="31"/>
      <c r="N246" s="31">
        <f t="shared" ref="N246:Q246" si="58">SUM(N247:N258)</f>
        <v>58150.720000000001</v>
      </c>
      <c r="O246" s="31">
        <f t="shared" si="58"/>
        <v>1785.44</v>
      </c>
      <c r="P246" s="31">
        <f t="shared" si="58"/>
        <v>59936.17</v>
      </c>
      <c r="Q246" s="31">
        <f t="shared" si="58"/>
        <v>9383.8538380999998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07'!M247</f>
        <v>3</v>
      </c>
      <c r="L247" s="14">
        <f>'[1]Memória 08'!E240</f>
        <v>0</v>
      </c>
      <c r="M247" s="14">
        <f t="shared" si="46"/>
        <v>3</v>
      </c>
      <c r="N247" s="14">
        <f t="shared" si="48"/>
        <v>1738.17</v>
      </c>
      <c r="O247" s="14">
        <f t="shared" si="49"/>
        <v>0</v>
      </c>
      <c r="P247" s="23">
        <f t="shared" si="50"/>
        <v>1738.17</v>
      </c>
      <c r="Q247" s="14">
        <f t="shared" si="51"/>
        <v>4.680000000007567E-3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07'!M248</f>
        <v>1</v>
      </c>
      <c r="L248" s="14">
        <f>'[1]Memória 08'!E241</f>
        <v>0</v>
      </c>
      <c r="M248" s="14">
        <f t="shared" si="46"/>
        <v>1</v>
      </c>
      <c r="N248" s="14">
        <f t="shared" si="48"/>
        <v>620.32000000000005</v>
      </c>
      <c r="O248" s="14">
        <f t="shared" si="49"/>
        <v>0</v>
      </c>
      <c r="P248" s="23">
        <f t="shared" si="50"/>
        <v>620.32000000000005</v>
      </c>
      <c r="Q248" s="14">
        <f t="shared" si="51"/>
        <v>1.8499999999903594E-3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07'!M249</f>
        <v>13</v>
      </c>
      <c r="L249" s="14">
        <f>'[1]Memória 08'!E242</f>
        <v>0</v>
      </c>
      <c r="M249" s="14">
        <f t="shared" si="46"/>
        <v>13</v>
      </c>
      <c r="N249" s="14">
        <f t="shared" si="48"/>
        <v>8475.75</v>
      </c>
      <c r="O249" s="14">
        <f t="shared" si="49"/>
        <v>0</v>
      </c>
      <c r="P249" s="23">
        <f t="shared" si="50"/>
        <v>8475.75</v>
      </c>
      <c r="Q249" s="14">
        <f t="shared" si="51"/>
        <v>3.7799999990966171E-3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07'!M250</f>
        <v>11</v>
      </c>
      <c r="L250" s="14">
        <f>'[1]Memória 08'!E243</f>
        <v>0</v>
      </c>
      <c r="M250" s="14">
        <f t="shared" si="46"/>
        <v>11</v>
      </c>
      <c r="N250" s="14">
        <f t="shared" si="48"/>
        <v>8115.82</v>
      </c>
      <c r="O250" s="14">
        <f t="shared" si="49"/>
        <v>0</v>
      </c>
      <c r="P250" s="23">
        <f t="shared" si="50"/>
        <v>8115.82</v>
      </c>
      <c r="Q250" s="14">
        <f t="shared" si="51"/>
        <v>4.4750000006388291E-3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07'!M251</f>
        <v>0</v>
      </c>
      <c r="L251" s="14">
        <f>'[1]Memória 08'!E244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07'!M252</f>
        <v>4.968</v>
      </c>
      <c r="L252" s="14">
        <f>'[1]Memória 08'!E245</f>
        <v>1.47</v>
      </c>
      <c r="M252" s="14">
        <f t="shared" si="46"/>
        <v>6.4379999999999997</v>
      </c>
      <c r="N252" s="14">
        <f t="shared" si="48"/>
        <v>6034.07</v>
      </c>
      <c r="O252" s="14">
        <f t="shared" si="49"/>
        <v>1785.44</v>
      </c>
      <c r="P252" s="23">
        <f t="shared" si="50"/>
        <v>7819.52</v>
      </c>
      <c r="Q252" s="14">
        <f t="shared" si="51"/>
        <v>1836.4537254999996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07'!M253</f>
        <v>14.28</v>
      </c>
      <c r="L253" s="14">
        <f>'[1]Memória 08'!E246</f>
        <v>0</v>
      </c>
      <c r="M253" s="14">
        <f t="shared" si="46"/>
        <v>14.28</v>
      </c>
      <c r="N253" s="14">
        <f t="shared" si="48"/>
        <v>12564.78</v>
      </c>
      <c r="O253" s="14">
        <f t="shared" si="49"/>
        <v>0</v>
      </c>
      <c r="P253" s="23">
        <f t="shared" si="50"/>
        <v>12564.78</v>
      </c>
      <c r="Q253" s="14">
        <f t="shared" si="51"/>
        <v>9.3359999846143182E-4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07'!M254</f>
        <v>34.1</v>
      </c>
      <c r="L254" s="14">
        <f>'[1]Memória 08'!E247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07'!M255</f>
        <v>4.2</v>
      </c>
      <c r="L255" s="14">
        <f>'[1]Memória 08'!E248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07'!M256</f>
        <v>0.75</v>
      </c>
      <c r="L256" s="14">
        <f>'[1]Memória 08'!E249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07'!M257</f>
        <v>17</v>
      </c>
      <c r="L257" s="14">
        <f>'[1]Memória 08'!E250</f>
        <v>0</v>
      </c>
      <c r="M257" s="14">
        <f t="shared" si="46"/>
        <v>17</v>
      </c>
      <c r="N257" s="14">
        <f t="shared" si="48"/>
        <v>1135.95</v>
      </c>
      <c r="O257" s="14">
        <f t="shared" si="49"/>
        <v>0</v>
      </c>
      <c r="P257" s="23">
        <f t="shared" si="50"/>
        <v>1135.95</v>
      </c>
      <c r="Q257" s="14">
        <f t="shared" si="51"/>
        <v>334.10198999999989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07'!M258</f>
        <v>0</v>
      </c>
      <c r="L258" s="14">
        <f>'[1]Memória 08'!E251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07'!M259</f>
        <v>0</v>
      </c>
      <c r="L259" s="14">
        <f>'[1]Memória 08'!E252</f>
        <v>0</v>
      </c>
      <c r="M259" s="31"/>
      <c r="N259" s="31">
        <f t="shared" ref="N259:Q259" si="61">SUM(N260:N262)</f>
        <v>14032.41</v>
      </c>
      <c r="O259" s="31">
        <f t="shared" si="61"/>
        <v>0</v>
      </c>
      <c r="P259" s="31">
        <f t="shared" si="61"/>
        <v>14032.41</v>
      </c>
      <c r="Q259" s="31">
        <f t="shared" si="61"/>
        <v>7454.1407083500017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07'!M260</f>
        <v>15.73</v>
      </c>
      <c r="L260" s="14">
        <f>'[1]Memória 08'!E253</f>
        <v>0</v>
      </c>
      <c r="M260" s="14">
        <f t="shared" si="46"/>
        <v>15.73</v>
      </c>
      <c r="N260" s="14">
        <f t="shared" si="48"/>
        <v>5128.2299999999996</v>
      </c>
      <c r="O260" s="14">
        <f t="shared" si="49"/>
        <v>0</v>
      </c>
      <c r="P260" s="23">
        <f t="shared" si="50"/>
        <v>5128.2299999999996</v>
      </c>
      <c r="Q260" s="14">
        <f t="shared" si="51"/>
        <v>1.680000001215376E-3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07'!M261</f>
        <v>5</v>
      </c>
      <c r="L261" s="14">
        <f>'[1]Memória 08'!E254</f>
        <v>0</v>
      </c>
      <c r="M261" s="14">
        <f t="shared" si="46"/>
        <v>5</v>
      </c>
      <c r="N261" s="14">
        <f t="shared" si="48"/>
        <v>8904.18</v>
      </c>
      <c r="O261" s="14">
        <f t="shared" si="49"/>
        <v>0</v>
      </c>
      <c r="P261" s="23">
        <f t="shared" si="50"/>
        <v>8904.18</v>
      </c>
      <c r="Q261" s="14">
        <f t="shared" si="51"/>
        <v>4.6500000007654307E-3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07'!M262</f>
        <v>0</v>
      </c>
      <c r="L262" s="14">
        <f>'[1]Memória 08'!E255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07'!M263</f>
        <v>0</v>
      </c>
      <c r="L263" s="14">
        <f>'[1]Memória 08'!E256</f>
        <v>0</v>
      </c>
      <c r="M263" s="54"/>
      <c r="N263" s="31">
        <f t="shared" ref="N263:Q263" si="64">SUM(N264:N266)</f>
        <v>0</v>
      </c>
      <c r="O263" s="31">
        <f t="shared" si="64"/>
        <v>1047.9100000000001</v>
      </c>
      <c r="P263" s="31">
        <f t="shared" si="64"/>
        <v>1047.9100000000001</v>
      </c>
      <c r="Q263" s="31">
        <f t="shared" si="64"/>
        <v>799.3519259000002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07'!M264</f>
        <v>0</v>
      </c>
      <c r="L264" s="14">
        <f>'[1]Memória 08'!E257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07'!M265</f>
        <v>0</v>
      </c>
      <c r="L265" s="14">
        <f>'[1]Memória 08'!E258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07'!M266</f>
        <v>0</v>
      </c>
      <c r="L266" s="14">
        <f>'[1]Memória 08'!E259</f>
        <v>544.94000000000005</v>
      </c>
      <c r="M266" s="14">
        <f t="shared" si="46"/>
        <v>544.94000000000005</v>
      </c>
      <c r="N266" s="14">
        <f t="shared" si="48"/>
        <v>0</v>
      </c>
      <c r="O266" s="14">
        <f t="shared" si="49"/>
        <v>1047.9100000000001</v>
      </c>
      <c r="P266" s="23">
        <f t="shared" si="50"/>
        <v>1047.9100000000001</v>
      </c>
      <c r="Q266" s="14">
        <f t="shared" si="51"/>
        <v>1.4459000001352251E-3</v>
      </c>
    </row>
    <row r="267" spans="1:17">
      <c r="A267" s="28" t="s">
        <v>1289</v>
      </c>
      <c r="B267" s="205" t="s">
        <v>1290</v>
      </c>
      <c r="C267" s="206"/>
      <c r="D267" s="206"/>
      <c r="E267" s="206"/>
      <c r="F267" s="206"/>
      <c r="G267" s="207"/>
      <c r="H267" s="20"/>
      <c r="I267" s="30">
        <f>SUM(I268:I313)</f>
        <v>97533.738517000005</v>
      </c>
      <c r="J267" s="31">
        <f>SUM(J268:J313)</f>
        <v>124209.40086794949</v>
      </c>
      <c r="K267" s="14">
        <f>'[1]BM 07'!M267</f>
        <v>0</v>
      </c>
      <c r="L267" s="14">
        <f>'[1]Memória 08'!E260</f>
        <v>0</v>
      </c>
      <c r="M267" s="14">
        <f t="shared" si="46"/>
        <v>0</v>
      </c>
      <c r="N267" s="31">
        <f>SUM(N268:N313)</f>
        <v>0</v>
      </c>
      <c r="O267" s="31">
        <f>SUM(O268:O313)</f>
        <v>117214.98000000003</v>
      </c>
      <c r="P267" s="31">
        <f>SUM(P268:P313)</f>
        <v>117214.98000000003</v>
      </c>
      <c r="Q267" s="31">
        <f>SUM(Q268:Q313)</f>
        <v>6994.4208679494968</v>
      </c>
    </row>
    <row r="268" spans="1:17">
      <c r="A268" s="17" t="s">
        <v>1291</v>
      </c>
      <c r="B268" s="112" t="s">
        <v>165</v>
      </c>
      <c r="C268" s="112"/>
      <c r="D268" s="19"/>
      <c r="E268" s="19"/>
      <c r="F268" s="19"/>
      <c r="G268" s="60"/>
      <c r="H268" s="37"/>
      <c r="I268" s="30"/>
      <c r="J268" s="30"/>
      <c r="K268" s="14">
        <v>0</v>
      </c>
      <c r="L268" s="14">
        <f>'[1]Memória 08'!E261</f>
        <v>0</v>
      </c>
      <c r="M268" s="14">
        <f t="shared" si="46"/>
        <v>0</v>
      </c>
      <c r="N268" s="14">
        <f>ROUND(K268*F268,2)</f>
        <v>0</v>
      </c>
      <c r="O268" s="14">
        <f t="shared" si="49"/>
        <v>0</v>
      </c>
      <c r="P268" s="23">
        <f t="shared" si="50"/>
        <v>0</v>
      </c>
      <c r="Q268" s="14">
        <f t="shared" si="51"/>
        <v>0</v>
      </c>
    </row>
    <row r="269" spans="1:17" ht="25.5">
      <c r="A269" s="58" t="s">
        <v>1292</v>
      </c>
      <c r="B269" s="113" t="s">
        <v>1293</v>
      </c>
      <c r="C269" s="114" t="s">
        <v>1294</v>
      </c>
      <c r="D269" s="115">
        <f>ROUND(25.32*0.06*0.3,2)</f>
        <v>0.46</v>
      </c>
      <c r="E269" s="19">
        <v>7005.33</v>
      </c>
      <c r="F269" s="114">
        <f t="shared" ref="F269:F272" si="67">ROUND(E269*1.2735,2)</f>
        <v>8921.2900000000009</v>
      </c>
      <c r="G269" s="116">
        <v>134</v>
      </c>
      <c r="H269" s="113" t="s">
        <v>1295</v>
      </c>
      <c r="I269" s="117">
        <f t="shared" ref="I269:I272" si="68">D269*E269</f>
        <v>3222.4518000000003</v>
      </c>
      <c r="J269" s="117">
        <f t="shared" ref="J269:J272" si="69">D269*F269</f>
        <v>4103.7934000000005</v>
      </c>
      <c r="K269" s="14">
        <v>0</v>
      </c>
      <c r="L269" s="14">
        <f>'[1]Memória 08'!E262</f>
        <v>0.46</v>
      </c>
      <c r="M269" s="14">
        <f t="shared" si="46"/>
        <v>0.46</v>
      </c>
      <c r="N269" s="14">
        <f t="shared" ref="N269:N312" si="70">ROUND(K269*F269,2)</f>
        <v>0</v>
      </c>
      <c r="O269" s="14">
        <f t="shared" ref="O269:O312" si="71">ROUND(L269*F269,2)</f>
        <v>4103.79</v>
      </c>
      <c r="P269" s="23">
        <f t="shared" ref="P269:P312" si="72">ROUND(M269*F269,2)</f>
        <v>4103.79</v>
      </c>
      <c r="Q269" s="14">
        <f t="shared" ref="Q269:Q312" si="73">J269-P269</f>
        <v>3.4000000005107722E-3</v>
      </c>
    </row>
    <row r="270" spans="1:17" ht="51">
      <c r="A270" s="58" t="s">
        <v>1296</v>
      </c>
      <c r="B270" s="113" t="s">
        <v>1297</v>
      </c>
      <c r="C270" s="114" t="s">
        <v>1298</v>
      </c>
      <c r="D270" s="115">
        <v>244.09</v>
      </c>
      <c r="E270" s="19">
        <v>15.93</v>
      </c>
      <c r="F270" s="114">
        <f t="shared" si="67"/>
        <v>20.29</v>
      </c>
      <c r="G270" s="116" t="s">
        <v>1299</v>
      </c>
      <c r="H270" s="113" t="s">
        <v>1300</v>
      </c>
      <c r="I270" s="117">
        <f t="shared" si="68"/>
        <v>3888.3537000000001</v>
      </c>
      <c r="J270" s="117">
        <f t="shared" si="69"/>
        <v>4952.5860999999995</v>
      </c>
      <c r="K270" s="14">
        <v>0</v>
      </c>
      <c r="L270" s="14">
        <f>'[1]Memória 08'!E263</f>
        <v>244.09</v>
      </c>
      <c r="M270" s="14">
        <f t="shared" si="46"/>
        <v>244.09</v>
      </c>
      <c r="N270" s="14">
        <f t="shared" si="70"/>
        <v>0</v>
      </c>
      <c r="O270" s="14">
        <f t="shared" si="71"/>
        <v>4952.59</v>
      </c>
      <c r="P270" s="23">
        <f t="shared" si="72"/>
        <v>4952.59</v>
      </c>
      <c r="Q270" s="14">
        <f t="shared" si="73"/>
        <v>-3.9000000006126356E-3</v>
      </c>
    </row>
    <row r="271" spans="1:17" ht="76.5">
      <c r="A271" s="58" t="s">
        <v>1301</v>
      </c>
      <c r="B271" s="113" t="s">
        <v>1302</v>
      </c>
      <c r="C271" s="114" t="s">
        <v>1298</v>
      </c>
      <c r="D271" s="115">
        <v>244.09</v>
      </c>
      <c r="E271" s="19">
        <v>12.9</v>
      </c>
      <c r="F271" s="114">
        <f t="shared" si="67"/>
        <v>16.43</v>
      </c>
      <c r="G271" s="116">
        <v>92566</v>
      </c>
      <c r="H271" s="113" t="s">
        <v>1303</v>
      </c>
      <c r="I271" s="117">
        <f t="shared" si="68"/>
        <v>3148.761</v>
      </c>
      <c r="J271" s="117">
        <f t="shared" si="69"/>
        <v>4010.3987000000002</v>
      </c>
      <c r="K271" s="14">
        <v>0</v>
      </c>
      <c r="L271" s="14">
        <f>'[1]Memória 08'!E264</f>
        <v>244.09</v>
      </c>
      <c r="M271" s="14">
        <f t="shared" si="46"/>
        <v>244.09</v>
      </c>
      <c r="N271" s="14">
        <f t="shared" si="70"/>
        <v>0</v>
      </c>
      <c r="O271" s="14">
        <f t="shared" si="71"/>
        <v>4010.4</v>
      </c>
      <c r="P271" s="23">
        <f t="shared" si="72"/>
        <v>4010.4</v>
      </c>
      <c r="Q271" s="14">
        <f t="shared" si="73"/>
        <v>-1.299999999901047E-3</v>
      </c>
    </row>
    <row r="272" spans="1:17" ht="51">
      <c r="A272" s="58" t="s">
        <v>1304</v>
      </c>
      <c r="B272" s="113" t="s">
        <v>1305</v>
      </c>
      <c r="C272" s="114" t="s">
        <v>1306</v>
      </c>
      <c r="D272" s="115">
        <v>18.09</v>
      </c>
      <c r="E272" s="19">
        <v>154.4</v>
      </c>
      <c r="F272" s="114">
        <f t="shared" si="67"/>
        <v>196.63</v>
      </c>
      <c r="G272" s="116" t="s">
        <v>1299</v>
      </c>
      <c r="H272" s="113" t="s">
        <v>1307</v>
      </c>
      <c r="I272" s="117">
        <f t="shared" si="68"/>
        <v>2793.096</v>
      </c>
      <c r="J272" s="117">
        <f t="shared" si="69"/>
        <v>3557.0367000000001</v>
      </c>
      <c r="K272" s="14">
        <v>0</v>
      </c>
      <c r="L272" s="14">
        <f>'[1]Memória 08'!E265</f>
        <v>18.09</v>
      </c>
      <c r="M272" s="14">
        <f t="shared" si="46"/>
        <v>18.09</v>
      </c>
      <c r="N272" s="14">
        <f t="shared" si="70"/>
        <v>0</v>
      </c>
      <c r="O272" s="14">
        <f t="shared" si="71"/>
        <v>3557.04</v>
      </c>
      <c r="P272" s="23">
        <f t="shared" si="72"/>
        <v>3557.04</v>
      </c>
      <c r="Q272" s="14">
        <f t="shared" si="73"/>
        <v>-3.2999999998537533E-3</v>
      </c>
    </row>
    <row r="273" spans="1:17">
      <c r="A273" s="58" t="s">
        <v>1308</v>
      </c>
      <c r="B273" s="112" t="s">
        <v>175</v>
      </c>
      <c r="C273" s="112"/>
      <c r="D273" s="112"/>
      <c r="E273" s="19"/>
      <c r="F273" s="112"/>
      <c r="G273" s="60"/>
      <c r="H273" s="37"/>
      <c r="I273" s="30"/>
      <c r="J273" s="30"/>
      <c r="K273" s="14">
        <v>0</v>
      </c>
      <c r="L273" s="14">
        <f>'[1]Memória 08'!E266</f>
        <v>0</v>
      </c>
      <c r="M273" s="14">
        <f t="shared" si="46"/>
        <v>0</v>
      </c>
      <c r="N273" s="14">
        <f t="shared" si="70"/>
        <v>0</v>
      </c>
      <c r="O273" s="14">
        <f t="shared" si="71"/>
        <v>0</v>
      </c>
      <c r="P273" s="23">
        <f t="shared" si="72"/>
        <v>0</v>
      </c>
      <c r="Q273" s="14">
        <f t="shared" si="73"/>
        <v>0</v>
      </c>
    </row>
    <row r="274" spans="1:17">
      <c r="A274" s="58" t="s">
        <v>1309</v>
      </c>
      <c r="B274" s="98" t="s">
        <v>200</v>
      </c>
      <c r="C274" s="29"/>
      <c r="D274" s="29"/>
      <c r="E274" s="19"/>
      <c r="F274" s="19"/>
      <c r="G274" s="29"/>
      <c r="H274" s="29"/>
      <c r="I274" s="38"/>
      <c r="J274" s="38"/>
      <c r="K274" s="14">
        <v>0</v>
      </c>
      <c r="L274" s="14">
        <f>'[1]Memória 08'!E267</f>
        <v>0</v>
      </c>
      <c r="M274" s="14">
        <f t="shared" si="46"/>
        <v>0</v>
      </c>
      <c r="N274" s="14">
        <f t="shared" si="70"/>
        <v>0</v>
      </c>
      <c r="O274" s="14">
        <f t="shared" si="71"/>
        <v>0</v>
      </c>
      <c r="P274" s="23">
        <f t="shared" si="72"/>
        <v>0</v>
      </c>
      <c r="Q274" s="14">
        <f t="shared" si="73"/>
        <v>0</v>
      </c>
    </row>
    <row r="275" spans="1:17" ht="51">
      <c r="A275" s="58" t="s">
        <v>1310</v>
      </c>
      <c r="B275" s="113" t="s">
        <v>1311</v>
      </c>
      <c r="C275" s="114" t="s">
        <v>1298</v>
      </c>
      <c r="D275" s="115">
        <v>499.69</v>
      </c>
      <c r="E275" s="19">
        <v>41.58</v>
      </c>
      <c r="F275" s="114">
        <f t="shared" ref="F275" si="74">ROUND(E275*1.2735,2)</f>
        <v>52.95</v>
      </c>
      <c r="G275" s="116" t="s">
        <v>1299</v>
      </c>
      <c r="H275" s="113" t="s">
        <v>1307</v>
      </c>
      <c r="I275" s="117">
        <f t="shared" ref="I275:I278" si="75">D275*E275</f>
        <v>20777.110199999999</v>
      </c>
      <c r="J275" s="117">
        <f>D275*F275</f>
        <v>26458.585500000001</v>
      </c>
      <c r="K275" s="14">
        <v>0</v>
      </c>
      <c r="L275" s="14">
        <f>'[1]Memória 08'!E268</f>
        <v>499.69</v>
      </c>
      <c r="M275" s="14">
        <f t="shared" si="46"/>
        <v>499.69</v>
      </c>
      <c r="N275" s="14">
        <f t="shared" si="70"/>
        <v>0</v>
      </c>
      <c r="O275" s="14">
        <f t="shared" si="71"/>
        <v>26458.59</v>
      </c>
      <c r="P275" s="23">
        <f t="shared" si="72"/>
        <v>26458.59</v>
      </c>
      <c r="Q275" s="14">
        <f t="shared" si="73"/>
        <v>-4.4999999990977813E-3</v>
      </c>
    </row>
    <row r="276" spans="1:17" ht="38.25">
      <c r="A276" s="58" t="s">
        <v>1312</v>
      </c>
      <c r="B276" s="113" t="s">
        <v>1313</v>
      </c>
      <c r="C276" s="114" t="s">
        <v>1298</v>
      </c>
      <c r="D276" s="115">
        <f>(21.3+5.15+3.5+17.5)*1</f>
        <v>47.45</v>
      </c>
      <c r="E276" s="19">
        <v>35.840000000000003</v>
      </c>
      <c r="F276" s="19">
        <f t="shared" ref="F276" si="76">E276+E276*27.35/100</f>
        <v>45.642240000000001</v>
      </c>
      <c r="G276" s="116">
        <v>92396</v>
      </c>
      <c r="H276" s="113" t="s">
        <v>1314</v>
      </c>
      <c r="I276" s="117">
        <f t="shared" si="75"/>
        <v>1700.6080000000002</v>
      </c>
      <c r="J276" s="117">
        <f>D276*F276</f>
        <v>2165.7242880000003</v>
      </c>
      <c r="K276" s="14">
        <v>0</v>
      </c>
      <c r="L276" s="14">
        <f>'[1]Memória 08'!E269</f>
        <v>47.45</v>
      </c>
      <c r="M276" s="14">
        <f t="shared" si="46"/>
        <v>47.45</v>
      </c>
      <c r="N276" s="14">
        <f t="shared" si="70"/>
        <v>0</v>
      </c>
      <c r="O276" s="14">
        <f t="shared" si="71"/>
        <v>2165.7199999999998</v>
      </c>
      <c r="P276" s="23">
        <f t="shared" si="72"/>
        <v>2165.7199999999998</v>
      </c>
      <c r="Q276" s="14">
        <f t="shared" si="73"/>
        <v>4.2880000005425245E-3</v>
      </c>
    </row>
    <row r="277" spans="1:17">
      <c r="A277" s="58" t="s">
        <v>1315</v>
      </c>
      <c r="B277" s="118" t="s">
        <v>1002</v>
      </c>
      <c r="C277" s="119"/>
      <c r="D277" s="119"/>
      <c r="E277" s="19"/>
      <c r="F277" s="119"/>
      <c r="G277" s="120"/>
      <c r="H277" s="121"/>
      <c r="I277" s="122"/>
      <c r="J277" s="122"/>
      <c r="K277" s="14">
        <v>0</v>
      </c>
      <c r="L277" s="14">
        <f>'[1]Memória 08'!E270</f>
        <v>0</v>
      </c>
      <c r="M277" s="14">
        <f t="shared" si="46"/>
        <v>0</v>
      </c>
      <c r="N277" s="14">
        <f t="shared" si="70"/>
        <v>0</v>
      </c>
      <c r="O277" s="14">
        <f t="shared" si="71"/>
        <v>0</v>
      </c>
      <c r="P277" s="23">
        <f t="shared" si="72"/>
        <v>0</v>
      </c>
      <c r="Q277" s="14">
        <f t="shared" si="73"/>
        <v>0</v>
      </c>
    </row>
    <row r="278" spans="1:17" ht="38.25">
      <c r="A278" s="58" t="s">
        <v>1316</v>
      </c>
      <c r="B278" s="123" t="s">
        <v>1022</v>
      </c>
      <c r="C278" s="114" t="s">
        <v>31</v>
      </c>
      <c r="D278" s="115">
        <v>21.43</v>
      </c>
      <c r="E278" s="19">
        <v>148.82</v>
      </c>
      <c r="F278" s="55">
        <f t="shared" ref="F278" si="77">E278+E278*27.35/100</f>
        <v>189.52226999999999</v>
      </c>
      <c r="G278" s="124" t="s">
        <v>1299</v>
      </c>
      <c r="H278" s="113" t="s">
        <v>1314</v>
      </c>
      <c r="I278" s="117">
        <f t="shared" si="75"/>
        <v>3189.2125999999998</v>
      </c>
      <c r="J278" s="117">
        <f t="shared" ref="J278" si="78">D278*F278</f>
        <v>4061.4622460999999</v>
      </c>
      <c r="K278" s="14">
        <v>0</v>
      </c>
      <c r="L278" s="14">
        <f>'[1]Memória 08'!E271</f>
        <v>0</v>
      </c>
      <c r="M278" s="14">
        <f t="shared" si="46"/>
        <v>0</v>
      </c>
      <c r="N278" s="14">
        <f t="shared" si="70"/>
        <v>0</v>
      </c>
      <c r="O278" s="14">
        <f t="shared" si="71"/>
        <v>0</v>
      </c>
      <c r="P278" s="23">
        <f t="shared" si="72"/>
        <v>0</v>
      </c>
      <c r="Q278" s="14">
        <f t="shared" si="73"/>
        <v>4061.4622460999999</v>
      </c>
    </row>
    <row r="279" spans="1:17">
      <c r="A279" s="58" t="s">
        <v>1317</v>
      </c>
      <c r="B279" s="98" t="s">
        <v>1318</v>
      </c>
      <c r="C279" s="29"/>
      <c r="D279" s="29"/>
      <c r="E279" s="19"/>
      <c r="F279" s="19"/>
      <c r="G279" s="29"/>
      <c r="H279" s="29"/>
      <c r="I279" s="38"/>
      <c r="J279" s="38"/>
      <c r="K279" s="14">
        <v>0</v>
      </c>
      <c r="L279" s="14">
        <f>'[1]Memória 08'!E272</f>
        <v>0</v>
      </c>
      <c r="M279" s="14">
        <f t="shared" si="46"/>
        <v>0</v>
      </c>
      <c r="N279" s="14">
        <f t="shared" si="70"/>
        <v>0</v>
      </c>
      <c r="O279" s="14">
        <f t="shared" si="71"/>
        <v>0</v>
      </c>
      <c r="P279" s="23">
        <f t="shared" si="72"/>
        <v>0</v>
      </c>
      <c r="Q279" s="14">
        <f t="shared" si="73"/>
        <v>0</v>
      </c>
    </row>
    <row r="280" spans="1:17" ht="63.75">
      <c r="A280" s="58" t="s">
        <v>1319</v>
      </c>
      <c r="B280" s="125" t="s">
        <v>671</v>
      </c>
      <c r="C280" s="126" t="s">
        <v>31</v>
      </c>
      <c r="D280" s="127">
        <f>0.5*2.4*(4+5+4+3+4+4)</f>
        <v>28.799999999999997</v>
      </c>
      <c r="E280" s="19">
        <v>45.2</v>
      </c>
      <c r="F280" s="128">
        <f>E280+E280*27.35/100</f>
        <v>57.562200000000004</v>
      </c>
      <c r="G280" s="129">
        <v>87503</v>
      </c>
      <c r="H280" s="130" t="s">
        <v>1314</v>
      </c>
      <c r="I280" s="131">
        <f t="shared" ref="I280:I286" si="79">D280*E280</f>
        <v>1301.76</v>
      </c>
      <c r="J280" s="131">
        <f t="shared" ref="J280:J286" si="80">D280*F280</f>
        <v>1657.7913599999999</v>
      </c>
      <c r="K280" s="14">
        <v>0</v>
      </c>
      <c r="L280" s="14">
        <f>'[1]Memória 08'!E273</f>
        <v>28.799999999999997</v>
      </c>
      <c r="M280" s="14">
        <f t="shared" si="46"/>
        <v>28.799999999999997</v>
      </c>
      <c r="N280" s="14">
        <f t="shared" si="70"/>
        <v>0</v>
      </c>
      <c r="O280" s="14">
        <f t="shared" si="71"/>
        <v>1657.79</v>
      </c>
      <c r="P280" s="23">
        <f t="shared" si="72"/>
        <v>1657.79</v>
      </c>
      <c r="Q280" s="14">
        <f t="shared" si="73"/>
        <v>1.3599999999769352E-3</v>
      </c>
    </row>
    <row r="281" spans="1:17" ht="38.25">
      <c r="A281" s="58" t="s">
        <v>1320</v>
      </c>
      <c r="B281" s="113" t="s">
        <v>1321</v>
      </c>
      <c r="C281" s="114" t="s">
        <v>1294</v>
      </c>
      <c r="D281" s="115">
        <f>(0.5*0.86*0.03*2*4)+(0.5*0.88*0.03*2*5)+(0.5*0.94*0.03*2*4)+(0.5*0.98*0.03*2*5)+(0.5*0.96*0.03*2*4)+(0.5*0.82*0.03*2*4)</f>
        <v>0.7085999999999999</v>
      </c>
      <c r="E281" s="19">
        <v>1984.62</v>
      </c>
      <c r="F281" s="115">
        <f>E281+E281*27.35/100</f>
        <v>2527.4135699999997</v>
      </c>
      <c r="G281" s="124">
        <v>97733</v>
      </c>
      <c r="H281" s="113" t="s">
        <v>1303</v>
      </c>
      <c r="I281" s="117">
        <f t="shared" si="79"/>
        <v>1406.3017319999997</v>
      </c>
      <c r="J281" s="117">
        <f t="shared" si="80"/>
        <v>1790.9252557019995</v>
      </c>
      <c r="K281" s="14">
        <v>0</v>
      </c>
      <c r="L281" s="14">
        <f>'[1]Memória 08'!E274</f>
        <v>0.7085999999999999</v>
      </c>
      <c r="M281" s="14">
        <f t="shared" si="46"/>
        <v>0.7085999999999999</v>
      </c>
      <c r="N281" s="14">
        <f t="shared" si="70"/>
        <v>0</v>
      </c>
      <c r="O281" s="14">
        <f t="shared" si="71"/>
        <v>1790.93</v>
      </c>
      <c r="P281" s="23">
        <f t="shared" si="72"/>
        <v>1790.93</v>
      </c>
      <c r="Q281" s="14">
        <f t="shared" si="73"/>
        <v>-4.7442980005598656E-3</v>
      </c>
    </row>
    <row r="282" spans="1:17" ht="38.25">
      <c r="A282" s="58" t="s">
        <v>1322</v>
      </c>
      <c r="B282" s="113" t="s">
        <v>690</v>
      </c>
      <c r="C282" s="114" t="s">
        <v>1298</v>
      </c>
      <c r="D282" s="115">
        <f>D280*2+0.12*2.4*(4+5+4+3+4+4)</f>
        <v>64.512</v>
      </c>
      <c r="E282" s="19">
        <v>19.059999999999999</v>
      </c>
      <c r="F282" s="19">
        <f t="shared" ref="F282:F286" si="81">E282+E282*27.35/100</f>
        <v>24.272909999999996</v>
      </c>
      <c r="G282" s="132">
        <v>87529</v>
      </c>
      <c r="H282" s="130" t="s">
        <v>1314</v>
      </c>
      <c r="I282" s="117">
        <f t="shared" si="79"/>
        <v>1229.59872</v>
      </c>
      <c r="J282" s="117">
        <f t="shared" si="80"/>
        <v>1565.8939699199998</v>
      </c>
      <c r="K282" s="14">
        <v>0</v>
      </c>
      <c r="L282" s="14">
        <f>'[1]Memória 08'!E275</f>
        <v>64.512</v>
      </c>
      <c r="M282" s="14">
        <f t="shared" si="46"/>
        <v>64.512</v>
      </c>
      <c r="N282" s="14">
        <f t="shared" si="70"/>
        <v>0</v>
      </c>
      <c r="O282" s="14">
        <f t="shared" si="71"/>
        <v>1565.89</v>
      </c>
      <c r="P282" s="23">
        <f t="shared" si="72"/>
        <v>1565.89</v>
      </c>
      <c r="Q282" s="14">
        <f t="shared" si="73"/>
        <v>3.9699199996903189E-3</v>
      </c>
    </row>
    <row r="283" spans="1:17" ht="38.25">
      <c r="A283" s="58" t="s">
        <v>1323</v>
      </c>
      <c r="B283" s="113" t="s">
        <v>694</v>
      </c>
      <c r="C283" s="114" t="s">
        <v>1298</v>
      </c>
      <c r="D283" s="115">
        <f>D282</f>
        <v>64.512</v>
      </c>
      <c r="E283" s="19">
        <v>1.59</v>
      </c>
      <c r="F283" s="19">
        <f t="shared" si="81"/>
        <v>2.0248650000000001</v>
      </c>
      <c r="G283" s="132">
        <v>88485</v>
      </c>
      <c r="H283" s="130" t="s">
        <v>1314</v>
      </c>
      <c r="I283" s="117">
        <f t="shared" si="79"/>
        <v>102.57408000000001</v>
      </c>
      <c r="J283" s="117">
        <f t="shared" si="80"/>
        <v>130.62809088</v>
      </c>
      <c r="K283" s="14">
        <v>0</v>
      </c>
      <c r="L283" s="14">
        <f>'[1]Memória 08'!E276</f>
        <v>64.512</v>
      </c>
      <c r="M283" s="14">
        <f t="shared" si="46"/>
        <v>64.512</v>
      </c>
      <c r="N283" s="14">
        <f t="shared" si="70"/>
        <v>0</v>
      </c>
      <c r="O283" s="14">
        <f t="shared" si="71"/>
        <v>130.63</v>
      </c>
      <c r="P283" s="23">
        <f t="shared" si="72"/>
        <v>130.63</v>
      </c>
      <c r="Q283" s="14">
        <f t="shared" si="73"/>
        <v>-1.9091199999934361E-3</v>
      </c>
    </row>
    <row r="284" spans="1:17" ht="38.25">
      <c r="A284" s="58" t="s">
        <v>1324</v>
      </c>
      <c r="B284" s="130" t="s">
        <v>698</v>
      </c>
      <c r="C284" s="126" t="s">
        <v>1298</v>
      </c>
      <c r="D284" s="127">
        <f>D283</f>
        <v>64.512</v>
      </c>
      <c r="E284" s="19">
        <v>8.2799999999999994</v>
      </c>
      <c r="F284" s="133">
        <f t="shared" si="81"/>
        <v>10.54458</v>
      </c>
      <c r="G284" s="134">
        <v>88497</v>
      </c>
      <c r="H284" s="130" t="s">
        <v>1314</v>
      </c>
      <c r="I284" s="131">
        <f t="shared" si="79"/>
        <v>534.15935999999999</v>
      </c>
      <c r="J284" s="131">
        <f t="shared" si="80"/>
        <v>680.25194495999995</v>
      </c>
      <c r="K284" s="14">
        <v>0</v>
      </c>
      <c r="L284" s="14">
        <f>'[1]Memória 08'!E277</f>
        <v>64.512</v>
      </c>
      <c r="M284" s="14">
        <f t="shared" si="46"/>
        <v>64.512</v>
      </c>
      <c r="N284" s="14">
        <f t="shared" si="70"/>
        <v>0</v>
      </c>
      <c r="O284" s="14">
        <f t="shared" si="71"/>
        <v>680.25</v>
      </c>
      <c r="P284" s="23">
        <f t="shared" si="72"/>
        <v>680.25</v>
      </c>
      <c r="Q284" s="14">
        <f t="shared" si="73"/>
        <v>1.9449599999461498E-3</v>
      </c>
    </row>
    <row r="285" spans="1:17" ht="38.25">
      <c r="A285" s="58" t="s">
        <v>1325</v>
      </c>
      <c r="B285" s="113" t="s">
        <v>708</v>
      </c>
      <c r="C285" s="114" t="s">
        <v>1298</v>
      </c>
      <c r="D285" s="115">
        <f>D284</f>
        <v>64.512</v>
      </c>
      <c r="E285" s="19">
        <v>7.59</v>
      </c>
      <c r="F285" s="135">
        <f t="shared" si="81"/>
        <v>9.6658650000000002</v>
      </c>
      <c r="G285" s="136">
        <v>88487</v>
      </c>
      <c r="H285" s="113" t="s">
        <v>1314</v>
      </c>
      <c r="I285" s="117">
        <f t="shared" si="79"/>
        <v>489.64607999999998</v>
      </c>
      <c r="J285" s="117">
        <f t="shared" si="80"/>
        <v>623.56428288000006</v>
      </c>
      <c r="K285" s="14">
        <v>0</v>
      </c>
      <c r="L285" s="14">
        <f>'[1]Memória 08'!E278</f>
        <v>64.512</v>
      </c>
      <c r="M285" s="14">
        <f t="shared" si="46"/>
        <v>64.512</v>
      </c>
      <c r="N285" s="14">
        <f t="shared" si="70"/>
        <v>0</v>
      </c>
      <c r="O285" s="14">
        <f t="shared" si="71"/>
        <v>623.55999999999995</v>
      </c>
      <c r="P285" s="23">
        <f t="shared" si="72"/>
        <v>623.55999999999995</v>
      </c>
      <c r="Q285" s="14">
        <f t="shared" si="73"/>
        <v>4.2828800001188938E-3</v>
      </c>
    </row>
    <row r="286" spans="1:17" ht="38.25">
      <c r="A286" s="58" t="s">
        <v>1326</v>
      </c>
      <c r="B286" s="113" t="s">
        <v>1327</v>
      </c>
      <c r="C286" s="114" t="s">
        <v>1298</v>
      </c>
      <c r="D286" s="115">
        <f>(1.2*0.86*2*4)+(1.2*0.88*2*5)+(1.2*0.94*2*4)+(1.2*0.98*2*5)+(1.2*0.96*2*4)+(1.2*0.82*2*4)</f>
        <v>56.688000000000002</v>
      </c>
      <c r="E286" s="19">
        <v>690.92</v>
      </c>
      <c r="F286" s="115">
        <f t="shared" si="81"/>
        <v>879.88661999999999</v>
      </c>
      <c r="G286" s="124">
        <v>91341</v>
      </c>
      <c r="H286" s="113" t="s">
        <v>1303</v>
      </c>
      <c r="I286" s="117">
        <f t="shared" si="79"/>
        <v>39166.872960000001</v>
      </c>
      <c r="J286" s="117">
        <f t="shared" si="80"/>
        <v>49879.012714559998</v>
      </c>
      <c r="K286" s="14">
        <v>0</v>
      </c>
      <c r="L286" s="14">
        <f>'[1]Memória 08'!E279</f>
        <v>56.688000000000002</v>
      </c>
      <c r="M286" s="14">
        <f t="shared" si="46"/>
        <v>56.688000000000002</v>
      </c>
      <c r="N286" s="14">
        <f t="shared" si="70"/>
        <v>0</v>
      </c>
      <c r="O286" s="14">
        <f t="shared" si="71"/>
        <v>49879.01</v>
      </c>
      <c r="P286" s="23">
        <f t="shared" si="72"/>
        <v>49879.01</v>
      </c>
      <c r="Q286" s="14">
        <f t="shared" si="73"/>
        <v>2.7145599960931577E-3</v>
      </c>
    </row>
    <row r="287" spans="1:17">
      <c r="A287" s="58" t="s">
        <v>1328</v>
      </c>
      <c r="B287" s="137" t="s">
        <v>1329</v>
      </c>
      <c r="C287" s="138"/>
      <c r="D287" s="29"/>
      <c r="E287" s="19"/>
      <c r="F287" s="19"/>
      <c r="G287" s="29"/>
      <c r="H287" s="29"/>
      <c r="I287" s="38"/>
      <c r="J287" s="38"/>
      <c r="K287" s="14">
        <v>0</v>
      </c>
      <c r="L287" s="14">
        <f>'[1]Memória 08'!E280</f>
        <v>0</v>
      </c>
      <c r="M287" s="14">
        <f t="shared" si="46"/>
        <v>0</v>
      </c>
      <c r="N287" s="14">
        <f t="shared" si="70"/>
        <v>0</v>
      </c>
      <c r="O287" s="14">
        <f t="shared" si="71"/>
        <v>0</v>
      </c>
      <c r="P287" s="23">
        <f t="shared" si="72"/>
        <v>0</v>
      </c>
      <c r="Q287" s="14">
        <f t="shared" si="73"/>
        <v>0</v>
      </c>
    </row>
    <row r="288" spans="1:17" ht="38.25">
      <c r="A288" s="58" t="s">
        <v>1330</v>
      </c>
      <c r="B288" s="113" t="s">
        <v>1321</v>
      </c>
      <c r="C288" s="139" t="s">
        <v>1294</v>
      </c>
      <c r="D288" s="115">
        <f>0.5*0.6*0.3*33</f>
        <v>2.9699999999999998</v>
      </c>
      <c r="E288" s="19">
        <v>1984.62</v>
      </c>
      <c r="F288" s="115">
        <f>E288+E288*27.35/100</f>
        <v>2527.4135699999997</v>
      </c>
      <c r="G288" s="124">
        <v>97733</v>
      </c>
      <c r="H288" s="113" t="s">
        <v>1303</v>
      </c>
      <c r="I288" s="117">
        <f t="shared" ref="I288:I290" si="82">D288*E288</f>
        <v>5894.3213999999989</v>
      </c>
      <c r="J288" s="117">
        <f t="shared" ref="J288:J290" si="83">D288*F288</f>
        <v>7506.4183028999987</v>
      </c>
      <c r="K288" s="14">
        <v>0</v>
      </c>
      <c r="L288" s="14">
        <f>'[1]Memória 08'!E281</f>
        <v>2.9699999999999998</v>
      </c>
      <c r="M288" s="14">
        <f t="shared" si="46"/>
        <v>2.9699999999999998</v>
      </c>
      <c r="N288" s="14">
        <f t="shared" si="70"/>
        <v>0</v>
      </c>
      <c r="O288" s="14">
        <f t="shared" si="71"/>
        <v>7506.42</v>
      </c>
      <c r="P288" s="23">
        <f t="shared" si="72"/>
        <v>7506.42</v>
      </c>
      <c r="Q288" s="14">
        <f t="shared" si="73"/>
        <v>-1.6971000013654702E-3</v>
      </c>
    </row>
    <row r="289" spans="1:17" ht="38.25">
      <c r="A289" s="58" t="s">
        <v>1331</v>
      </c>
      <c r="B289" s="130" t="s">
        <v>698</v>
      </c>
      <c r="C289" s="126" t="s">
        <v>1298</v>
      </c>
      <c r="D289" s="127">
        <f>0.5*0.6*33*2+0.03*0.6*33</f>
        <v>20.394000000000002</v>
      </c>
      <c r="E289" s="19">
        <v>8.2799999999999994</v>
      </c>
      <c r="F289" s="133">
        <f t="shared" ref="F289:F312" si="84">E289+E289*27.35/100</f>
        <v>10.54458</v>
      </c>
      <c r="G289" s="134">
        <v>88497</v>
      </c>
      <c r="H289" s="130" t="s">
        <v>1314</v>
      </c>
      <c r="I289" s="131">
        <f t="shared" si="82"/>
        <v>168.86232000000001</v>
      </c>
      <c r="J289" s="131">
        <f t="shared" si="83"/>
        <v>215.04616452000002</v>
      </c>
      <c r="K289" s="14">
        <v>0</v>
      </c>
      <c r="L289" s="14">
        <f>'[1]Memória 08'!E282</f>
        <v>20.394000000000002</v>
      </c>
      <c r="M289" s="14">
        <f t="shared" si="46"/>
        <v>20.394000000000002</v>
      </c>
      <c r="N289" s="14">
        <f t="shared" si="70"/>
        <v>0</v>
      </c>
      <c r="O289" s="14">
        <f t="shared" si="71"/>
        <v>215.05</v>
      </c>
      <c r="P289" s="23">
        <f t="shared" si="72"/>
        <v>215.05</v>
      </c>
      <c r="Q289" s="14">
        <f t="shared" si="73"/>
        <v>-3.8354799999922307E-3</v>
      </c>
    </row>
    <row r="290" spans="1:17" ht="38.25">
      <c r="A290" s="58" t="s">
        <v>1332</v>
      </c>
      <c r="B290" s="113" t="s">
        <v>708</v>
      </c>
      <c r="C290" s="114" t="s">
        <v>1298</v>
      </c>
      <c r="D290" s="115">
        <f>D289</f>
        <v>20.394000000000002</v>
      </c>
      <c r="E290" s="19">
        <v>7.59</v>
      </c>
      <c r="F290" s="135">
        <f t="shared" si="84"/>
        <v>9.6658650000000002</v>
      </c>
      <c r="G290" s="136">
        <v>88487</v>
      </c>
      <c r="H290" s="113" t="s">
        <v>1314</v>
      </c>
      <c r="I290" s="117">
        <f t="shared" si="82"/>
        <v>154.79046000000002</v>
      </c>
      <c r="J290" s="117">
        <f t="shared" si="83"/>
        <v>197.12565081000002</v>
      </c>
      <c r="K290" s="14">
        <v>0</v>
      </c>
      <c r="L290" s="14">
        <f>'[1]Memória 08'!E283</f>
        <v>20.394000000000002</v>
      </c>
      <c r="M290" s="14">
        <f t="shared" si="46"/>
        <v>20.394000000000002</v>
      </c>
      <c r="N290" s="14">
        <f t="shared" si="70"/>
        <v>0</v>
      </c>
      <c r="O290" s="14">
        <f t="shared" si="71"/>
        <v>197.13</v>
      </c>
      <c r="P290" s="23">
        <f t="shared" si="72"/>
        <v>197.13</v>
      </c>
      <c r="Q290" s="14">
        <f t="shared" si="73"/>
        <v>-4.3491899999708039E-3</v>
      </c>
    </row>
    <row r="291" spans="1:17">
      <c r="A291" s="58" t="s">
        <v>1333</v>
      </c>
      <c r="B291" s="140" t="s">
        <v>1334</v>
      </c>
      <c r="C291" s="141"/>
      <c r="D291" s="142"/>
      <c r="E291" s="19"/>
      <c r="F291" s="133"/>
      <c r="G291" s="142"/>
      <c r="H291" s="142"/>
      <c r="I291" s="143"/>
      <c r="J291" s="143"/>
      <c r="K291" s="14">
        <v>0</v>
      </c>
      <c r="L291" s="14">
        <f>'[1]Memória 08'!E284</f>
        <v>0</v>
      </c>
      <c r="M291" s="14">
        <f t="shared" si="46"/>
        <v>0</v>
      </c>
      <c r="N291" s="14">
        <f t="shared" si="70"/>
        <v>0</v>
      </c>
      <c r="O291" s="14">
        <f t="shared" si="71"/>
        <v>0</v>
      </c>
      <c r="P291" s="23">
        <f t="shared" si="72"/>
        <v>0</v>
      </c>
      <c r="Q291" s="14">
        <f t="shared" si="73"/>
        <v>0</v>
      </c>
    </row>
    <row r="292" spans="1:17" ht="38.25">
      <c r="A292" s="58" t="s">
        <v>1335</v>
      </c>
      <c r="B292" s="113" t="s">
        <v>1336</v>
      </c>
      <c r="C292" s="114" t="s">
        <v>1298</v>
      </c>
      <c r="D292" s="115">
        <f>2*1.35*2+1*0.5+0.7*0.5</f>
        <v>6.25</v>
      </c>
      <c r="E292" s="19">
        <v>335.59</v>
      </c>
      <c r="F292" s="135">
        <f t="shared" si="84"/>
        <v>427.37386499999997</v>
      </c>
      <c r="G292" s="136">
        <v>99862</v>
      </c>
      <c r="H292" s="113" t="s">
        <v>1303</v>
      </c>
      <c r="I292" s="117">
        <f t="shared" ref="I292" si="85">D292*E292</f>
        <v>2097.4375</v>
      </c>
      <c r="J292" s="117">
        <f t="shared" ref="J292" si="86">D292*F292</f>
        <v>2671.0866562499996</v>
      </c>
      <c r="K292" s="14">
        <v>0</v>
      </c>
      <c r="L292" s="14">
        <f>'[1]Memória 08'!E285</f>
        <v>6.25</v>
      </c>
      <c r="M292" s="14">
        <f t="shared" ref="M292:M312" si="87">K292+L292</f>
        <v>6.25</v>
      </c>
      <c r="N292" s="14">
        <f t="shared" si="70"/>
        <v>0</v>
      </c>
      <c r="O292" s="14">
        <f t="shared" si="71"/>
        <v>2671.09</v>
      </c>
      <c r="P292" s="23">
        <f t="shared" si="72"/>
        <v>2671.09</v>
      </c>
      <c r="Q292" s="14">
        <f t="shared" si="73"/>
        <v>-3.3437500005675247E-3</v>
      </c>
    </row>
    <row r="293" spans="1:17">
      <c r="A293" s="58" t="s">
        <v>1337</v>
      </c>
      <c r="B293" s="140" t="s">
        <v>1338</v>
      </c>
      <c r="C293" s="141"/>
      <c r="D293" s="142"/>
      <c r="E293" s="19"/>
      <c r="F293" s="133"/>
      <c r="G293" s="142"/>
      <c r="H293" s="142"/>
      <c r="I293" s="143"/>
      <c r="J293" s="143"/>
      <c r="K293" s="14">
        <v>0</v>
      </c>
      <c r="L293" s="14">
        <f>'[1]Memória 08'!E286</f>
        <v>0</v>
      </c>
      <c r="M293" s="14">
        <f t="shared" si="87"/>
        <v>0</v>
      </c>
      <c r="N293" s="14">
        <f t="shared" si="70"/>
        <v>0</v>
      </c>
      <c r="O293" s="14">
        <f t="shared" si="71"/>
        <v>0</v>
      </c>
      <c r="P293" s="23">
        <f t="shared" si="72"/>
        <v>0</v>
      </c>
      <c r="Q293" s="14">
        <f t="shared" si="73"/>
        <v>0</v>
      </c>
    </row>
    <row r="294" spans="1:17" ht="63.75">
      <c r="A294" s="58" t="s">
        <v>1339</v>
      </c>
      <c r="B294" s="125" t="s">
        <v>671</v>
      </c>
      <c r="C294" s="126" t="s">
        <v>31</v>
      </c>
      <c r="D294" s="127">
        <f>(3.4+0.1)*0.75*2 + 1.5*0.75</f>
        <v>6.375</v>
      </c>
      <c r="E294" s="19">
        <v>45.2</v>
      </c>
      <c r="F294" s="128">
        <f>E294+E294*27.35/100</f>
        <v>57.562200000000004</v>
      </c>
      <c r="G294" s="144">
        <v>87503</v>
      </c>
      <c r="H294" s="130" t="s">
        <v>1314</v>
      </c>
      <c r="I294" s="131">
        <f t="shared" ref="I294:I299" si="88">D294*E294</f>
        <v>288.15000000000003</v>
      </c>
      <c r="J294" s="131">
        <f t="shared" ref="J294:J299" si="89">D294*F294</f>
        <v>366.95902500000005</v>
      </c>
      <c r="K294" s="14">
        <v>0</v>
      </c>
      <c r="L294" s="14">
        <f>'[1]Memória 08'!E287</f>
        <v>6.375</v>
      </c>
      <c r="M294" s="14">
        <f t="shared" si="87"/>
        <v>6.375</v>
      </c>
      <c r="N294" s="14">
        <f t="shared" si="70"/>
        <v>0</v>
      </c>
      <c r="O294" s="14">
        <f t="shared" si="71"/>
        <v>366.96</v>
      </c>
      <c r="P294" s="23">
        <f t="shared" si="72"/>
        <v>366.96</v>
      </c>
      <c r="Q294" s="14">
        <f t="shared" si="73"/>
        <v>-9.7499999992578523E-4</v>
      </c>
    </row>
    <row r="295" spans="1:17" ht="38.25">
      <c r="A295" s="58" t="s">
        <v>1340</v>
      </c>
      <c r="B295" s="113" t="s">
        <v>690</v>
      </c>
      <c r="C295" s="114" t="s">
        <v>1298</v>
      </c>
      <c r="D295" s="115">
        <f>D294+1.5*0.75</f>
        <v>7.5</v>
      </c>
      <c r="E295" s="19">
        <v>19.059999999999999</v>
      </c>
      <c r="F295" s="19">
        <f t="shared" ref="F295:F299" si="90">E295+E295*27.35/100</f>
        <v>24.272909999999996</v>
      </c>
      <c r="G295" s="36">
        <v>87529</v>
      </c>
      <c r="H295" s="130" t="s">
        <v>1314</v>
      </c>
      <c r="I295" s="117">
        <f t="shared" si="88"/>
        <v>142.94999999999999</v>
      </c>
      <c r="J295" s="117">
        <f t="shared" si="89"/>
        <v>182.04682499999996</v>
      </c>
      <c r="K295" s="14">
        <v>0</v>
      </c>
      <c r="L295" s="14">
        <f>'[1]Memória 08'!E288</f>
        <v>7.5</v>
      </c>
      <c r="M295" s="14">
        <f t="shared" si="87"/>
        <v>7.5</v>
      </c>
      <c r="N295" s="14">
        <f t="shared" si="70"/>
        <v>0</v>
      </c>
      <c r="O295" s="14">
        <f t="shared" si="71"/>
        <v>182.05</v>
      </c>
      <c r="P295" s="23">
        <f t="shared" si="72"/>
        <v>182.05</v>
      </c>
      <c r="Q295" s="14">
        <f t="shared" si="73"/>
        <v>-3.1750000000556611E-3</v>
      </c>
    </row>
    <row r="296" spans="1:17" ht="38.25">
      <c r="A296" s="58" t="s">
        <v>1341</v>
      </c>
      <c r="B296" s="113" t="s">
        <v>694</v>
      </c>
      <c r="C296" s="114" t="s">
        <v>1298</v>
      </c>
      <c r="D296" s="115">
        <f>D295</f>
        <v>7.5</v>
      </c>
      <c r="E296" s="19">
        <v>1.59</v>
      </c>
      <c r="F296" s="19">
        <f t="shared" si="90"/>
        <v>2.0248650000000001</v>
      </c>
      <c r="G296" s="36">
        <v>88485</v>
      </c>
      <c r="H296" s="130" t="s">
        <v>1314</v>
      </c>
      <c r="I296" s="117">
        <f t="shared" si="88"/>
        <v>11.925000000000001</v>
      </c>
      <c r="J296" s="117">
        <f t="shared" si="89"/>
        <v>15.186487500000002</v>
      </c>
      <c r="K296" s="14">
        <v>0</v>
      </c>
      <c r="L296" s="14">
        <f>'[1]Memória 08'!E289</f>
        <v>7.5</v>
      </c>
      <c r="M296" s="14">
        <f t="shared" si="87"/>
        <v>7.5</v>
      </c>
      <c r="N296" s="14">
        <f t="shared" si="70"/>
        <v>0</v>
      </c>
      <c r="O296" s="14">
        <f t="shared" si="71"/>
        <v>15.19</v>
      </c>
      <c r="P296" s="23">
        <f t="shared" si="72"/>
        <v>15.19</v>
      </c>
      <c r="Q296" s="14">
        <f t="shared" si="73"/>
        <v>-3.512499999997587E-3</v>
      </c>
    </row>
    <row r="297" spans="1:17" ht="38.25">
      <c r="A297" s="58" t="s">
        <v>1342</v>
      </c>
      <c r="B297" s="130" t="s">
        <v>698</v>
      </c>
      <c r="C297" s="126" t="s">
        <v>1298</v>
      </c>
      <c r="D297" s="127">
        <f>D296</f>
        <v>7.5</v>
      </c>
      <c r="E297" s="19">
        <v>8.2799999999999994</v>
      </c>
      <c r="F297" s="133">
        <f t="shared" si="90"/>
        <v>10.54458</v>
      </c>
      <c r="G297" s="145">
        <v>88497</v>
      </c>
      <c r="H297" s="130" t="s">
        <v>1314</v>
      </c>
      <c r="I297" s="131">
        <f t="shared" si="88"/>
        <v>62.099999999999994</v>
      </c>
      <c r="J297" s="131">
        <f t="shared" si="89"/>
        <v>79.084350000000001</v>
      </c>
      <c r="K297" s="14">
        <v>0</v>
      </c>
      <c r="L297" s="14">
        <f>'[1]Memória 08'!E290</f>
        <v>7.5</v>
      </c>
      <c r="M297" s="14">
        <f t="shared" si="87"/>
        <v>7.5</v>
      </c>
      <c r="N297" s="14">
        <f t="shared" si="70"/>
        <v>0</v>
      </c>
      <c r="O297" s="14">
        <f t="shared" si="71"/>
        <v>79.08</v>
      </c>
      <c r="P297" s="23">
        <f t="shared" si="72"/>
        <v>79.08</v>
      </c>
      <c r="Q297" s="14">
        <f t="shared" si="73"/>
        <v>4.3500000000022965E-3</v>
      </c>
    </row>
    <row r="298" spans="1:17" ht="38.25">
      <c r="A298" s="58" t="s">
        <v>1343</v>
      </c>
      <c r="B298" s="113" t="s">
        <v>708</v>
      </c>
      <c r="C298" s="114" t="s">
        <v>1298</v>
      </c>
      <c r="D298" s="115">
        <f>D297</f>
        <v>7.5</v>
      </c>
      <c r="E298" s="19">
        <v>7.59</v>
      </c>
      <c r="F298" s="135">
        <f t="shared" si="90"/>
        <v>9.6658650000000002</v>
      </c>
      <c r="G298" s="146">
        <v>88487</v>
      </c>
      <c r="H298" s="113" t="s">
        <v>1314</v>
      </c>
      <c r="I298" s="117">
        <f t="shared" si="88"/>
        <v>56.924999999999997</v>
      </c>
      <c r="J298" s="117">
        <f t="shared" si="89"/>
        <v>72.493987500000003</v>
      </c>
      <c r="K298" s="14">
        <v>0</v>
      </c>
      <c r="L298" s="14">
        <f>'[1]Memória 08'!E291</f>
        <v>7.5</v>
      </c>
      <c r="M298" s="14">
        <f t="shared" si="87"/>
        <v>7.5</v>
      </c>
      <c r="N298" s="14">
        <f t="shared" si="70"/>
        <v>0</v>
      </c>
      <c r="O298" s="14">
        <f t="shared" si="71"/>
        <v>72.489999999999995</v>
      </c>
      <c r="P298" s="23">
        <f t="shared" si="72"/>
        <v>72.489999999999995</v>
      </c>
      <c r="Q298" s="14">
        <f t="shared" si="73"/>
        <v>3.9875000000080263E-3</v>
      </c>
    </row>
    <row r="299" spans="1:17" ht="24">
      <c r="A299" s="58" t="s">
        <v>1344</v>
      </c>
      <c r="B299" s="147" t="s">
        <v>322</v>
      </c>
      <c r="C299" s="126" t="s">
        <v>31</v>
      </c>
      <c r="D299" s="133">
        <f>1.5*4.6+6.63*0.5+1.5*0.6*3</f>
        <v>12.914999999999999</v>
      </c>
      <c r="E299" s="19">
        <v>218.93</v>
      </c>
      <c r="F299" s="133">
        <f t="shared" si="90"/>
        <v>278.80735500000003</v>
      </c>
      <c r="G299" s="148">
        <v>10759</v>
      </c>
      <c r="H299" s="149" t="s">
        <v>36</v>
      </c>
      <c r="I299" s="131">
        <f t="shared" si="88"/>
        <v>2827.4809500000001</v>
      </c>
      <c r="J299" s="131">
        <f t="shared" si="89"/>
        <v>3600.7969898250003</v>
      </c>
      <c r="K299" s="14">
        <v>0</v>
      </c>
      <c r="L299" s="14">
        <f>'[1]Memória 08'!E292</f>
        <v>12.914999999999999</v>
      </c>
      <c r="M299" s="14">
        <f t="shared" si="87"/>
        <v>12.914999999999999</v>
      </c>
      <c r="N299" s="14">
        <f t="shared" si="70"/>
        <v>0</v>
      </c>
      <c r="O299" s="14">
        <f t="shared" si="71"/>
        <v>3600.8</v>
      </c>
      <c r="P299" s="23">
        <f t="shared" si="72"/>
        <v>3600.8</v>
      </c>
      <c r="Q299" s="14">
        <f t="shared" si="73"/>
        <v>-3.0101749998721061E-3</v>
      </c>
    </row>
    <row r="300" spans="1:17">
      <c r="A300" s="58" t="s">
        <v>1345</v>
      </c>
      <c r="B300" s="140" t="s">
        <v>1346</v>
      </c>
      <c r="C300" s="141"/>
      <c r="D300" s="142"/>
      <c r="E300" s="19"/>
      <c r="F300" s="133"/>
      <c r="G300" s="142"/>
      <c r="H300" s="142"/>
      <c r="I300" s="143"/>
      <c r="J300" s="143"/>
      <c r="K300" s="14">
        <v>0</v>
      </c>
      <c r="L300" s="14">
        <f>'[1]Memória 08'!E293</f>
        <v>0</v>
      </c>
      <c r="M300" s="14">
        <f t="shared" si="87"/>
        <v>0</v>
      </c>
      <c r="N300" s="14">
        <f t="shared" si="70"/>
        <v>0</v>
      </c>
      <c r="O300" s="14">
        <f t="shared" si="71"/>
        <v>0</v>
      </c>
      <c r="P300" s="23">
        <f t="shared" si="72"/>
        <v>0</v>
      </c>
      <c r="Q300" s="14">
        <f t="shared" si="73"/>
        <v>0</v>
      </c>
    </row>
    <row r="301" spans="1:17" ht="63.75">
      <c r="A301" s="58" t="s">
        <v>1347</v>
      </c>
      <c r="B301" s="125" t="s">
        <v>671</v>
      </c>
      <c r="C301" s="126" t="s">
        <v>31</v>
      </c>
      <c r="D301" s="127">
        <f>(5.7+0.65)*0.4</f>
        <v>2.5400000000000005</v>
      </c>
      <c r="E301" s="19">
        <v>45.2</v>
      </c>
      <c r="F301" s="128">
        <f>E301+E301*27.35/100</f>
        <v>57.562200000000004</v>
      </c>
      <c r="G301" s="129">
        <v>87503</v>
      </c>
      <c r="H301" s="130" t="s">
        <v>1314</v>
      </c>
      <c r="I301" s="131">
        <f t="shared" ref="I301:I306" si="91">D301*E301</f>
        <v>114.80800000000004</v>
      </c>
      <c r="J301" s="131">
        <f t="shared" ref="J301:J306" si="92">D301*F301</f>
        <v>146.20798800000003</v>
      </c>
      <c r="K301" s="14">
        <v>0</v>
      </c>
      <c r="L301" s="14">
        <f>'[1]Memória 08'!E294</f>
        <v>2.5400000000000005</v>
      </c>
      <c r="M301" s="14">
        <f t="shared" si="87"/>
        <v>2.5400000000000005</v>
      </c>
      <c r="N301" s="14">
        <f t="shared" si="70"/>
        <v>0</v>
      </c>
      <c r="O301" s="14">
        <f t="shared" si="71"/>
        <v>146.21</v>
      </c>
      <c r="P301" s="23">
        <f t="shared" si="72"/>
        <v>146.21</v>
      </c>
      <c r="Q301" s="14">
        <f t="shared" si="73"/>
        <v>-2.0119999999792526E-3</v>
      </c>
    </row>
    <row r="302" spans="1:17" ht="38.25">
      <c r="A302" s="58" t="s">
        <v>1348</v>
      </c>
      <c r="B302" s="113" t="s">
        <v>1321</v>
      </c>
      <c r="C302" s="114" t="s">
        <v>1294</v>
      </c>
      <c r="D302" s="115">
        <f>5.7*0.65*0.05</f>
        <v>0.18525000000000003</v>
      </c>
      <c r="E302" s="19">
        <v>1984.62</v>
      </c>
      <c r="F302" s="115">
        <f>E302+E302*27.35/100</f>
        <v>2527.4135699999997</v>
      </c>
      <c r="G302" s="150">
        <v>97733</v>
      </c>
      <c r="H302" s="113" t="s">
        <v>1303</v>
      </c>
      <c r="I302" s="117">
        <f t="shared" si="91"/>
        <v>367.65085500000004</v>
      </c>
      <c r="J302" s="117">
        <f t="shared" si="92"/>
        <v>468.20336384250004</v>
      </c>
      <c r="K302" s="14">
        <v>0</v>
      </c>
      <c r="L302" s="14">
        <f>'[1]Memória 08'!E295</f>
        <v>0.18525000000000003</v>
      </c>
      <c r="M302" s="14">
        <f t="shared" si="87"/>
        <v>0.18525000000000003</v>
      </c>
      <c r="N302" s="14">
        <f t="shared" si="70"/>
        <v>0</v>
      </c>
      <c r="O302" s="14">
        <f t="shared" si="71"/>
        <v>468.2</v>
      </c>
      <c r="P302" s="23">
        <f t="shared" si="72"/>
        <v>468.2</v>
      </c>
      <c r="Q302" s="14">
        <f t="shared" si="73"/>
        <v>3.3638425000503958E-3</v>
      </c>
    </row>
    <row r="303" spans="1:17" ht="38.25">
      <c r="A303" s="58" t="s">
        <v>1349</v>
      </c>
      <c r="B303" s="113" t="s">
        <v>690</v>
      </c>
      <c r="C303" s="114" t="s">
        <v>1298</v>
      </c>
      <c r="D303" s="115">
        <f>D301</f>
        <v>2.5400000000000005</v>
      </c>
      <c r="E303" s="19">
        <v>19.059999999999999</v>
      </c>
      <c r="F303" s="19">
        <f t="shared" ref="F303:F306" si="93">E303+E303*27.35/100</f>
        <v>24.272909999999996</v>
      </c>
      <c r="G303" s="132">
        <v>87529</v>
      </c>
      <c r="H303" s="130" t="s">
        <v>1314</v>
      </c>
      <c r="I303" s="117">
        <f t="shared" si="91"/>
        <v>48.412400000000005</v>
      </c>
      <c r="J303" s="117">
        <f t="shared" si="92"/>
        <v>61.653191400000004</v>
      </c>
      <c r="K303" s="14">
        <v>0</v>
      </c>
      <c r="L303" s="14">
        <f>'[1]Memória 08'!E296</f>
        <v>2.5400000000000005</v>
      </c>
      <c r="M303" s="14">
        <f t="shared" si="87"/>
        <v>2.5400000000000005</v>
      </c>
      <c r="N303" s="14">
        <f t="shared" si="70"/>
        <v>0</v>
      </c>
      <c r="O303" s="14">
        <f t="shared" si="71"/>
        <v>61.65</v>
      </c>
      <c r="P303" s="23">
        <f t="shared" si="72"/>
        <v>61.65</v>
      </c>
      <c r="Q303" s="14">
        <f t="shared" si="73"/>
        <v>3.1914000000057285E-3</v>
      </c>
    </row>
    <row r="304" spans="1:17" ht="38.25">
      <c r="A304" s="58" t="s">
        <v>1350</v>
      </c>
      <c r="B304" s="113" t="s">
        <v>694</v>
      </c>
      <c r="C304" s="114" t="s">
        <v>1298</v>
      </c>
      <c r="D304" s="115">
        <f>D303</f>
        <v>2.5400000000000005</v>
      </c>
      <c r="E304" s="19">
        <v>1.59</v>
      </c>
      <c r="F304" s="19">
        <f t="shared" si="93"/>
        <v>2.0248650000000001</v>
      </c>
      <c r="G304" s="132">
        <v>88485</v>
      </c>
      <c r="H304" s="130" t="s">
        <v>1314</v>
      </c>
      <c r="I304" s="117">
        <f t="shared" si="91"/>
        <v>4.0386000000000006</v>
      </c>
      <c r="J304" s="117">
        <f t="shared" si="92"/>
        <v>5.1431571000000016</v>
      </c>
      <c r="K304" s="14">
        <v>0</v>
      </c>
      <c r="L304" s="14">
        <f>'[1]Memória 08'!E297</f>
        <v>2.5400000000000005</v>
      </c>
      <c r="M304" s="14">
        <f t="shared" si="87"/>
        <v>2.5400000000000005</v>
      </c>
      <c r="N304" s="14">
        <f t="shared" si="70"/>
        <v>0</v>
      </c>
      <c r="O304" s="14">
        <f t="shared" si="71"/>
        <v>5.14</v>
      </c>
      <c r="P304" s="23">
        <f t="shared" si="72"/>
        <v>5.14</v>
      </c>
      <c r="Q304" s="14">
        <f t="shared" si="73"/>
        <v>3.1571000000019112E-3</v>
      </c>
    </row>
    <row r="305" spans="1:19" ht="38.25">
      <c r="A305" s="58" t="s">
        <v>1351</v>
      </c>
      <c r="B305" s="130" t="s">
        <v>698</v>
      </c>
      <c r="C305" s="126" t="s">
        <v>1298</v>
      </c>
      <c r="D305" s="127">
        <f>D304</f>
        <v>2.5400000000000005</v>
      </c>
      <c r="E305" s="19">
        <v>8.2799999999999994</v>
      </c>
      <c r="F305" s="133">
        <f t="shared" si="93"/>
        <v>10.54458</v>
      </c>
      <c r="G305" s="134">
        <v>88497</v>
      </c>
      <c r="H305" s="130" t="s">
        <v>1314</v>
      </c>
      <c r="I305" s="131">
        <f t="shared" si="91"/>
        <v>21.031200000000002</v>
      </c>
      <c r="J305" s="131">
        <f t="shared" si="92"/>
        <v>26.783233200000005</v>
      </c>
      <c r="K305" s="14">
        <v>0</v>
      </c>
      <c r="L305" s="14">
        <f>'[1]Memória 08'!E298</f>
        <v>2.5400000000000005</v>
      </c>
      <c r="M305" s="14">
        <f t="shared" si="87"/>
        <v>2.5400000000000005</v>
      </c>
      <c r="N305" s="14">
        <f t="shared" si="70"/>
        <v>0</v>
      </c>
      <c r="O305" s="14">
        <f t="shared" si="71"/>
        <v>26.78</v>
      </c>
      <c r="P305" s="23">
        <f t="shared" si="72"/>
        <v>26.78</v>
      </c>
      <c r="Q305" s="14">
        <f t="shared" si="73"/>
        <v>3.2332000000039329E-3</v>
      </c>
    </row>
    <row r="306" spans="1:19" ht="38.25">
      <c r="A306" s="58" t="s">
        <v>1352</v>
      </c>
      <c r="B306" s="113" t="s">
        <v>708</v>
      </c>
      <c r="C306" s="114" t="s">
        <v>1298</v>
      </c>
      <c r="D306" s="115">
        <f>D305</f>
        <v>2.5400000000000005</v>
      </c>
      <c r="E306" s="19">
        <v>7.59</v>
      </c>
      <c r="F306" s="135">
        <f t="shared" si="93"/>
        <v>9.6658650000000002</v>
      </c>
      <c r="G306" s="136">
        <v>88487</v>
      </c>
      <c r="H306" s="113" t="s">
        <v>1314</v>
      </c>
      <c r="I306" s="117">
        <f t="shared" si="91"/>
        <v>19.278600000000004</v>
      </c>
      <c r="J306" s="117">
        <f t="shared" si="92"/>
        <v>24.551297100000006</v>
      </c>
      <c r="K306" s="14">
        <v>0</v>
      </c>
      <c r="L306" s="14">
        <f>'[1]Memória 08'!E299</f>
        <v>2.5400000000000005</v>
      </c>
      <c r="M306" s="14">
        <f t="shared" si="87"/>
        <v>2.5400000000000005</v>
      </c>
      <c r="N306" s="14">
        <f t="shared" si="70"/>
        <v>0</v>
      </c>
      <c r="O306" s="14">
        <f t="shared" si="71"/>
        <v>24.55</v>
      </c>
      <c r="P306" s="23">
        <f t="shared" si="72"/>
        <v>24.55</v>
      </c>
      <c r="Q306" s="14">
        <f t="shared" si="73"/>
        <v>1.2971000000057131E-3</v>
      </c>
    </row>
    <row r="307" spans="1:19">
      <c r="A307" s="58" t="s">
        <v>1353</v>
      </c>
      <c r="B307" s="151" t="s">
        <v>1354</v>
      </c>
      <c r="C307" s="151"/>
      <c r="D307" s="151"/>
      <c r="E307" s="19"/>
      <c r="F307" s="151"/>
      <c r="G307" s="151"/>
      <c r="H307" s="113"/>
      <c r="I307" s="32"/>
      <c r="J307" s="32"/>
      <c r="K307" s="14">
        <v>0</v>
      </c>
      <c r="L307" s="14">
        <f>'[1]Memória 08'!E300</f>
        <v>0</v>
      </c>
      <c r="M307" s="14">
        <f t="shared" si="87"/>
        <v>0</v>
      </c>
      <c r="N307" s="14">
        <f t="shared" si="70"/>
        <v>0</v>
      </c>
      <c r="O307" s="14">
        <f t="shared" si="71"/>
        <v>0</v>
      </c>
      <c r="P307" s="23">
        <f t="shared" si="72"/>
        <v>0</v>
      </c>
      <c r="Q307" s="14">
        <f t="shared" si="73"/>
        <v>0</v>
      </c>
    </row>
    <row r="308" spans="1:19" ht="60">
      <c r="A308" s="58" t="s">
        <v>1355</v>
      </c>
      <c r="B308" s="124" t="s">
        <v>1356</v>
      </c>
      <c r="C308" s="124" t="s">
        <v>1357</v>
      </c>
      <c r="D308" s="115">
        <v>5</v>
      </c>
      <c r="E308" s="19">
        <v>98.49</v>
      </c>
      <c r="F308" s="152">
        <f t="shared" si="84"/>
        <v>125.427015</v>
      </c>
      <c r="G308" s="124">
        <v>93137</v>
      </c>
      <c r="H308" s="113" t="s">
        <v>1303</v>
      </c>
      <c r="I308" s="117">
        <f t="shared" ref="I308:I312" si="94">D308*E308</f>
        <v>492.45</v>
      </c>
      <c r="J308" s="117">
        <f t="shared" ref="J308:J312" si="95">D308*F308</f>
        <v>627.13507500000003</v>
      </c>
      <c r="K308" s="14">
        <v>0</v>
      </c>
      <c r="L308" s="14">
        <f>'[1]Memória 08'!E301</f>
        <v>0</v>
      </c>
      <c r="M308" s="14">
        <f t="shared" si="87"/>
        <v>0</v>
      </c>
      <c r="N308" s="14">
        <f t="shared" si="70"/>
        <v>0</v>
      </c>
      <c r="O308" s="14">
        <f t="shared" si="71"/>
        <v>0</v>
      </c>
      <c r="P308" s="23">
        <f t="shared" si="72"/>
        <v>0</v>
      </c>
      <c r="Q308" s="14">
        <f t="shared" si="73"/>
        <v>627.13507500000003</v>
      </c>
    </row>
    <row r="309" spans="1:19" ht="48">
      <c r="A309" s="58" t="s">
        <v>1358</v>
      </c>
      <c r="B309" s="124" t="s">
        <v>1359</v>
      </c>
      <c r="C309" s="124" t="s">
        <v>1357</v>
      </c>
      <c r="D309" s="115">
        <v>6</v>
      </c>
      <c r="E309" s="19">
        <v>60.46</v>
      </c>
      <c r="F309" s="152">
        <f t="shared" si="84"/>
        <v>76.995810000000006</v>
      </c>
      <c r="G309" s="124">
        <v>97607</v>
      </c>
      <c r="H309" s="113" t="s">
        <v>1303</v>
      </c>
      <c r="I309" s="117">
        <f t="shared" si="94"/>
        <v>362.76</v>
      </c>
      <c r="J309" s="117">
        <f t="shared" si="95"/>
        <v>461.97486000000004</v>
      </c>
      <c r="K309" s="14">
        <v>0</v>
      </c>
      <c r="L309" s="14">
        <f>'[1]Memória 08'!E302</f>
        <v>0</v>
      </c>
      <c r="M309" s="14">
        <f t="shared" si="87"/>
        <v>0</v>
      </c>
      <c r="N309" s="14">
        <f t="shared" si="70"/>
        <v>0</v>
      </c>
      <c r="O309" s="14">
        <f t="shared" si="71"/>
        <v>0</v>
      </c>
      <c r="P309" s="23">
        <f t="shared" si="72"/>
        <v>0</v>
      </c>
      <c r="Q309" s="14">
        <f t="shared" si="73"/>
        <v>461.97486000000004</v>
      </c>
    </row>
    <row r="310" spans="1:19" ht="36">
      <c r="A310" s="58" t="s">
        <v>1360</v>
      </c>
      <c r="B310" s="124" t="s">
        <v>1361</v>
      </c>
      <c r="C310" s="124" t="s">
        <v>1357</v>
      </c>
      <c r="D310" s="115">
        <v>2</v>
      </c>
      <c r="E310" s="19">
        <v>326.11</v>
      </c>
      <c r="F310" s="152">
        <f t="shared" si="84"/>
        <v>415.301085</v>
      </c>
      <c r="G310" s="124">
        <v>100619</v>
      </c>
      <c r="H310" s="113" t="s">
        <v>1303</v>
      </c>
      <c r="I310" s="117">
        <f t="shared" si="94"/>
        <v>652.22</v>
      </c>
      <c r="J310" s="117">
        <f t="shared" si="95"/>
        <v>830.60217</v>
      </c>
      <c r="K310" s="14">
        <v>0</v>
      </c>
      <c r="L310" s="14">
        <f>'[1]Memória 08'!E303</f>
        <v>0</v>
      </c>
      <c r="M310" s="14">
        <f t="shared" si="87"/>
        <v>0</v>
      </c>
      <c r="N310" s="14">
        <f t="shared" si="70"/>
        <v>0</v>
      </c>
      <c r="O310" s="14">
        <f t="shared" si="71"/>
        <v>0</v>
      </c>
      <c r="P310" s="23">
        <f t="shared" si="72"/>
        <v>0</v>
      </c>
      <c r="Q310" s="14">
        <f t="shared" si="73"/>
        <v>830.60217</v>
      </c>
    </row>
    <row r="311" spans="1:19" ht="36">
      <c r="A311" s="58" t="s">
        <v>1362</v>
      </c>
      <c r="B311" s="124" t="s">
        <v>1363</v>
      </c>
      <c r="C311" s="124" t="s">
        <v>1357</v>
      </c>
      <c r="D311" s="115">
        <v>2</v>
      </c>
      <c r="E311" s="19">
        <v>209.82</v>
      </c>
      <c r="F311" s="152">
        <f t="shared" si="84"/>
        <v>267.20576999999997</v>
      </c>
      <c r="G311" s="124">
        <v>101654</v>
      </c>
      <c r="H311" s="113" t="s">
        <v>1303</v>
      </c>
      <c r="I311" s="117">
        <f t="shared" si="94"/>
        <v>419.64</v>
      </c>
      <c r="J311" s="117">
        <f t="shared" si="95"/>
        <v>534.41153999999995</v>
      </c>
      <c r="K311" s="14">
        <v>0</v>
      </c>
      <c r="L311" s="14">
        <f>'[1]Memória 08'!E304</f>
        <v>0</v>
      </c>
      <c r="M311" s="14">
        <f t="shared" si="87"/>
        <v>0</v>
      </c>
      <c r="N311" s="14">
        <f t="shared" si="70"/>
        <v>0</v>
      </c>
      <c r="O311" s="14">
        <f t="shared" si="71"/>
        <v>0</v>
      </c>
      <c r="P311" s="23">
        <f t="shared" si="72"/>
        <v>0</v>
      </c>
      <c r="Q311" s="14">
        <f t="shared" si="73"/>
        <v>534.41153999999995</v>
      </c>
    </row>
    <row r="312" spans="1:19" ht="48">
      <c r="A312" s="58" t="s">
        <v>1364</v>
      </c>
      <c r="B312" s="124" t="s">
        <v>1365</v>
      </c>
      <c r="C312" s="124" t="s">
        <v>1357</v>
      </c>
      <c r="D312" s="115">
        <v>2</v>
      </c>
      <c r="E312" s="19">
        <v>188</v>
      </c>
      <c r="F312" s="152">
        <f t="shared" si="84"/>
        <v>239.41800000000001</v>
      </c>
      <c r="G312" s="124">
        <v>97601</v>
      </c>
      <c r="H312" s="113" t="s">
        <v>1303</v>
      </c>
      <c r="I312" s="117">
        <f t="shared" si="94"/>
        <v>376</v>
      </c>
      <c r="J312" s="117">
        <f t="shared" si="95"/>
        <v>478.83600000000001</v>
      </c>
      <c r="K312" s="14">
        <v>0</v>
      </c>
      <c r="L312" s="14">
        <f>'[1]Memória 08'!E305</f>
        <v>0</v>
      </c>
      <c r="M312" s="14">
        <f t="shared" si="87"/>
        <v>0</v>
      </c>
      <c r="N312" s="14">
        <f t="shared" si="70"/>
        <v>0</v>
      </c>
      <c r="O312" s="14">
        <f t="shared" si="71"/>
        <v>0</v>
      </c>
      <c r="P312" s="23">
        <f t="shared" si="72"/>
        <v>0</v>
      </c>
      <c r="Q312" s="14">
        <f t="shared" si="73"/>
        <v>478.83600000000001</v>
      </c>
    </row>
    <row r="313" spans="1:19" ht="12" customHeight="1">
      <c r="A313" s="29"/>
      <c r="B313" s="29"/>
      <c r="C313" s="29"/>
      <c r="D313" s="29"/>
      <c r="E313" s="29"/>
      <c r="F313" s="29"/>
      <c r="G313" s="29"/>
      <c r="H313" s="29"/>
      <c r="I313" s="51"/>
      <c r="J313" s="52"/>
      <c r="K313" s="14"/>
      <c r="L313" s="14"/>
      <c r="M313" s="14"/>
      <c r="N313" s="14"/>
      <c r="O313" s="14"/>
      <c r="P313" s="23"/>
      <c r="Q313" s="14"/>
    </row>
    <row r="314" spans="1:19" ht="12.75" customHeight="1">
      <c r="A314" s="218" t="s">
        <v>564</v>
      </c>
      <c r="B314" s="219"/>
      <c r="C314" s="219"/>
      <c r="D314" s="219"/>
      <c r="E314" s="219"/>
      <c r="F314" s="219"/>
      <c r="G314" s="219"/>
      <c r="H314" s="220"/>
      <c r="I314" s="65">
        <f>I263+I259+I246+I237+I218+I165+I95+I75+I70+I58+I37+I11+I20+I50+I267</f>
        <v>658332.78621699999</v>
      </c>
      <c r="J314" s="65">
        <f>J263+J259+J246+J237+J218+J165+J95+J75+J70+J58+J37+J11+J20+J50+J267</f>
        <v>838386.99334054952</v>
      </c>
      <c r="K314" s="14"/>
      <c r="L314" s="14"/>
      <c r="M314" s="14"/>
      <c r="N314" s="31">
        <f>N11+N20+N37+N50+N58+N70+N75+N95+N165+N218+N246+N259+N263+N267</f>
        <v>611680.19000000006</v>
      </c>
      <c r="O314" s="31">
        <f>O11+O20+O37+O50+O58+O70+O75+O95+O165+O218+O246+O259+O263+O267</f>
        <v>135202.79000000004</v>
      </c>
      <c r="P314" s="31">
        <f>P11+P20+P37+P50+P58+P70+P75+P95+P165+P218+P246+P259+P263+P267</f>
        <v>746882.99000000011</v>
      </c>
      <c r="Q314" s="31">
        <f>Q11+Q20+Q37+Q50+Q58+Q70+Q75+Q95+Q165+Q218+Q246+Q259+Q263+Q267</f>
        <v>88021.255783899484</v>
      </c>
      <c r="S314" s="97">
        <f>P314/J314</f>
        <v>0.89085708143449116</v>
      </c>
    </row>
    <row r="316" spans="1:19" ht="13.5" thickBot="1"/>
    <row r="317" spans="1:19">
      <c r="A317" s="227" t="s">
        <v>1366</v>
      </c>
      <c r="B317" s="228"/>
      <c r="C317" s="228"/>
      <c r="D317" s="228"/>
      <c r="E317" s="228"/>
      <c r="F317" s="228"/>
      <c r="G317" s="228"/>
      <c r="H317" s="228"/>
      <c r="I317" s="228"/>
      <c r="J317" s="229"/>
    </row>
    <row r="318" spans="1:19" ht="20.25" customHeight="1" thickBot="1">
      <c r="A318" s="230"/>
      <c r="B318" s="231"/>
      <c r="C318" s="231"/>
      <c r="D318" s="231"/>
      <c r="E318" s="231"/>
      <c r="F318" s="231"/>
      <c r="G318" s="231"/>
      <c r="H318" s="231"/>
      <c r="I318" s="231"/>
      <c r="J318" s="232"/>
    </row>
    <row r="319" spans="1:19">
      <c r="A319" s="226"/>
      <c r="B319" s="226"/>
      <c r="C319" s="226"/>
      <c r="D319" s="226"/>
      <c r="E319" s="226"/>
      <c r="F319" s="226"/>
      <c r="G319" s="226"/>
      <c r="H319" s="226"/>
      <c r="I319" s="226"/>
      <c r="J319" s="226"/>
    </row>
    <row r="320" spans="1:19">
      <c r="A320" s="226"/>
      <c r="B320" s="226"/>
      <c r="C320" s="226"/>
      <c r="D320" s="226"/>
      <c r="E320" s="226"/>
      <c r="F320" s="226"/>
      <c r="G320" s="226"/>
      <c r="H320" s="226"/>
      <c r="I320" s="226"/>
      <c r="J320" s="226"/>
    </row>
  </sheetData>
  <mergeCells count="45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B70:G70"/>
    <mergeCell ref="B75:G75"/>
    <mergeCell ref="B95:G95"/>
    <mergeCell ref="B165:G165"/>
    <mergeCell ref="B218:G218"/>
    <mergeCell ref="A319:J320"/>
    <mergeCell ref="B246:G246"/>
    <mergeCell ref="B259:G259"/>
    <mergeCell ref="B263:G263"/>
    <mergeCell ref="B267:G267"/>
    <mergeCell ref="A314:H314"/>
    <mergeCell ref="A317:J318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E10D-3E01-483E-9707-7BC79310B28B}">
  <dimension ref="A1:I305"/>
  <sheetViews>
    <sheetView view="pageBreakPreview" topLeftCell="A281" zoomScale="80" zoomScaleNormal="80" zoomScaleSheetLayoutView="90" workbookViewId="0">
      <selection activeCell="D285" sqref="D28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1367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221" t="s">
        <v>124</v>
      </c>
      <c r="C43" s="222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6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6" ht="28.5">
      <c r="A50" s="76" t="s">
        <v>683</v>
      </c>
      <c r="B50" s="79" t="s">
        <v>684</v>
      </c>
      <c r="C50" s="76" t="s">
        <v>674</v>
      </c>
      <c r="D50" s="69"/>
    </row>
    <row r="51" spans="1:6" ht="14.25" customHeight="1">
      <c r="A51" s="80" t="s">
        <v>685</v>
      </c>
      <c r="B51" s="221" t="s">
        <v>686</v>
      </c>
      <c r="C51" s="222"/>
      <c r="D51" s="69"/>
    </row>
    <row r="52" spans="1:6" ht="57">
      <c r="A52" s="76" t="s">
        <v>687</v>
      </c>
      <c r="B52" s="86" t="s">
        <v>688</v>
      </c>
      <c r="C52" s="76" t="s">
        <v>573</v>
      </c>
      <c r="D52" s="69"/>
    </row>
    <row r="53" spans="1:6" ht="28.5">
      <c r="A53" s="76" t="s">
        <v>689</v>
      </c>
      <c r="B53" s="79" t="s">
        <v>690</v>
      </c>
      <c r="C53" s="76" t="s">
        <v>573</v>
      </c>
      <c r="D53" s="69"/>
    </row>
    <row r="54" spans="1:6" ht="57">
      <c r="A54" s="85" t="s">
        <v>691</v>
      </c>
      <c r="B54" s="79" t="s">
        <v>692</v>
      </c>
      <c r="C54" s="85" t="s">
        <v>573</v>
      </c>
      <c r="D54" s="69" t="s">
        <v>1368</v>
      </c>
      <c r="E54" s="67">
        <v>245.51</v>
      </c>
    </row>
    <row r="55" spans="1:6" ht="32.25" customHeight="1">
      <c r="A55" s="76" t="s">
        <v>693</v>
      </c>
      <c r="B55" s="79" t="s">
        <v>694</v>
      </c>
      <c r="C55" s="76" t="s">
        <v>573</v>
      </c>
      <c r="D55" s="69"/>
    </row>
    <row r="56" spans="1:6" ht="28.5">
      <c r="A56" s="85" t="s">
        <v>695</v>
      </c>
      <c r="B56" s="79" t="s">
        <v>696</v>
      </c>
      <c r="C56" s="85" t="s">
        <v>573</v>
      </c>
      <c r="D56" s="69"/>
    </row>
    <row r="57" spans="1:6" ht="28.5">
      <c r="A57" s="76" t="s">
        <v>697</v>
      </c>
      <c r="B57" s="79" t="s">
        <v>698</v>
      </c>
      <c r="C57" s="76" t="s">
        <v>573</v>
      </c>
      <c r="D57" s="69"/>
    </row>
    <row r="58" spans="1:6" ht="28.5">
      <c r="A58" s="76" t="s">
        <v>699</v>
      </c>
      <c r="B58" s="79" t="s">
        <v>700</v>
      </c>
      <c r="C58" s="76" t="s">
        <v>573</v>
      </c>
      <c r="D58" s="69" t="s">
        <v>1369</v>
      </c>
      <c r="E58" s="67">
        <f>F58*2</f>
        <v>61.320000000000007</v>
      </c>
      <c r="F58" s="1">
        <f>3*0.7*2.1 + 1*0.8*2.1 + 13*0.9*2.1</f>
        <v>30.660000000000004</v>
      </c>
    </row>
    <row r="59" spans="1:6" ht="42.75">
      <c r="A59" s="85" t="s">
        <v>701</v>
      </c>
      <c r="B59" s="79" t="s">
        <v>702</v>
      </c>
      <c r="C59" s="85" t="s">
        <v>573</v>
      </c>
      <c r="D59" s="69"/>
    </row>
    <row r="60" spans="1:6" ht="28.5">
      <c r="A60" s="76" t="s">
        <v>703</v>
      </c>
      <c r="B60" s="79" t="s">
        <v>704</v>
      </c>
      <c r="C60" s="76" t="s">
        <v>573</v>
      </c>
      <c r="D60" s="69"/>
    </row>
    <row r="61" spans="1:6" ht="28.5">
      <c r="A61" s="76" t="s">
        <v>705</v>
      </c>
      <c r="B61" s="79" t="s">
        <v>706</v>
      </c>
      <c r="C61" s="76" t="s">
        <v>573</v>
      </c>
      <c r="D61" s="69"/>
    </row>
    <row r="62" spans="1:6" ht="28.5">
      <c r="A62" s="76" t="s">
        <v>707</v>
      </c>
      <c r="B62" s="79" t="s">
        <v>708</v>
      </c>
      <c r="C62" s="76" t="s">
        <v>573</v>
      </c>
      <c r="D62" s="69"/>
    </row>
    <row r="63" spans="1:6" ht="12.75" customHeight="1">
      <c r="A63" s="80" t="s">
        <v>709</v>
      </c>
      <c r="B63" s="221" t="s">
        <v>165</v>
      </c>
      <c r="C63" s="222"/>
      <c r="D63" s="69"/>
    </row>
    <row r="64" spans="1:6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221" t="s">
        <v>719</v>
      </c>
      <c r="C68" s="222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28.5">
      <c r="A70" s="85" t="s">
        <v>722</v>
      </c>
      <c r="B70" s="77" t="s">
        <v>723</v>
      </c>
      <c r="C70" s="85" t="s">
        <v>573</v>
      </c>
      <c r="D70" s="69"/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</row>
    <row r="73" spans="1:9" ht="28.5">
      <c r="A73" s="76" t="s">
        <v>728</v>
      </c>
      <c r="B73" s="79" t="s">
        <v>729</v>
      </c>
      <c r="C73" s="76" t="s">
        <v>573</v>
      </c>
      <c r="D73" s="69"/>
    </row>
    <row r="74" spans="1:9" ht="42.75">
      <c r="A74" s="76" t="s">
        <v>730</v>
      </c>
      <c r="B74" s="77" t="s">
        <v>731</v>
      </c>
      <c r="C74" s="76" t="s">
        <v>573</v>
      </c>
      <c r="D74" s="69"/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1370</v>
      </c>
      <c r="B79" s="86" t="s">
        <v>741</v>
      </c>
      <c r="C79" s="76" t="s">
        <v>573</v>
      </c>
      <c r="D79" s="69"/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221" t="s">
        <v>757</v>
      </c>
      <c r="C88" s="222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/>
    </row>
    <row r="135" spans="1:6" ht="57">
      <c r="A135" s="91" t="s">
        <v>850</v>
      </c>
      <c r="B135" s="79" t="s">
        <v>851</v>
      </c>
      <c r="C135" s="76" t="s">
        <v>586</v>
      </c>
      <c r="D135" s="69"/>
    </row>
    <row r="136" spans="1:6" ht="14.25">
      <c r="A136" s="91" t="s">
        <v>852</v>
      </c>
      <c r="B136" s="79" t="s">
        <v>853</v>
      </c>
      <c r="C136" s="76" t="s">
        <v>586</v>
      </c>
      <c r="D136" s="69"/>
    </row>
    <row r="137" spans="1:6" ht="28.5">
      <c r="A137" s="91" t="s">
        <v>854</v>
      </c>
      <c r="B137" s="79" t="s">
        <v>855</v>
      </c>
      <c r="C137" s="76" t="s">
        <v>586</v>
      </c>
      <c r="D137" s="69"/>
    </row>
    <row r="138" spans="1:6" ht="28.5">
      <c r="A138" s="91" t="s">
        <v>856</v>
      </c>
      <c r="B138" s="92" t="s">
        <v>857</v>
      </c>
      <c r="C138" s="76" t="s">
        <v>586</v>
      </c>
      <c r="D138" s="69"/>
    </row>
    <row r="139" spans="1:6" ht="28.5">
      <c r="A139" s="91" t="s">
        <v>858</v>
      </c>
      <c r="B139" s="79" t="s">
        <v>859</v>
      </c>
      <c r="C139" s="76" t="s">
        <v>586</v>
      </c>
      <c r="D139" s="69"/>
    </row>
    <row r="140" spans="1:6" ht="14.25">
      <c r="A140" s="91" t="s">
        <v>860</v>
      </c>
      <c r="B140" s="79" t="s">
        <v>861</v>
      </c>
      <c r="C140" s="76" t="s">
        <v>586</v>
      </c>
      <c r="D140" s="69"/>
    </row>
    <row r="141" spans="1:6" ht="42.75">
      <c r="A141" s="90" t="s">
        <v>862</v>
      </c>
      <c r="B141" s="79" t="s">
        <v>863</v>
      </c>
      <c r="C141" s="85" t="s">
        <v>586</v>
      </c>
      <c r="D141" s="69"/>
    </row>
    <row r="142" spans="1:6" ht="14.25">
      <c r="A142" s="91" t="s">
        <v>864</v>
      </c>
      <c r="B142" s="79" t="s">
        <v>865</v>
      </c>
      <c r="C142" s="76" t="s">
        <v>573</v>
      </c>
      <c r="D142" s="69"/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/>
    </row>
    <row r="144" spans="1:6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 t="s">
        <v>1371</v>
      </c>
      <c r="E145" s="67">
        <v>7</v>
      </c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221" t="s">
        <v>897</v>
      </c>
      <c r="C158" s="222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7" ht="42.75">
      <c r="A209" s="90" t="s">
        <v>997</v>
      </c>
      <c r="B209" s="79" t="s">
        <v>998</v>
      </c>
      <c r="C209" s="85" t="s">
        <v>586</v>
      </c>
      <c r="D209" s="69"/>
    </row>
    <row r="210" spans="1:7" ht="14.25">
      <c r="A210" s="91" t="s">
        <v>999</v>
      </c>
      <c r="B210" s="77" t="s">
        <v>1000</v>
      </c>
      <c r="C210" s="76" t="s">
        <v>586</v>
      </c>
      <c r="D210" s="69"/>
    </row>
    <row r="211" spans="1:7" ht="12.75" customHeight="1">
      <c r="A211" s="93" t="s">
        <v>1001</v>
      </c>
      <c r="B211" s="221" t="s">
        <v>1002</v>
      </c>
      <c r="C211" s="222"/>
      <c r="D211" s="69"/>
    </row>
    <row r="212" spans="1:7" ht="28.5">
      <c r="A212" s="90" t="s">
        <v>1003</v>
      </c>
      <c r="B212" s="77" t="s">
        <v>1004</v>
      </c>
      <c r="C212" s="85" t="s">
        <v>573</v>
      </c>
      <c r="D212" s="69"/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14.25">
      <c r="A213" s="91" t="s">
        <v>1005</v>
      </c>
      <c r="B213" s="79" t="s">
        <v>1006</v>
      </c>
      <c r="C213" s="76" t="s">
        <v>573</v>
      </c>
      <c r="D213" s="69"/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/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/>
    </row>
    <row r="226" spans="1:8" ht="28.5">
      <c r="A226" s="85" t="s">
        <v>1031</v>
      </c>
      <c r="B226" s="79" t="s">
        <v>1032</v>
      </c>
      <c r="C226" s="85" t="s">
        <v>586</v>
      </c>
      <c r="D226" s="69"/>
    </row>
    <row r="227" spans="1:8" ht="28.5">
      <c r="A227" s="85" t="s">
        <v>1033</v>
      </c>
      <c r="B227" s="79" t="s">
        <v>1034</v>
      </c>
      <c r="C227" s="85" t="s">
        <v>586</v>
      </c>
      <c r="D227" s="69"/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221" t="s">
        <v>1040</v>
      </c>
      <c r="C230" s="222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/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221" t="s">
        <v>1058</v>
      </c>
      <c r="C239" s="222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/>
    </row>
    <row r="241" spans="1:6" ht="57">
      <c r="A241" s="90" t="s">
        <v>1061</v>
      </c>
      <c r="B241" s="79" t="s">
        <v>1062</v>
      </c>
      <c r="C241" s="85" t="s">
        <v>586</v>
      </c>
      <c r="D241" s="69"/>
    </row>
    <row r="242" spans="1:6" ht="57">
      <c r="A242" s="90" t="s">
        <v>1063</v>
      </c>
      <c r="B242" s="79" t="s">
        <v>1064</v>
      </c>
      <c r="C242" s="85" t="s">
        <v>586</v>
      </c>
      <c r="D242" s="69"/>
    </row>
    <row r="243" spans="1:6" ht="28.5">
      <c r="A243" s="85" t="s">
        <v>1065</v>
      </c>
      <c r="B243" s="79" t="s">
        <v>1066</v>
      </c>
      <c r="C243" s="85" t="s">
        <v>573</v>
      </c>
      <c r="D243" s="69"/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 t="s">
        <v>1372</v>
      </c>
      <c r="E245" s="67">
        <f>0.7*2.1</f>
        <v>1.47</v>
      </c>
    </row>
    <row r="246" spans="1:6" ht="42.75">
      <c r="A246" s="85" t="s">
        <v>1071</v>
      </c>
      <c r="B246" s="86" t="s">
        <v>1072</v>
      </c>
      <c r="C246" s="85" t="s">
        <v>573</v>
      </c>
      <c r="D246" s="69"/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/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221" t="s">
        <v>1084</v>
      </c>
      <c r="C252" s="222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/>
    </row>
    <row r="254" spans="1:6" ht="71.25">
      <c r="A254" s="85" t="s">
        <v>1087</v>
      </c>
      <c r="B254" s="77" t="s">
        <v>1088</v>
      </c>
      <c r="C254" s="85" t="s">
        <v>586</v>
      </c>
      <c r="D254" s="69"/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221" t="s">
        <v>1092</v>
      </c>
      <c r="C256" s="222"/>
      <c r="D256" s="69"/>
    </row>
    <row r="257" spans="1:5" ht="28.5">
      <c r="A257" s="76" t="s">
        <v>1093</v>
      </c>
      <c r="B257" s="86" t="s">
        <v>1094</v>
      </c>
      <c r="C257" s="76" t="s">
        <v>586</v>
      </c>
      <c r="D257" s="69"/>
    </row>
    <row r="258" spans="1:5" ht="14.25">
      <c r="A258" s="91" t="s">
        <v>1095</v>
      </c>
      <c r="B258" s="77" t="s">
        <v>1096</v>
      </c>
      <c r="C258" s="76" t="s">
        <v>586</v>
      </c>
      <c r="D258" s="69"/>
    </row>
    <row r="259" spans="1:5" ht="14.25">
      <c r="A259" s="154" t="s">
        <v>1097</v>
      </c>
      <c r="B259" s="155" t="s">
        <v>1098</v>
      </c>
      <c r="C259" s="156" t="s">
        <v>573</v>
      </c>
      <c r="D259" s="157" t="s">
        <v>1373</v>
      </c>
      <c r="E259" s="67">
        <v>544.94000000000005</v>
      </c>
    </row>
    <row r="260" spans="1:5">
      <c r="A260" s="158" t="str">
        <f>'[1]BM 08'!A267</f>
        <v>15.0</v>
      </c>
      <c r="B260" s="233" t="str">
        <f>'[1]BM 08'!B267</f>
        <v>ITENS ADITADOS</v>
      </c>
      <c r="C260" s="233"/>
      <c r="D260" s="69"/>
    </row>
    <row r="261" spans="1:5">
      <c r="A261" s="159" t="str">
        <f>'[1]BM 08'!A268</f>
        <v>15.1</v>
      </c>
      <c r="B261" s="160" t="str">
        <f>'[1]BM 08'!B268</f>
        <v>COBERTURA</v>
      </c>
      <c r="C261" s="159"/>
      <c r="D261" s="69"/>
    </row>
    <row r="262" spans="1:5" ht="28.5">
      <c r="A262" s="159" t="str">
        <f>'[1]BM 08'!A269</f>
        <v>15.1.1</v>
      </c>
      <c r="B262" s="161" t="str">
        <f>'[1]BM 08'!B269</f>
        <v>Pilar e vigas de madeira, seção 10x18cm a 20x20cm, em massaranduba, angelin ou madeira de lei</v>
      </c>
      <c r="C262" s="156" t="str">
        <f>'[1]BM 08'!C269</f>
        <v>m³</v>
      </c>
      <c r="D262" s="69" t="s">
        <v>1374</v>
      </c>
      <c r="E262" s="67">
        <v>0.46</v>
      </c>
    </row>
    <row r="263" spans="1:5" ht="57">
      <c r="A263" s="159" t="str">
        <f>'[1]BM 08'!A270</f>
        <v>15.1.2</v>
      </c>
      <c r="B263" s="161" t="str">
        <f>'[1]BM 08'!B270</f>
        <v>TRAMA DE MADEIRA COMPOSTA POR BARROTES PARA TELHADOS DE ATÉ 2 ÁGUAS PARA TELHA ESTRUTURAL DE FIBROCIMENTO, INCLUSO TRANSPORTE VERTICAL. AF_07/2019</v>
      </c>
      <c r="C263" s="156" t="str">
        <f>'[1]BM 08'!C270</f>
        <v>m²</v>
      </c>
      <c r="D263" s="69" t="s">
        <v>1373</v>
      </c>
      <c r="E263" s="67">
        <v>244.09</v>
      </c>
    </row>
    <row r="264" spans="1:5" ht="85.5">
      <c r="A264" s="159" t="str">
        <f>'[1]BM 08'!A271</f>
        <v>15.1.3</v>
      </c>
      <c r="B264" s="161" t="str">
        <f>'[1]BM 08'!B271</f>
        <v>FABRICAÇÃO E INSTALAÇÃO DE ESTRUTURA PONTALETADA DE MADEIRA NÃO APARELHADA PARA TELHADOS COM ATÉ 2 ÁGUAS E PARA TELHA ONDULADA DE FIBROCIMENTO, METÁLICA, PLÁSTICA OU TERMOACÚSTICA, INCLUSO TRANSPORTE VERTICAL. AF_12/2015</v>
      </c>
      <c r="C264" s="156" t="str">
        <f>'[1]BM 08'!C271</f>
        <v>m²</v>
      </c>
      <c r="D264" s="69" t="s">
        <v>1373</v>
      </c>
      <c r="E264" s="67">
        <v>244.09</v>
      </c>
    </row>
    <row r="265" spans="1:5" ht="42.75">
      <c r="A265" s="159" t="str">
        <f>'[1]BM 08'!A272</f>
        <v>15.1.4</v>
      </c>
      <c r="B265" s="161" t="str">
        <f>'[1]BM 08'!B272</f>
        <v>CALHA EM CHAPA DE AÇO GALVANIZADO NÚMERO 24, DESENVOLVIMENTO DE 120 CM, INCLUSO TRANSPORTE VERTICAL. AF_07/2019</v>
      </c>
      <c r="C265" s="156" t="str">
        <f>'[1]BM 08'!C272</f>
        <v>m</v>
      </c>
      <c r="D265" s="69" t="s">
        <v>1373</v>
      </c>
      <c r="E265" s="67">
        <v>18.09</v>
      </c>
    </row>
    <row r="266" spans="1:5">
      <c r="A266" s="159" t="str">
        <f>'[1]BM 08'!A273</f>
        <v>15.2</v>
      </c>
      <c r="B266" s="161" t="str">
        <f>'[1]BM 08'!B273</f>
        <v>PAVIMENTAÇÃO E ÁREA EXTERNA</v>
      </c>
      <c r="C266" s="156">
        <f>'[1]BM 08'!C273</f>
        <v>0</v>
      </c>
      <c r="D266" s="69"/>
    </row>
    <row r="267" spans="1:5">
      <c r="A267" s="159" t="str">
        <f>'[1]BM 08'!A274</f>
        <v>15.2.1</v>
      </c>
      <c r="B267" s="161" t="str">
        <f>'[1]BM 08'!B274</f>
        <v>Area Interna</v>
      </c>
      <c r="C267" s="156">
        <f>'[1]BM 08'!C274</f>
        <v>0</v>
      </c>
      <c r="D267" s="69"/>
    </row>
    <row r="268" spans="1:5" ht="57">
      <c r="A268" s="159" t="str">
        <f>'[1]BM 08'!A275</f>
        <v>15.2.1.1</v>
      </c>
      <c r="B268" s="161" t="str">
        <f>'[1]BM 08'!B275</f>
        <v>REVESTIMENTO CERÂMICO PARA PISO COM PLACAS TIPO ACETINADA EXTRA DE DIMENSÕES 46x46 CM APLICADA EM AMBIENTES DE ÁREA MENOR QUE 5 M2. AF_06/2014</v>
      </c>
      <c r="C268" s="156" t="str">
        <f>'[1]BM 08'!C275</f>
        <v>m²</v>
      </c>
      <c r="D268" s="69" t="s">
        <v>1373</v>
      </c>
      <c r="E268" s="67">
        <v>499.69</v>
      </c>
    </row>
    <row r="269" spans="1:5" ht="42.75">
      <c r="A269" s="159" t="str">
        <f>'[1]BM 08'!A276</f>
        <v>15.2.1.2</v>
      </c>
      <c r="B269" s="161" t="str">
        <f>'[1]BM 08'!B276</f>
        <v>Execução de passeio em piso intertravado, com bloco retangular cor natural de 20 x 10 cm, espessura 6 cm. (calçada externa)</v>
      </c>
      <c r="C269" s="156" t="str">
        <f>'[1]BM 08'!C276</f>
        <v>m²</v>
      </c>
      <c r="D269" s="69" t="s">
        <v>1375</v>
      </c>
      <c r="E269" s="67">
        <v>47.45</v>
      </c>
    </row>
    <row r="270" spans="1:5">
      <c r="A270" s="159" t="str">
        <f>'[1]BM 08'!A277</f>
        <v>15.3</v>
      </c>
      <c r="B270" s="161" t="str">
        <f>'[1]BM 08'!B277</f>
        <v>DIVERSOS</v>
      </c>
      <c r="C270" s="156">
        <f>'[1]BM 08'!C277</f>
        <v>0</v>
      </c>
      <c r="D270" s="69"/>
    </row>
    <row r="271" spans="1:5" ht="28.5">
      <c r="A271" s="159" t="str">
        <f>'[1]BM 08'!A278</f>
        <v>15.3.1</v>
      </c>
      <c r="B271" s="161" t="str">
        <f>'[1]BM 08'!B278</f>
        <v>Cama em alvenaria compacta, acabamento cimentado e pintada</v>
      </c>
      <c r="C271" s="156" t="str">
        <f>'[1]BM 08'!C278</f>
        <v>m²</v>
      </c>
      <c r="D271" s="69"/>
    </row>
    <row r="272" spans="1:5">
      <c r="A272" s="159" t="str">
        <f>'[1]BM 08'!A279</f>
        <v>15.3.2</v>
      </c>
      <c r="B272" s="161" t="str">
        <f>'[1]BM 08'!B279</f>
        <v>Guarda-roupas</v>
      </c>
      <c r="C272" s="156">
        <f>'[1]BM 08'!C279</f>
        <v>0</v>
      </c>
      <c r="D272" s="69"/>
    </row>
    <row r="273" spans="1:5" ht="71.25">
      <c r="A273" s="159" t="str">
        <f>'[1]BM 08'!A280</f>
        <v>15.3.2.1</v>
      </c>
      <c r="B273" s="161" t="str">
        <f>'[1]BM 08'!B280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73" s="156" t="str">
        <f>'[1]BM 08'!C280</f>
        <v>m²</v>
      </c>
      <c r="D273" s="69" t="s">
        <v>1376</v>
      </c>
      <c r="E273" s="67">
        <v>28.799999999999997</v>
      </c>
    </row>
    <row r="274" spans="1:5" ht="42.75">
      <c r="A274" s="159" t="str">
        <f>'[1]BM 08'!A281</f>
        <v>15.3.2.2</v>
      </c>
      <c r="B274" s="161" t="str">
        <f>'[1]BM 08'!B281</f>
        <v>PEÇA RETANGULAR PRÉ-MOLDADA, VOLUME DE CONCRETO DE ATÉ 10 LITROS, TAXA DE AÇO APROXIMADA DE 30KG/M³. AF_01/2018</v>
      </c>
      <c r="C274" s="156" t="str">
        <f>'[1]BM 08'!C281</f>
        <v>m³</v>
      </c>
      <c r="D274" s="69" t="s">
        <v>1377</v>
      </c>
      <c r="E274" s="67">
        <v>0.7085999999999999</v>
      </c>
    </row>
    <row r="275" spans="1:5" ht="28.5">
      <c r="A275" s="159" t="str">
        <f>'[1]BM 08'!A282</f>
        <v>15.3.2.3</v>
      </c>
      <c r="B275" s="161" t="str">
        <f>'[1]BM 08'!B282</f>
        <v>Massa única espessura de 20mm, com execução de taliscas.</v>
      </c>
      <c r="C275" s="156" t="str">
        <f>'[1]BM 08'!C282</f>
        <v>m²</v>
      </c>
      <c r="D275" s="69" t="s">
        <v>1378</v>
      </c>
      <c r="E275" s="67">
        <v>64.512</v>
      </c>
    </row>
    <row r="276" spans="1:5">
      <c r="A276" s="159" t="str">
        <f>'[1]BM 08'!A283</f>
        <v>15.3.2.4</v>
      </c>
      <c r="B276" s="161" t="str">
        <f>'[1]BM 08'!B283</f>
        <v>Aplicação de fundo selador acrílico em paredes, uma demão</v>
      </c>
      <c r="C276" s="156" t="str">
        <f>'[1]BM 08'!C283</f>
        <v>m²</v>
      </c>
      <c r="D276" s="69" t="s">
        <v>1379</v>
      </c>
      <c r="E276" s="67">
        <v>64.512</v>
      </c>
    </row>
    <row r="277" spans="1:5" ht="28.5">
      <c r="A277" s="159" t="str">
        <f>'[1]BM 08'!A284</f>
        <v>15.3.2.5</v>
      </c>
      <c r="B277" s="161" t="str">
        <f>'[1]BM 08'!B284</f>
        <v>Aplicação e lixamento de massa látex em paredes, duas demãos</v>
      </c>
      <c r="C277" s="156" t="str">
        <f>'[1]BM 08'!C284</f>
        <v>m²</v>
      </c>
      <c r="D277" s="69" t="str">
        <f>D276</f>
        <v>mesma área de massa única</v>
      </c>
      <c r="E277" s="67">
        <v>64.512</v>
      </c>
    </row>
    <row r="278" spans="1:5" ht="28.5">
      <c r="A278" s="159" t="str">
        <f>'[1]BM 08'!A285</f>
        <v>15.3.2.6</v>
      </c>
      <c r="B278" s="161" t="str">
        <f>'[1]BM 08'!B285</f>
        <v>Aplicação manual de pintura com tinta látex pva em paredes, duas demãos</v>
      </c>
      <c r="C278" s="156" t="str">
        <f>'[1]BM 08'!C285</f>
        <v>m²</v>
      </c>
      <c r="D278" s="69" t="str">
        <f>D277</f>
        <v>mesma área de massa única</v>
      </c>
      <c r="E278" s="67">
        <v>64.512</v>
      </c>
    </row>
    <row r="279" spans="1:5" ht="42.75">
      <c r="A279" s="159" t="str">
        <f>'[1]BM 08'!A286</f>
        <v>15.3.2.7</v>
      </c>
      <c r="B279" s="161" t="str">
        <f>'[1]BM 08'!B286</f>
        <v>PORTA EM ALUMÍNIO DE ABRIR TIPO VENEZIANA COM GUARNIÇÃO, FIXAÇÃO COM PARAFUSOS - FORNECIMENTO E INSTALAÇÃO. AF_12/2019</v>
      </c>
      <c r="C279" s="156" t="str">
        <f>'[1]BM 08'!C286</f>
        <v>m²</v>
      </c>
      <c r="D279" s="69" t="s">
        <v>1380</v>
      </c>
      <c r="E279" s="67">
        <v>56.688000000000002</v>
      </c>
    </row>
    <row r="280" spans="1:5">
      <c r="A280" s="159" t="str">
        <f>'[1]BM 08'!A287</f>
        <v>15.3.3</v>
      </c>
      <c r="B280" s="161" t="str">
        <f>'[1]BM 08'!B287</f>
        <v>Criados das camas</v>
      </c>
      <c r="C280" s="156">
        <f>'[1]BM 08'!C287</f>
        <v>0</v>
      </c>
      <c r="D280" s="69"/>
    </row>
    <row r="281" spans="1:5" ht="42.75">
      <c r="A281" s="159" t="str">
        <f>'[1]BM 08'!A288</f>
        <v>15.3.3.1</v>
      </c>
      <c r="B281" s="161" t="str">
        <f>'[1]BM 08'!B288</f>
        <v>PEÇA RETANGULAR PRÉ-MOLDADA, VOLUME DE CONCRETO DE ATÉ 10 LITROS, TAXA DE AÇO APROXIMADA DE 30KG/M³. AF_01/2018</v>
      </c>
      <c r="C281" s="156" t="str">
        <f>'[1]BM 08'!C288</f>
        <v>m³</v>
      </c>
      <c r="D281" s="69" t="s">
        <v>1381</v>
      </c>
      <c r="E281" s="67">
        <v>2.9699999999999998</v>
      </c>
    </row>
    <row r="282" spans="1:5" ht="28.5">
      <c r="A282" s="159" t="str">
        <f>'[1]BM 08'!A289</f>
        <v>15.3.3.2</v>
      </c>
      <c r="B282" s="161" t="str">
        <f>'[1]BM 08'!B289</f>
        <v>Aplicação e lixamento de massa látex em paredes, duas demãos</v>
      </c>
      <c r="C282" s="156" t="str">
        <f>'[1]BM 08'!C289</f>
        <v>m²</v>
      </c>
      <c r="D282" s="69" t="s">
        <v>1382</v>
      </c>
      <c r="E282" s="67">
        <v>20.394000000000002</v>
      </c>
    </row>
    <row r="283" spans="1:5" ht="28.5">
      <c r="A283" s="159" t="str">
        <f>'[1]BM 08'!A290</f>
        <v>15.3.3.3</v>
      </c>
      <c r="B283" s="161" t="str">
        <f>'[1]BM 08'!B290</f>
        <v>Aplicação manual de pintura com tinta látex pva em paredes, duas demãos</v>
      </c>
      <c r="C283" s="156" t="str">
        <f>'[1]BM 08'!C290</f>
        <v>m²</v>
      </c>
      <c r="D283" s="69" t="str">
        <f>D282</f>
        <v>0,5*0,6*33*2+0,03*0,6*33</v>
      </c>
      <c r="E283" s="67">
        <v>20.394000000000002</v>
      </c>
    </row>
    <row r="284" spans="1:5">
      <c r="A284" s="159" t="str">
        <f>'[1]BM 08'!A291</f>
        <v>15.3.4</v>
      </c>
      <c r="B284" s="161" t="str">
        <f>'[1]BM 08'!B291</f>
        <v>Grades das janelas p/ segurança da edificação</v>
      </c>
      <c r="C284" s="156">
        <f>'[1]BM 08'!C291</f>
        <v>0</v>
      </c>
      <c r="D284" s="69"/>
    </row>
    <row r="285" spans="1:5" ht="42.75">
      <c r="A285" s="159" t="str">
        <f>'[1]BM 08'!A292</f>
        <v>15.3.4.1</v>
      </c>
      <c r="B285" s="161" t="str">
        <f>'[1]BM 08'!B292</f>
        <v>GRADIL EM ALUMÍNIO FIXADO EM VÃOS DE JANELAS, FORMADO POR TUBOS DE 3/4". AF_04/2019 (JANELAS DA FACHADA LESTE TERREO)</v>
      </c>
      <c r="C285" s="156" t="str">
        <f>'[1]BM 08'!C292</f>
        <v>m²</v>
      </c>
      <c r="D285" s="69" t="s">
        <v>1383</v>
      </c>
      <c r="E285" s="67">
        <v>6.25</v>
      </c>
    </row>
    <row r="286" spans="1:5">
      <c r="A286" s="159" t="str">
        <f>'[1]BM 08'!A293</f>
        <v>15.3.5</v>
      </c>
      <c r="B286" s="161" t="str">
        <f>'[1]BM 08'!B293</f>
        <v>Mesas para refeitório e salas administrativas</v>
      </c>
      <c r="C286" s="156">
        <f>'[1]BM 08'!C293</f>
        <v>0</v>
      </c>
      <c r="D286" s="69"/>
    </row>
    <row r="287" spans="1:5" ht="71.25">
      <c r="A287" s="159" t="str">
        <f>'[1]BM 08'!A294</f>
        <v>15.3.5.1</v>
      </c>
      <c r="B287" s="161" t="str">
        <f>'[1]BM 08'!B294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87" s="156" t="str">
        <f>'[1]BM 08'!C294</f>
        <v>m²</v>
      </c>
      <c r="D287" s="69" t="s">
        <v>1384</v>
      </c>
      <c r="E287" s="67">
        <v>6.375</v>
      </c>
    </row>
    <row r="288" spans="1:5" ht="28.5">
      <c r="A288" s="159" t="str">
        <f>'[1]BM 08'!A295</f>
        <v>15.3.5.2</v>
      </c>
      <c r="B288" s="161" t="str">
        <f>'[1]BM 08'!B295</f>
        <v>Massa única espessura de 20mm, com execução de taliscas.</v>
      </c>
      <c r="C288" s="156" t="str">
        <f>'[1]BM 08'!C295</f>
        <v>m²</v>
      </c>
      <c r="D288" s="69" t="s">
        <v>1385</v>
      </c>
      <c r="E288" s="67">
        <v>7.5</v>
      </c>
    </row>
    <row r="289" spans="1:5">
      <c r="A289" s="159" t="str">
        <f>'[1]BM 08'!A296</f>
        <v>15.3.5.3</v>
      </c>
      <c r="B289" s="161" t="str">
        <f>'[1]BM 08'!B296</f>
        <v>Aplicação de fundo selador acrílico em paredes, uma demão</v>
      </c>
      <c r="C289" s="156" t="str">
        <f>'[1]BM 08'!C296</f>
        <v>m²</v>
      </c>
      <c r="D289" s="69" t="str">
        <f>D288</f>
        <v>6,38+1,5*0,75</v>
      </c>
      <c r="E289" s="67">
        <v>7.5</v>
      </c>
    </row>
    <row r="290" spans="1:5" ht="28.5">
      <c r="A290" s="159" t="str">
        <f>'[1]BM 08'!A297</f>
        <v>15.3.5.4</v>
      </c>
      <c r="B290" s="161" t="str">
        <f>'[1]BM 08'!B297</f>
        <v>Aplicação e lixamento de massa látex em paredes, duas demãos</v>
      </c>
      <c r="C290" s="156" t="str">
        <f>'[1]BM 08'!C297</f>
        <v>m²</v>
      </c>
      <c r="D290" s="69" t="str">
        <f>D289</f>
        <v>6,38+1,5*0,75</v>
      </c>
      <c r="E290" s="67">
        <v>7.5</v>
      </c>
    </row>
    <row r="291" spans="1:5" ht="28.5">
      <c r="A291" s="159" t="str">
        <f>'[1]BM 08'!A298</f>
        <v>15.3.5.5</v>
      </c>
      <c r="B291" s="161" t="str">
        <f>'[1]BM 08'!B298</f>
        <v>Aplicação manual de pintura com tinta látex pva em paredes, duas demãos</v>
      </c>
      <c r="C291" s="156" t="str">
        <f>'[1]BM 08'!C298</f>
        <v>m²</v>
      </c>
      <c r="D291" s="69" t="str">
        <f>D290</f>
        <v>6,38+1,5*0,75</v>
      </c>
      <c r="E291" s="67">
        <v>7.5</v>
      </c>
    </row>
    <row r="292" spans="1:5">
      <c r="A292" s="159" t="str">
        <f>'[1]BM 08'!A299</f>
        <v>15.3.5.6</v>
      </c>
      <c r="B292" s="161" t="str">
        <f>'[1]BM 08'!B299</f>
        <v>Bancada em granito , e=2cm</v>
      </c>
      <c r="C292" s="156" t="str">
        <f>'[1]BM 08'!C299</f>
        <v>m²</v>
      </c>
      <c r="D292" s="69" t="s">
        <v>1386</v>
      </c>
      <c r="E292" s="67">
        <v>12.914999999999999</v>
      </c>
    </row>
    <row r="293" spans="1:5">
      <c r="A293" s="159" t="str">
        <f>'[1]BM 08'!A300</f>
        <v>15.3.6</v>
      </c>
      <c r="B293" s="161" t="str">
        <f>'[1]BM 08'!B300</f>
        <v>Assento da sala de estar</v>
      </c>
      <c r="C293" s="156">
        <f>'[1]BM 08'!C300</f>
        <v>0</v>
      </c>
      <c r="D293" s="69"/>
    </row>
    <row r="294" spans="1:5" ht="71.25">
      <c r="A294" s="159" t="str">
        <f>'[1]BM 08'!A301</f>
        <v>15.3.6.1</v>
      </c>
      <c r="B294" s="161" t="str">
        <f>'[1]BM 08'!B301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94" s="156" t="str">
        <f>'[1]BM 08'!C301</f>
        <v>m²</v>
      </c>
      <c r="D294" s="69" t="s">
        <v>1387</v>
      </c>
      <c r="E294" s="67">
        <v>2.5400000000000005</v>
      </c>
    </row>
    <row r="295" spans="1:5" ht="42.75">
      <c r="A295" s="159" t="str">
        <f>'[1]BM 08'!A302</f>
        <v>15.3.6.2</v>
      </c>
      <c r="B295" s="161" t="str">
        <f>'[1]BM 08'!B302</f>
        <v>PEÇA RETANGULAR PRÉ-MOLDADA, VOLUME DE CONCRETO DE ATÉ 10 LITROS, TAXA DE AÇO APROXIMADA DE 30KG/M³. AF_01/2018</v>
      </c>
      <c r="C295" s="156" t="str">
        <f>'[1]BM 08'!C302</f>
        <v>m³</v>
      </c>
      <c r="D295" s="69" t="s">
        <v>1388</v>
      </c>
      <c r="E295" s="67">
        <v>0.18525000000000003</v>
      </c>
    </row>
    <row r="296" spans="1:5" ht="28.5">
      <c r="A296" s="159" t="str">
        <f>'[1]BM 08'!A303</f>
        <v>15.3.6.3</v>
      </c>
      <c r="B296" s="161" t="str">
        <f>'[1]BM 08'!B303</f>
        <v>Massa única espessura de 20mm, com execução de taliscas.</v>
      </c>
      <c r="C296" s="156" t="str">
        <f>'[1]BM 08'!C303</f>
        <v>m²</v>
      </c>
      <c r="D296" s="69" t="s">
        <v>1387</v>
      </c>
      <c r="E296" s="67">
        <v>2.5400000000000005</v>
      </c>
    </row>
    <row r="297" spans="1:5">
      <c r="A297" s="159" t="str">
        <f>'[1]BM 08'!A304</f>
        <v>15.3.6.4</v>
      </c>
      <c r="B297" s="161" t="str">
        <f>'[1]BM 08'!B304</f>
        <v>Aplicação de fundo selador acrílico em paredes, uma demão</v>
      </c>
      <c r="C297" s="156" t="str">
        <f>'[1]BM 08'!C304</f>
        <v>m²</v>
      </c>
      <c r="D297" s="69" t="s">
        <v>1387</v>
      </c>
      <c r="E297" s="67">
        <v>2.5400000000000005</v>
      </c>
    </row>
    <row r="298" spans="1:5" ht="28.5">
      <c r="A298" s="159" t="str">
        <f>'[1]BM 08'!A305</f>
        <v>15.3.6.5</v>
      </c>
      <c r="B298" s="161" t="str">
        <f>'[1]BM 08'!B305</f>
        <v>Aplicação e lixamento de massa látex em paredes, duas demãos</v>
      </c>
      <c r="C298" s="156" t="str">
        <f>'[1]BM 08'!C305</f>
        <v>m²</v>
      </c>
      <c r="D298" s="69" t="s">
        <v>1387</v>
      </c>
      <c r="E298" s="67">
        <v>2.5400000000000005</v>
      </c>
    </row>
    <row r="299" spans="1:5" ht="28.5">
      <c r="A299" s="159" t="str">
        <f>'[1]BM 08'!A306</f>
        <v>15.3.6.6</v>
      </c>
      <c r="B299" s="161" t="str">
        <f>'[1]BM 08'!B306</f>
        <v>Aplicação manual de pintura com tinta látex pva em paredes, duas demãos</v>
      </c>
      <c r="C299" s="156" t="str">
        <f>'[1]BM 08'!C306</f>
        <v>m²</v>
      </c>
      <c r="D299" s="69" t="s">
        <v>1387</v>
      </c>
      <c r="E299" s="67">
        <v>2.5400000000000005</v>
      </c>
    </row>
    <row r="300" spans="1:5">
      <c r="A300" s="159" t="str">
        <f>'[1]BM 08'!A307</f>
        <v>15.4</v>
      </c>
      <c r="B300" s="161" t="str">
        <f>'[1]BM 08'!B307</f>
        <v>INSTALAÇÕES ELÉTRICAS (ILUMINAÇÃO EXTERNA)</v>
      </c>
      <c r="C300" s="156">
        <f>'[1]BM 08'!C307</f>
        <v>0</v>
      </c>
      <c r="D300" s="69"/>
    </row>
    <row r="301" spans="1:5" ht="71.25">
      <c r="A301" s="159" t="str">
        <f>'[1]BM 08'!A308</f>
        <v>15.4.1</v>
      </c>
      <c r="B301" s="161" t="str">
        <f>'[1]BM 08'!B308</f>
        <v>PONTO DE ILUMINAÇÃO RESIDENCIAL INCLUINDO INTERRUPTOR SIMPLES (2 MÓDULOS), CAIXA ELÉTRICA, ELETRODUTO, CABO, RASGO, QUEBRA E CHUMBAMENTO (EXCLUINDO LUMINÁRIA E LÂMPADA). AF_01/2016</v>
      </c>
      <c r="C301" s="156" t="str">
        <f>'[1]BM 08'!C308</f>
        <v>und</v>
      </c>
      <c r="D301" s="69"/>
    </row>
    <row r="302" spans="1:5" ht="42.75">
      <c r="A302" s="159" t="str">
        <f>'[1]BM 08'!A309</f>
        <v>15.4.2</v>
      </c>
      <c r="B302" s="161" t="str">
        <f>'[1]BM 08'!B309</f>
        <v>LUMINÁRIA ARANDELA TIPO TARTARUGA, DE SOBREPOR, COM 1 LÂMPADA LED DE 6 W, SEM REATOR - FORNECIMENTO E INSTALAÇÃO. AF_02/2020</v>
      </c>
      <c r="C302" s="156" t="str">
        <f>'[1]BM 08'!C309</f>
        <v>und</v>
      </c>
      <c r="D302" s="69"/>
    </row>
    <row r="303" spans="1:5" ht="42.75">
      <c r="A303" s="159" t="str">
        <f>'[1]BM 08'!A310</f>
        <v>15.4.3</v>
      </c>
      <c r="B303" s="161" t="str">
        <f>'[1]BM 08'!B310</f>
        <v>POSTE DECORATIVO PARA JARDIM EM AÇO TUBULAR, H = *2,5* M, SEM LUMINÁRIA - FORNECIMENTO E INSTALAÇÃO. AF_11/2019</v>
      </c>
      <c r="C303" s="156" t="str">
        <f>'[1]BM 08'!C310</f>
        <v>und</v>
      </c>
      <c r="D303" s="69"/>
    </row>
    <row r="304" spans="1:5" ht="42.75">
      <c r="A304" s="159" t="str">
        <f>'[1]BM 08'!A311</f>
        <v>15.4.4</v>
      </c>
      <c r="B304" s="161" t="str">
        <f>'[1]BM 08'!B311</f>
        <v>LUMINÁRIA DE LED PARA ILUMINAÇÃO PÚBLICA, DE 33 W ATÉ 50 W - FORNECIMENTO E INSTALAÇÃO. AF_08/2020</v>
      </c>
      <c r="C304" s="156" t="str">
        <f>'[1]BM 08'!C311</f>
        <v>und</v>
      </c>
      <c r="D304" s="69"/>
    </row>
    <row r="305" spans="1:4" ht="57">
      <c r="A305" s="159" t="str">
        <f>'[1]BM 08'!A312</f>
        <v>15.4.5</v>
      </c>
      <c r="B305" s="162" t="str">
        <f>'[1]BM 08'!B312</f>
        <v>REFLETOR EM ALUMÍNIO, DE SUPORTE E ALÇA, COM LÂMPADA VAPOR DE MERCÚRIO DE 250 W, COM REATOR ALTO FATOR DE POTÊNCIA - FORNECIMENTO E INSTALAÇÃO. AF_02/2020</v>
      </c>
      <c r="C305" s="163" t="str">
        <f>'[1]BM 08'!C312</f>
        <v>und</v>
      </c>
      <c r="D305" s="69"/>
    </row>
  </sheetData>
  <mergeCells count="15">
    <mergeCell ref="B63:C63"/>
    <mergeCell ref="A1:D2"/>
    <mergeCell ref="B13:C13"/>
    <mergeCell ref="B30:C30"/>
    <mergeCell ref="B43:C43"/>
    <mergeCell ref="B51:C51"/>
    <mergeCell ref="B252:C252"/>
    <mergeCell ref="B256:C256"/>
    <mergeCell ref="B260:C260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688D-0750-4505-A775-D9C055767E84}">
  <dimension ref="A1:U330"/>
  <sheetViews>
    <sheetView view="pageBreakPreview" zoomScale="80" zoomScaleNormal="80" zoomScaleSheetLayoutView="80" workbookViewId="0">
      <selection sqref="A1:R4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1" width="17.28515625" style="66" customWidth="1"/>
    <col min="12" max="12" width="16" style="67" customWidth="1"/>
    <col min="13" max="13" width="11" style="67" customWidth="1"/>
    <col min="14" max="14" width="14.42578125" style="67" customWidth="1"/>
    <col min="15" max="15" width="16.7109375" style="67" customWidth="1"/>
    <col min="16" max="16" width="14.140625" style="67" customWidth="1"/>
    <col min="17" max="17" width="14" style="67" customWidth="1"/>
    <col min="18" max="18" width="14" style="67" hidden="1" customWidth="1"/>
    <col min="19" max="19" width="11.42578125" style="1" bestFit="1" customWidth="1"/>
    <col min="20" max="20" width="15.28515625" style="1" bestFit="1" customWidth="1"/>
    <col min="21" max="16384" width="9.140625" style="1"/>
  </cols>
  <sheetData>
    <row r="1" spans="1:18" ht="15" customHeight="1">
      <c r="A1" s="166" t="s">
        <v>1389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</row>
    <row r="2" spans="1:18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</row>
    <row r="3" spans="1:18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</row>
    <row r="4" spans="1:18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</row>
    <row r="5" spans="1:18" ht="14.25" customHeight="1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234" t="s">
        <v>1390</v>
      </c>
      <c r="K5" s="210"/>
      <c r="L5" s="225" t="s">
        <v>1142</v>
      </c>
      <c r="M5" s="177"/>
      <c r="N5" s="180" t="s">
        <v>4</v>
      </c>
      <c r="O5" s="181"/>
      <c r="P5" s="182" t="s">
        <v>5</v>
      </c>
      <c r="Q5" s="183"/>
      <c r="R5" s="184"/>
    </row>
    <row r="6" spans="1:18" ht="23.25" customHeight="1">
      <c r="A6" s="185" t="s">
        <v>6</v>
      </c>
      <c r="B6" s="186"/>
      <c r="C6" s="186"/>
      <c r="D6" s="186"/>
      <c r="E6" s="187"/>
      <c r="F6" s="188" t="s">
        <v>1391</v>
      </c>
      <c r="G6" s="189"/>
      <c r="H6" s="189"/>
      <c r="I6" s="190"/>
      <c r="J6" s="235"/>
      <c r="K6" s="236"/>
      <c r="L6" s="178"/>
      <c r="M6" s="179"/>
      <c r="N6" s="191">
        <f>J322</f>
        <v>838386.99334054952</v>
      </c>
      <c r="O6" s="192"/>
      <c r="P6" s="193">
        <f>P330</f>
        <v>49813.409999999916</v>
      </c>
      <c r="Q6" s="194"/>
      <c r="R6" s="195"/>
    </row>
    <row r="7" spans="1:18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237"/>
      <c r="K7" s="238"/>
      <c r="L7" s="199" t="s">
        <v>9</v>
      </c>
      <c r="M7" s="200"/>
      <c r="N7" s="201" t="s">
        <v>10</v>
      </c>
      <c r="O7" s="202"/>
      <c r="P7" s="3"/>
      <c r="Q7" s="4"/>
      <c r="R7" s="5"/>
    </row>
    <row r="8" spans="1:18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</row>
    <row r="9" spans="1:18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39" t="s">
        <v>21</v>
      </c>
      <c r="L9" s="240"/>
      <c r="M9" s="240"/>
      <c r="N9" s="241"/>
      <c r="O9" s="212" t="s">
        <v>22</v>
      </c>
      <c r="P9" s="213"/>
      <c r="Q9" s="213"/>
      <c r="R9" s="214" t="s">
        <v>23</v>
      </c>
    </row>
    <row r="10" spans="1:18" ht="39.7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1392</v>
      </c>
      <c r="L10" s="6" t="s">
        <v>1393</v>
      </c>
      <c r="M10" s="6" t="s">
        <v>1394</v>
      </c>
      <c r="N10" s="6" t="s">
        <v>1395</v>
      </c>
      <c r="O10" s="6" t="s">
        <v>1393</v>
      </c>
      <c r="P10" s="6" t="s">
        <v>1394</v>
      </c>
      <c r="Q10" s="7" t="s">
        <v>1395</v>
      </c>
      <c r="R10" s="214"/>
    </row>
    <row r="11" spans="1:18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242"/>
      <c r="L11" s="14"/>
      <c r="M11" s="14"/>
      <c r="N11" s="14"/>
      <c r="O11" s="15">
        <f>SUM(O12:O19)</f>
        <v>0</v>
      </c>
      <c r="P11" s="15">
        <f>SUM(P12:P19)</f>
        <v>-7792.23</v>
      </c>
      <c r="Q11" s="16">
        <f>SUM(Q12:Q19)</f>
        <v>31309.030000000002</v>
      </c>
      <c r="R11" s="15">
        <f>SUM(R12:R19)</f>
        <v>7792.2292453999971</v>
      </c>
    </row>
    <row r="12" spans="1:18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'[1]Memória 09'!E5</f>
        <v>0</v>
      </c>
      <c r="L12" s="14">
        <f>IF(N12&gt;D12,N12-D12,0)</f>
        <v>0</v>
      </c>
      <c r="M12" s="14">
        <f>IF(N12&lt;D12,N12-D12,0)</f>
        <v>0</v>
      </c>
      <c r="N12" s="14">
        <f>K12+'[1]BM 08'!M12</f>
        <v>544.94000000000005</v>
      </c>
      <c r="O12" s="14">
        <f>ROUND(L12*F12,2)</f>
        <v>0</v>
      </c>
      <c r="P12" s="14">
        <f>ROUND(M12*F12,2)</f>
        <v>0</v>
      </c>
      <c r="Q12" s="23">
        <f>ROUND(N12*F12,2)</f>
        <v>3206.19</v>
      </c>
      <c r="R12" s="14">
        <f>J12-Q12</f>
        <v>2.6358000004620408E-3</v>
      </c>
    </row>
    <row r="13" spans="1:18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2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'[1]Memória 09'!E6</f>
        <v>0</v>
      </c>
      <c r="L13" s="14">
        <f t="shared" ref="L13:L76" si="3">IF(N13&gt;D13,N13-D13,0)</f>
        <v>0</v>
      </c>
      <c r="M13" s="14">
        <f t="shared" ref="M13:M76" si="4">IF(N13&lt;D13,N13-D13,0)</f>
        <v>0</v>
      </c>
      <c r="N13" s="14">
        <f>K13+'[1]BM 08'!M13</f>
        <v>6</v>
      </c>
      <c r="O13" s="14">
        <f t="shared" ref="O13:O76" si="5">ROUND(L13*F13,2)</f>
        <v>0</v>
      </c>
      <c r="P13" s="14">
        <f t="shared" ref="P13:P76" si="6">ROUND(M13*F13,2)</f>
        <v>0</v>
      </c>
      <c r="Q13" s="23">
        <f t="shared" ref="Q13:Q76" si="7">ROUND(N13*F13,2)</f>
        <v>2035.49</v>
      </c>
      <c r="R13" s="14">
        <f t="shared" ref="R13:R76" si="8">J13-Q13</f>
        <v>-4.0100000001075387E-3</v>
      </c>
    </row>
    <row r="14" spans="1:18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2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'[1]Memória 09'!E7</f>
        <v>0</v>
      </c>
      <c r="L14" s="14">
        <f t="shared" si="3"/>
        <v>0</v>
      </c>
      <c r="M14" s="14">
        <f t="shared" si="4"/>
        <v>-81.899999999999977</v>
      </c>
      <c r="N14" s="14">
        <f>K14+'[1]BM 08'!M14</f>
        <v>111.30000000000001</v>
      </c>
      <c r="O14" s="14">
        <f t="shared" si="5"/>
        <v>0</v>
      </c>
      <c r="P14" s="14">
        <f t="shared" si="6"/>
        <v>-7792.23</v>
      </c>
      <c r="Q14" s="23">
        <f t="shared" si="7"/>
        <v>10589.44</v>
      </c>
      <c r="R14" s="14">
        <f t="shared" si="8"/>
        <v>7792.2233419999957</v>
      </c>
    </row>
    <row r="15" spans="1:18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2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'[1]Memória 09'!E8</f>
        <v>0</v>
      </c>
      <c r="L15" s="14">
        <f t="shared" si="3"/>
        <v>0</v>
      </c>
      <c r="M15" s="14">
        <f t="shared" si="4"/>
        <v>0</v>
      </c>
      <c r="N15" s="14">
        <f>K15+'[1]BM 08'!M15</f>
        <v>544.94000000000005</v>
      </c>
      <c r="O15" s="14">
        <f t="shared" si="5"/>
        <v>0</v>
      </c>
      <c r="P15" s="14">
        <f t="shared" si="6"/>
        <v>0</v>
      </c>
      <c r="Q15" s="23">
        <f t="shared" si="7"/>
        <v>97.16</v>
      </c>
      <c r="R15" s="14">
        <f t="shared" si="8"/>
        <v>-2.6473999999865327E-3</v>
      </c>
    </row>
    <row r="16" spans="1:18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2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'[1]Memória 09'!E9</f>
        <v>0</v>
      </c>
      <c r="L16" s="14">
        <f t="shared" si="3"/>
        <v>0</v>
      </c>
      <c r="M16" s="14">
        <f t="shared" si="4"/>
        <v>0</v>
      </c>
      <c r="N16" s="14">
        <f>K16+'[1]BM 08'!M16</f>
        <v>1</v>
      </c>
      <c r="O16" s="14">
        <f t="shared" si="5"/>
        <v>0</v>
      </c>
      <c r="P16" s="14">
        <f t="shared" si="6"/>
        <v>0</v>
      </c>
      <c r="Q16" s="23">
        <f t="shared" si="7"/>
        <v>12640.02</v>
      </c>
      <c r="R16" s="14">
        <f t="shared" si="8"/>
        <v>2.3700000001554145E-3</v>
      </c>
    </row>
    <row r="17" spans="1:18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2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'[1]Memória 09'!E10</f>
        <v>0</v>
      </c>
      <c r="L17" s="14">
        <f t="shared" si="3"/>
        <v>0</v>
      </c>
      <c r="M17" s="14">
        <f t="shared" si="4"/>
        <v>0</v>
      </c>
      <c r="N17" s="14">
        <f>K17+'[1]BM 08'!M17</f>
        <v>1</v>
      </c>
      <c r="O17" s="14">
        <f t="shared" si="5"/>
        <v>0</v>
      </c>
      <c r="P17" s="14">
        <f t="shared" si="6"/>
        <v>0</v>
      </c>
      <c r="Q17" s="23">
        <f t="shared" si="7"/>
        <v>916</v>
      </c>
      <c r="R17" s="14">
        <f t="shared" si="8"/>
        <v>3.0799999999544525E-3</v>
      </c>
    </row>
    <row r="18" spans="1:18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2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'[1]Memória 09'!E11</f>
        <v>0</v>
      </c>
      <c r="L18" s="14">
        <f t="shared" si="3"/>
        <v>0</v>
      </c>
      <c r="M18" s="14">
        <f t="shared" si="4"/>
        <v>0</v>
      </c>
      <c r="N18" s="14">
        <f>K18+'[1]BM 08'!M18</f>
        <v>1</v>
      </c>
      <c r="O18" s="14">
        <f t="shared" si="5"/>
        <v>0</v>
      </c>
      <c r="P18" s="14">
        <f t="shared" si="6"/>
        <v>0</v>
      </c>
      <c r="Q18" s="23">
        <f t="shared" si="7"/>
        <v>209.87</v>
      </c>
      <c r="R18" s="14">
        <f t="shared" si="8"/>
        <v>2.8000000000076852E-3</v>
      </c>
    </row>
    <row r="19" spans="1:18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2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'[1]Memória 09'!E12</f>
        <v>0</v>
      </c>
      <c r="L19" s="14">
        <f t="shared" si="3"/>
        <v>0</v>
      </c>
      <c r="M19" s="14">
        <f t="shared" si="4"/>
        <v>0</v>
      </c>
      <c r="N19" s="14">
        <f>K19+'[1]BM 08'!M19</f>
        <v>1</v>
      </c>
      <c r="O19" s="14">
        <f t="shared" si="5"/>
        <v>0</v>
      </c>
      <c r="P19" s="14">
        <f t="shared" si="6"/>
        <v>0</v>
      </c>
      <c r="Q19" s="23">
        <f t="shared" si="7"/>
        <v>1614.86</v>
      </c>
      <c r="R19" s="14">
        <f t="shared" si="8"/>
        <v>1.6750000002048182E-3</v>
      </c>
    </row>
    <row r="20" spans="1:18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'[1]Memória 09'!E13</f>
        <v>0</v>
      </c>
      <c r="L20" s="14">
        <f t="shared" si="3"/>
        <v>0</v>
      </c>
      <c r="M20" s="14">
        <f t="shared" si="4"/>
        <v>0</v>
      </c>
      <c r="N20" s="14">
        <f>K20+'[1]BM 08'!M20</f>
        <v>0</v>
      </c>
      <c r="O20" s="31">
        <f t="shared" ref="O20:R20" si="9">SUM(O21:O36)</f>
        <v>0</v>
      </c>
      <c r="P20" s="31">
        <f t="shared" si="9"/>
        <v>-2689.4300000000003</v>
      </c>
      <c r="Q20" s="31">
        <f t="shared" si="9"/>
        <v>58939.53</v>
      </c>
      <c r="R20" s="32">
        <f t="shared" si="9"/>
        <v>2689.4258035499988</v>
      </c>
    </row>
    <row r="21" spans="1:18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2"/>
        <v>56.174084999999998</v>
      </c>
      <c r="G21" s="33">
        <v>93358</v>
      </c>
      <c r="H21" s="25" t="s">
        <v>60</v>
      </c>
      <c r="I21" s="21">
        <f t="shared" ref="I21:I36" si="10">E21*D21</f>
        <v>1948.7798</v>
      </c>
      <c r="J21" s="22">
        <f t="shared" ref="J21:J36" si="11">D21*F21</f>
        <v>2481.7710753000001</v>
      </c>
      <c r="K21" s="14">
        <f>'[1]Memória 09'!E14</f>
        <v>0</v>
      </c>
      <c r="L21" s="14">
        <f t="shared" si="3"/>
        <v>0</v>
      </c>
      <c r="M21" s="14">
        <f t="shared" si="4"/>
        <v>0</v>
      </c>
      <c r="N21" s="14">
        <f>K21+'[1]BM 08'!M21</f>
        <v>44.18</v>
      </c>
      <c r="O21" s="14">
        <f t="shared" si="5"/>
        <v>0</v>
      </c>
      <c r="P21" s="14">
        <f t="shared" si="6"/>
        <v>0</v>
      </c>
      <c r="Q21" s="23">
        <f t="shared" si="7"/>
        <v>2481.77</v>
      </c>
      <c r="R21" s="14">
        <f t="shared" si="8"/>
        <v>1.0753000001386681E-3</v>
      </c>
    </row>
    <row r="22" spans="1:18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2"/>
        <v>20.528820000000003</v>
      </c>
      <c r="G22" s="33">
        <v>93382</v>
      </c>
      <c r="H22" s="25" t="s">
        <v>60</v>
      </c>
      <c r="I22" s="21">
        <f t="shared" si="10"/>
        <v>434.91760000000005</v>
      </c>
      <c r="J22" s="22">
        <f t="shared" si="11"/>
        <v>553.86756360000004</v>
      </c>
      <c r="K22" s="14">
        <f>'[1]Memória 09'!E15</f>
        <v>0</v>
      </c>
      <c r="L22" s="14">
        <f t="shared" si="3"/>
        <v>0</v>
      </c>
      <c r="M22" s="14">
        <f t="shared" si="4"/>
        <v>-26.98</v>
      </c>
      <c r="N22" s="14">
        <f>K22+'[1]BM 08'!M22</f>
        <v>0</v>
      </c>
      <c r="O22" s="14">
        <f t="shared" si="5"/>
        <v>0</v>
      </c>
      <c r="P22" s="14">
        <f t="shared" si="6"/>
        <v>-553.87</v>
      </c>
      <c r="Q22" s="23">
        <f t="shared" si="7"/>
        <v>0</v>
      </c>
      <c r="R22" s="14">
        <f t="shared" si="8"/>
        <v>553.86756360000004</v>
      </c>
    </row>
    <row r="23" spans="1:18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2"/>
        <v>21.713175</v>
      </c>
      <c r="G23" s="33">
        <v>95241</v>
      </c>
      <c r="H23" s="25" t="s">
        <v>60</v>
      </c>
      <c r="I23" s="21">
        <f t="shared" si="10"/>
        <v>770.14850000000001</v>
      </c>
      <c r="J23" s="22">
        <f t="shared" si="11"/>
        <v>980.78411475000007</v>
      </c>
      <c r="K23" s="14">
        <f>'[1]Memória 09'!E16</f>
        <v>0</v>
      </c>
      <c r="L23" s="14">
        <f t="shared" si="3"/>
        <v>0</v>
      </c>
      <c r="M23" s="14">
        <f t="shared" si="4"/>
        <v>0</v>
      </c>
      <c r="N23" s="14">
        <f>K23+'[1]BM 08'!M23</f>
        <v>45.17</v>
      </c>
      <c r="O23" s="14">
        <f t="shared" si="5"/>
        <v>0</v>
      </c>
      <c r="P23" s="14">
        <f t="shared" si="6"/>
        <v>0</v>
      </c>
      <c r="Q23" s="23">
        <f t="shared" si="7"/>
        <v>980.78</v>
      </c>
      <c r="R23" s="14">
        <f t="shared" si="8"/>
        <v>4.1147500000988657E-3</v>
      </c>
    </row>
    <row r="24" spans="1:18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2"/>
        <v>489.41878500000001</v>
      </c>
      <c r="G24" s="17" t="s">
        <v>67</v>
      </c>
      <c r="H24" s="20" t="s">
        <v>33</v>
      </c>
      <c r="I24" s="21">
        <f t="shared" si="10"/>
        <v>4150.5480000000007</v>
      </c>
      <c r="J24" s="22">
        <f t="shared" si="11"/>
        <v>5285.7228780000005</v>
      </c>
      <c r="K24" s="14">
        <f>'[1]Memória 09'!E17</f>
        <v>0</v>
      </c>
      <c r="L24" s="14">
        <f t="shared" si="3"/>
        <v>0</v>
      </c>
      <c r="M24" s="14">
        <f t="shared" si="4"/>
        <v>-2.2000000000000011</v>
      </c>
      <c r="N24" s="14">
        <f>K24+'[1]BM 08'!M24</f>
        <v>8.6</v>
      </c>
      <c r="O24" s="14">
        <f t="shared" si="5"/>
        <v>0</v>
      </c>
      <c r="P24" s="14">
        <f t="shared" si="6"/>
        <v>-1076.72</v>
      </c>
      <c r="Q24" s="23">
        <f t="shared" si="7"/>
        <v>4209</v>
      </c>
      <c r="R24" s="14">
        <f t="shared" si="8"/>
        <v>1076.7228780000005</v>
      </c>
    </row>
    <row r="25" spans="1:18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2"/>
        <v>55.983060000000002</v>
      </c>
      <c r="G25" s="24">
        <v>88</v>
      </c>
      <c r="H25" s="20" t="s">
        <v>36</v>
      </c>
      <c r="I25" s="21">
        <f t="shared" si="10"/>
        <v>11446.7444</v>
      </c>
      <c r="J25" s="22">
        <f t="shared" si="11"/>
        <v>14577.428993399999</v>
      </c>
      <c r="K25" s="14">
        <f>'[1]Memória 09'!E18</f>
        <v>0</v>
      </c>
      <c r="L25" s="14">
        <f t="shared" si="3"/>
        <v>0</v>
      </c>
      <c r="M25" s="14">
        <f t="shared" si="4"/>
        <v>0</v>
      </c>
      <c r="N25" s="14">
        <f>K25+'[1]BM 08'!M25</f>
        <v>260.39</v>
      </c>
      <c r="O25" s="14">
        <f t="shared" si="5"/>
        <v>0</v>
      </c>
      <c r="P25" s="14">
        <f t="shared" si="6"/>
        <v>0</v>
      </c>
      <c r="Q25" s="23">
        <f t="shared" si="7"/>
        <v>14577.43</v>
      </c>
      <c r="R25" s="14">
        <f t="shared" si="8"/>
        <v>-1.0066000013466692E-3</v>
      </c>
    </row>
    <row r="26" spans="1:18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2"/>
        <v>17.408745</v>
      </c>
      <c r="G26" s="33">
        <v>96543</v>
      </c>
      <c r="H26" s="25" t="s">
        <v>60</v>
      </c>
      <c r="I26" s="21">
        <f t="shared" si="10"/>
        <v>2676.5860000000002</v>
      </c>
      <c r="J26" s="22">
        <f t="shared" si="11"/>
        <v>3408.6322709999999</v>
      </c>
      <c r="K26" s="14">
        <f>'[1]Memória 09'!E19</f>
        <v>0</v>
      </c>
      <c r="L26" s="14">
        <f t="shared" si="3"/>
        <v>0</v>
      </c>
      <c r="M26" s="14">
        <f t="shared" si="4"/>
        <v>0</v>
      </c>
      <c r="N26" s="14">
        <f>K26+'[1]BM 08'!M26</f>
        <v>195.8</v>
      </c>
      <c r="O26" s="14">
        <f t="shared" si="5"/>
        <v>0</v>
      </c>
      <c r="P26" s="14">
        <f t="shared" si="6"/>
        <v>0</v>
      </c>
      <c r="Q26" s="23">
        <f t="shared" si="7"/>
        <v>3408.63</v>
      </c>
      <c r="R26" s="14">
        <f t="shared" si="8"/>
        <v>2.2709999998369312E-3</v>
      </c>
    </row>
    <row r="27" spans="1:18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2"/>
        <v>16.861139999999999</v>
      </c>
      <c r="G27" s="33">
        <v>96544</v>
      </c>
      <c r="H27" s="25" t="s">
        <v>60</v>
      </c>
      <c r="I27" s="21">
        <f t="shared" si="10"/>
        <v>1888.0239999999999</v>
      </c>
      <c r="J27" s="22">
        <f t="shared" si="11"/>
        <v>2404.3985639999996</v>
      </c>
      <c r="K27" s="14">
        <f>'[1]Memória 09'!E20</f>
        <v>0</v>
      </c>
      <c r="L27" s="14">
        <f t="shared" si="3"/>
        <v>0</v>
      </c>
      <c r="M27" s="14">
        <f t="shared" si="4"/>
        <v>0</v>
      </c>
      <c r="N27" s="14">
        <f>K27+'[1]BM 08'!M27</f>
        <v>142.6</v>
      </c>
      <c r="O27" s="14">
        <f t="shared" si="5"/>
        <v>0</v>
      </c>
      <c r="P27" s="14">
        <f t="shared" si="6"/>
        <v>0</v>
      </c>
      <c r="Q27" s="23">
        <f t="shared" si="7"/>
        <v>2404.4</v>
      </c>
      <c r="R27" s="14">
        <f t="shared" si="8"/>
        <v>-1.4360000004671747E-3</v>
      </c>
    </row>
    <row r="28" spans="1:18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2"/>
        <v>16.122510000000002</v>
      </c>
      <c r="G28" s="33">
        <v>96545</v>
      </c>
      <c r="H28" s="25" t="s">
        <v>60</v>
      </c>
      <c r="I28" s="21">
        <f t="shared" si="10"/>
        <v>6327.4679999999998</v>
      </c>
      <c r="J28" s="22">
        <f t="shared" si="11"/>
        <v>8058.030498000001</v>
      </c>
      <c r="K28" s="14">
        <f>'[1]Memória 09'!E21</f>
        <v>0</v>
      </c>
      <c r="L28" s="14">
        <f t="shared" si="3"/>
        <v>0</v>
      </c>
      <c r="M28" s="14">
        <f t="shared" si="4"/>
        <v>0</v>
      </c>
      <c r="N28" s="14">
        <f>K28+'[1]BM 08'!M28</f>
        <v>499.79999999999995</v>
      </c>
      <c r="O28" s="14">
        <f t="shared" si="5"/>
        <v>0</v>
      </c>
      <c r="P28" s="14">
        <f t="shared" si="6"/>
        <v>0</v>
      </c>
      <c r="Q28" s="23">
        <f t="shared" si="7"/>
        <v>8058.03</v>
      </c>
      <c r="R28" s="14">
        <f t="shared" si="8"/>
        <v>4.980000012437813E-4</v>
      </c>
    </row>
    <row r="29" spans="1:18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2"/>
        <v>14.556104999999999</v>
      </c>
      <c r="G29" s="33">
        <v>96546</v>
      </c>
      <c r="H29" s="25" t="s">
        <v>60</v>
      </c>
      <c r="I29" s="21">
        <f t="shared" si="10"/>
        <v>5174.3609999999999</v>
      </c>
      <c r="J29" s="22">
        <f t="shared" si="11"/>
        <v>6589.5487334999989</v>
      </c>
      <c r="K29" s="14">
        <f>'[1]Memória 09'!E22</f>
        <v>0</v>
      </c>
      <c r="L29" s="14">
        <f t="shared" si="3"/>
        <v>0</v>
      </c>
      <c r="M29" s="14">
        <f t="shared" si="4"/>
        <v>0</v>
      </c>
      <c r="N29" s="14">
        <f>K29+'[1]BM 08'!M29</f>
        <v>452.70000000000005</v>
      </c>
      <c r="O29" s="14">
        <f t="shared" si="5"/>
        <v>0</v>
      </c>
      <c r="P29" s="14">
        <f t="shared" si="6"/>
        <v>0</v>
      </c>
      <c r="Q29" s="23">
        <f t="shared" si="7"/>
        <v>6589.55</v>
      </c>
      <c r="R29" s="14">
        <f t="shared" si="8"/>
        <v>-1.266500001293025E-3</v>
      </c>
    </row>
    <row r="30" spans="1:18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2"/>
        <v>12.391155000000001</v>
      </c>
      <c r="G30" s="33">
        <v>96547</v>
      </c>
      <c r="H30" s="25" t="s">
        <v>60</v>
      </c>
      <c r="I30" s="21">
        <f t="shared" si="10"/>
        <v>170.27500000000001</v>
      </c>
      <c r="J30" s="22">
        <f t="shared" si="11"/>
        <v>216.84521250000003</v>
      </c>
      <c r="K30" s="14">
        <f>'[1]Memória 09'!E23</f>
        <v>0</v>
      </c>
      <c r="L30" s="14">
        <f t="shared" si="3"/>
        <v>0</v>
      </c>
      <c r="M30" s="14">
        <f t="shared" si="4"/>
        <v>0</v>
      </c>
      <c r="N30" s="14">
        <f>K30+'[1]BM 08'!M30</f>
        <v>17.5</v>
      </c>
      <c r="O30" s="14">
        <f t="shared" si="5"/>
        <v>0</v>
      </c>
      <c r="P30" s="14">
        <f t="shared" si="6"/>
        <v>0</v>
      </c>
      <c r="Q30" s="23">
        <f t="shared" si="7"/>
        <v>216.85</v>
      </c>
      <c r="R30" s="14">
        <f t="shared" si="8"/>
        <v>-4.7874999999635293E-3</v>
      </c>
    </row>
    <row r="31" spans="1:18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2"/>
        <v>11.881755</v>
      </c>
      <c r="G31" s="33">
        <v>96548</v>
      </c>
      <c r="H31" s="25" t="s">
        <v>60</v>
      </c>
      <c r="I31" s="21">
        <f t="shared" si="10"/>
        <v>94.233000000000004</v>
      </c>
      <c r="J31" s="22">
        <f t="shared" si="11"/>
        <v>120.0057255</v>
      </c>
      <c r="K31" s="14">
        <f>'[1]Memória 09'!E24</f>
        <v>0</v>
      </c>
      <c r="L31" s="14">
        <f t="shared" si="3"/>
        <v>0</v>
      </c>
      <c r="M31" s="14">
        <f t="shared" si="4"/>
        <v>0</v>
      </c>
      <c r="N31" s="14">
        <f>K31+'[1]BM 08'!M31</f>
        <v>10.1</v>
      </c>
      <c r="O31" s="14">
        <f t="shared" si="5"/>
        <v>0</v>
      </c>
      <c r="P31" s="14">
        <f t="shared" si="6"/>
        <v>0</v>
      </c>
      <c r="Q31" s="23">
        <f t="shared" si="7"/>
        <v>120.01</v>
      </c>
      <c r="R31" s="14">
        <f t="shared" si="8"/>
        <v>-4.2745000000081745E-3</v>
      </c>
    </row>
    <row r="32" spans="1:18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2"/>
        <v>372.70251000000002</v>
      </c>
      <c r="G32" s="36">
        <v>94966</v>
      </c>
      <c r="H32" s="18" t="s">
        <v>85</v>
      </c>
      <c r="I32" s="21">
        <f t="shared" si="10"/>
        <v>7468.6832000000004</v>
      </c>
      <c r="J32" s="22">
        <f t="shared" si="11"/>
        <v>9511.3680552000005</v>
      </c>
      <c r="K32" s="14">
        <f>'[1]Memória 09'!E25</f>
        <v>0</v>
      </c>
      <c r="L32" s="14">
        <f t="shared" si="3"/>
        <v>0</v>
      </c>
      <c r="M32" s="14">
        <f t="shared" si="4"/>
        <v>0</v>
      </c>
      <c r="N32" s="14">
        <f>K32+'[1]BM 08'!M32</f>
        <v>25.52</v>
      </c>
      <c r="O32" s="14">
        <f t="shared" si="5"/>
        <v>0</v>
      </c>
      <c r="P32" s="14">
        <f t="shared" si="6"/>
        <v>0</v>
      </c>
      <c r="Q32" s="23">
        <f t="shared" si="7"/>
        <v>9511.3700000000008</v>
      </c>
      <c r="R32" s="14">
        <f t="shared" si="8"/>
        <v>-1.9448000002739718E-3</v>
      </c>
    </row>
    <row r="33" spans="1:21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2"/>
        <v>145.99404000000001</v>
      </c>
      <c r="G33" s="33">
        <v>92873</v>
      </c>
      <c r="H33" s="25" t="s">
        <v>60</v>
      </c>
      <c r="I33" s="21">
        <f t="shared" si="10"/>
        <v>2925.6127999999999</v>
      </c>
      <c r="J33" s="22">
        <f t="shared" si="11"/>
        <v>3725.7679008000005</v>
      </c>
      <c r="K33" s="14">
        <f>'[1]Memória 09'!E26</f>
        <v>0</v>
      </c>
      <c r="L33" s="14">
        <f t="shared" si="3"/>
        <v>0</v>
      </c>
      <c r="M33" s="14">
        <f t="shared" si="4"/>
        <v>0</v>
      </c>
      <c r="N33" s="14">
        <f>K33+'[1]BM 08'!M33</f>
        <v>25.52</v>
      </c>
      <c r="O33" s="14">
        <f t="shared" si="5"/>
        <v>0</v>
      </c>
      <c r="P33" s="14">
        <f t="shared" si="6"/>
        <v>0</v>
      </c>
      <c r="Q33" s="23">
        <f t="shared" si="7"/>
        <v>3725.77</v>
      </c>
      <c r="R33" s="14">
        <f t="shared" si="8"/>
        <v>-2.0991999995203514E-3</v>
      </c>
    </row>
    <row r="34" spans="1:21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2"/>
        <v>18.669510000000002</v>
      </c>
      <c r="G34" s="36">
        <v>4953</v>
      </c>
      <c r="H34" s="18" t="s">
        <v>90</v>
      </c>
      <c r="I34" s="21">
        <f t="shared" si="10"/>
        <v>1583.28</v>
      </c>
      <c r="J34" s="22">
        <f t="shared" si="11"/>
        <v>2016.3070800000003</v>
      </c>
      <c r="K34" s="14">
        <f>'[1]Memória 09'!E27</f>
        <v>0</v>
      </c>
      <c r="L34" s="14">
        <f t="shared" si="3"/>
        <v>0</v>
      </c>
      <c r="M34" s="14">
        <f t="shared" si="4"/>
        <v>-0.51999999999999602</v>
      </c>
      <c r="N34" s="14">
        <f>K34+'[1]BM 08'!M34</f>
        <v>107.48</v>
      </c>
      <c r="O34" s="14">
        <f t="shared" si="5"/>
        <v>0</v>
      </c>
      <c r="P34" s="14">
        <f t="shared" si="6"/>
        <v>-9.7100000000000009</v>
      </c>
      <c r="Q34" s="23">
        <f t="shared" si="7"/>
        <v>2006.6</v>
      </c>
      <c r="R34" s="14">
        <f t="shared" si="8"/>
        <v>9.7070800000003601</v>
      </c>
    </row>
    <row r="35" spans="1:21" ht="24">
      <c r="A35" s="34" t="s">
        <v>91</v>
      </c>
      <c r="B35" s="26" t="s">
        <v>1278</v>
      </c>
      <c r="C35" s="34" t="s">
        <v>31</v>
      </c>
      <c r="D35" s="35">
        <v>25.62</v>
      </c>
      <c r="E35" s="35">
        <v>23.4</v>
      </c>
      <c r="F35" s="19">
        <f t="shared" si="2"/>
        <v>29.799899999999997</v>
      </c>
      <c r="G35" s="36">
        <v>98561</v>
      </c>
      <c r="H35" s="18" t="s">
        <v>85</v>
      </c>
      <c r="I35" s="21">
        <f t="shared" si="10"/>
        <v>599.50800000000004</v>
      </c>
      <c r="J35" s="22">
        <f t="shared" si="11"/>
        <v>763.47343799999999</v>
      </c>
      <c r="K35" s="14">
        <f>'[1]Memória 09'!E28</f>
        <v>21.79</v>
      </c>
      <c r="L35" s="14">
        <f t="shared" si="3"/>
        <v>0</v>
      </c>
      <c r="M35" s="14">
        <f t="shared" si="4"/>
        <v>-3.8300000000000018</v>
      </c>
      <c r="N35" s="14">
        <f>K35+'[1]BM 08'!M35</f>
        <v>21.79</v>
      </c>
      <c r="O35" s="14">
        <f t="shared" si="5"/>
        <v>0</v>
      </c>
      <c r="P35" s="14">
        <f t="shared" si="6"/>
        <v>-114.13</v>
      </c>
      <c r="Q35" s="23">
        <f t="shared" si="7"/>
        <v>649.34</v>
      </c>
      <c r="R35" s="14">
        <f t="shared" si="8"/>
        <v>114.13343799999996</v>
      </c>
    </row>
    <row r="36" spans="1:21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2"/>
        <v>93.500370000000004</v>
      </c>
      <c r="G36" s="17" t="s">
        <v>95</v>
      </c>
      <c r="H36" s="20" t="s">
        <v>33</v>
      </c>
      <c r="I36" s="21">
        <f t="shared" si="10"/>
        <v>734.2</v>
      </c>
      <c r="J36" s="22">
        <f t="shared" si="11"/>
        <v>935.00369999999998</v>
      </c>
      <c r="K36" s="14">
        <f>'[1]Memória 09'!E29</f>
        <v>0</v>
      </c>
      <c r="L36" s="14">
        <f t="shared" si="3"/>
        <v>0</v>
      </c>
      <c r="M36" s="14">
        <f t="shared" si="4"/>
        <v>-10</v>
      </c>
      <c r="N36" s="14">
        <f>K36+'[1]BM 08'!M36</f>
        <v>0</v>
      </c>
      <c r="O36" s="14">
        <f t="shared" si="5"/>
        <v>0</v>
      </c>
      <c r="P36" s="14">
        <f t="shared" si="6"/>
        <v>-935</v>
      </c>
      <c r="Q36" s="23">
        <f t="shared" si="7"/>
        <v>0</v>
      </c>
      <c r="R36" s="14">
        <f t="shared" si="8"/>
        <v>935.00369999999998</v>
      </c>
    </row>
    <row r="37" spans="1:21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'[1]Memória 09'!E30</f>
        <v>0</v>
      </c>
      <c r="L37" s="14">
        <f t="shared" si="3"/>
        <v>0</v>
      </c>
      <c r="M37" s="14">
        <f t="shared" si="4"/>
        <v>0</v>
      </c>
      <c r="N37" s="14">
        <f>K37+'[1]BM 08'!M37</f>
        <v>0</v>
      </c>
      <c r="O37" s="31">
        <f t="shared" ref="O37:R37" si="12">SUM(O38:O49)</f>
        <v>0</v>
      </c>
      <c r="P37" s="31">
        <f t="shared" si="12"/>
        <v>-1870.01</v>
      </c>
      <c r="Q37" s="31">
        <f t="shared" si="12"/>
        <v>151563.45000000001</v>
      </c>
      <c r="R37" s="31">
        <f t="shared" si="12"/>
        <v>1870.0107413999974</v>
      </c>
    </row>
    <row r="38" spans="1:21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2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'[1]Memória 09'!E31</f>
        <v>0</v>
      </c>
      <c r="L38" s="14">
        <f t="shared" si="3"/>
        <v>0</v>
      </c>
      <c r="M38" s="14">
        <f t="shared" si="4"/>
        <v>0</v>
      </c>
      <c r="N38" s="14">
        <f>K38+'[1]BM 08'!M38</f>
        <v>872.7</v>
      </c>
      <c r="O38" s="14">
        <f t="shared" si="5"/>
        <v>0</v>
      </c>
      <c r="P38" s="14">
        <f t="shared" si="6"/>
        <v>0</v>
      </c>
      <c r="Q38" s="23">
        <f t="shared" si="7"/>
        <v>15225.95</v>
      </c>
      <c r="R38" s="14">
        <f t="shared" si="8"/>
        <v>3.265000001192675E-3</v>
      </c>
    </row>
    <row r="39" spans="1:21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2"/>
        <v>16.886610000000001</v>
      </c>
      <c r="G39" s="33">
        <v>92776</v>
      </c>
      <c r="H39" s="18" t="s">
        <v>85</v>
      </c>
      <c r="I39" s="38">
        <f t="shared" ref="I39:I49" si="13">E39*D39</f>
        <v>1137.7079999999999</v>
      </c>
      <c r="J39" s="39">
        <f t="shared" ref="J39:J49" si="14">F39*D39</f>
        <v>1448.871138</v>
      </c>
      <c r="K39" s="14">
        <f>'[1]Memória 09'!E32</f>
        <v>0</v>
      </c>
      <c r="L39" s="14">
        <f t="shared" si="3"/>
        <v>0</v>
      </c>
      <c r="M39" s="14">
        <f t="shared" si="4"/>
        <v>0</v>
      </c>
      <c r="N39" s="14">
        <f>K39+'[1]BM 08'!M39</f>
        <v>85.800000000000011</v>
      </c>
      <c r="O39" s="14">
        <f t="shared" si="5"/>
        <v>0</v>
      </c>
      <c r="P39" s="14">
        <f t="shared" si="6"/>
        <v>0</v>
      </c>
      <c r="Q39" s="23">
        <f t="shared" si="7"/>
        <v>1448.87</v>
      </c>
      <c r="R39" s="14">
        <f t="shared" si="8"/>
        <v>1.138000000082684E-3</v>
      </c>
    </row>
    <row r="40" spans="1:21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2"/>
        <v>16.122510000000002</v>
      </c>
      <c r="G40" s="33">
        <v>92777</v>
      </c>
      <c r="H40" s="18" t="s">
        <v>85</v>
      </c>
      <c r="I40" s="38">
        <f t="shared" si="13"/>
        <v>11785.194</v>
      </c>
      <c r="J40" s="39">
        <f t="shared" si="14"/>
        <v>15008.444559000001</v>
      </c>
      <c r="K40" s="14">
        <f>'[1]Memória 09'!E33</f>
        <v>0</v>
      </c>
      <c r="L40" s="14">
        <f t="shared" si="3"/>
        <v>0</v>
      </c>
      <c r="M40" s="14">
        <f t="shared" si="4"/>
        <v>0</v>
      </c>
      <c r="N40" s="14">
        <f>K40+'[1]BM 08'!M40</f>
        <v>930.90000000000009</v>
      </c>
      <c r="O40" s="14">
        <f t="shared" si="5"/>
        <v>0</v>
      </c>
      <c r="P40" s="14">
        <f t="shared" si="6"/>
        <v>0</v>
      </c>
      <c r="Q40" s="23">
        <f t="shared" si="7"/>
        <v>15008.44</v>
      </c>
      <c r="R40" s="14">
        <f t="shared" si="8"/>
        <v>4.5590000008814968E-3</v>
      </c>
    </row>
    <row r="41" spans="1:21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2"/>
        <v>14.517900000000001</v>
      </c>
      <c r="G41" s="33">
        <v>92778</v>
      </c>
      <c r="H41" s="18" t="s">
        <v>85</v>
      </c>
      <c r="I41" s="38">
        <f t="shared" si="13"/>
        <v>11176.56</v>
      </c>
      <c r="J41" s="39">
        <f t="shared" si="14"/>
        <v>14233.34916</v>
      </c>
      <c r="K41" s="14">
        <f>'[1]Memória 09'!E34</f>
        <v>0</v>
      </c>
      <c r="L41" s="14">
        <f t="shared" si="3"/>
        <v>0</v>
      </c>
      <c r="M41" s="14">
        <f t="shared" si="4"/>
        <v>0</v>
      </c>
      <c r="N41" s="14">
        <f>K41+'[1]BM 08'!M41</f>
        <v>980.40000000000009</v>
      </c>
      <c r="O41" s="14">
        <f t="shared" si="5"/>
        <v>0</v>
      </c>
      <c r="P41" s="14">
        <f t="shared" si="6"/>
        <v>0</v>
      </c>
      <c r="Q41" s="23">
        <f t="shared" si="7"/>
        <v>14233.35</v>
      </c>
      <c r="R41" s="14">
        <f t="shared" si="8"/>
        <v>-8.4000000060768798E-4</v>
      </c>
    </row>
    <row r="42" spans="1:21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2"/>
        <v>12.289275</v>
      </c>
      <c r="G42" s="33">
        <v>92779</v>
      </c>
      <c r="H42" s="18" t="s">
        <v>85</v>
      </c>
      <c r="I42" s="38">
        <f t="shared" si="13"/>
        <v>4125.375</v>
      </c>
      <c r="J42" s="39">
        <f t="shared" si="14"/>
        <v>5253.6650625000002</v>
      </c>
      <c r="K42" s="14">
        <f>'[1]Memória 09'!E35</f>
        <v>0</v>
      </c>
      <c r="L42" s="14">
        <f t="shared" si="3"/>
        <v>0</v>
      </c>
      <c r="M42" s="14">
        <f t="shared" si="4"/>
        <v>0</v>
      </c>
      <c r="N42" s="14">
        <f>K42+'[1]BM 08'!M42</f>
        <v>427.5</v>
      </c>
      <c r="O42" s="14">
        <f t="shared" si="5"/>
        <v>0</v>
      </c>
      <c r="P42" s="14">
        <f t="shared" si="6"/>
        <v>0</v>
      </c>
      <c r="Q42" s="23">
        <f t="shared" si="7"/>
        <v>5253.67</v>
      </c>
      <c r="R42" s="14">
        <f t="shared" si="8"/>
        <v>-4.9374999998690328E-3</v>
      </c>
    </row>
    <row r="43" spans="1:21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2"/>
        <v>11.295945</v>
      </c>
      <c r="G43" s="36">
        <v>92764</v>
      </c>
      <c r="H43" s="18" t="s">
        <v>85</v>
      </c>
      <c r="I43" s="38">
        <f t="shared" si="13"/>
        <v>3264.16</v>
      </c>
      <c r="J43" s="39">
        <f t="shared" si="14"/>
        <v>4156.9077600000001</v>
      </c>
      <c r="K43" s="14">
        <f>'[1]Memória 09'!E36</f>
        <v>0</v>
      </c>
      <c r="L43" s="14">
        <f t="shared" si="3"/>
        <v>0</v>
      </c>
      <c r="M43" s="14">
        <f t="shared" si="4"/>
        <v>0</v>
      </c>
      <c r="N43" s="14">
        <f>K43+'[1]BM 08'!M43</f>
        <v>368</v>
      </c>
      <c r="O43" s="14">
        <f t="shared" si="5"/>
        <v>0</v>
      </c>
      <c r="P43" s="14">
        <f t="shared" si="6"/>
        <v>0</v>
      </c>
      <c r="Q43" s="23">
        <f t="shared" si="7"/>
        <v>4156.91</v>
      </c>
      <c r="R43" s="14">
        <f t="shared" si="8"/>
        <v>-2.2399999998015119E-3</v>
      </c>
    </row>
    <row r="44" spans="1:21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2"/>
        <v>12.964230000000001</v>
      </c>
      <c r="G44" s="33">
        <v>92765</v>
      </c>
      <c r="H44" s="18" t="s">
        <v>85</v>
      </c>
      <c r="I44" s="38">
        <f t="shared" si="13"/>
        <v>987.45999999999992</v>
      </c>
      <c r="J44" s="39">
        <f t="shared" si="14"/>
        <v>1257.5303100000001</v>
      </c>
      <c r="K44" s="14">
        <f>'[1]Memória 09'!E37</f>
        <v>0</v>
      </c>
      <c r="L44" s="14">
        <f t="shared" si="3"/>
        <v>0</v>
      </c>
      <c r="M44" s="14">
        <f t="shared" si="4"/>
        <v>0</v>
      </c>
      <c r="N44" s="14">
        <f>K44+'[1]BM 08'!M44</f>
        <v>97</v>
      </c>
      <c r="O44" s="14">
        <f t="shared" si="5"/>
        <v>0</v>
      </c>
      <c r="P44" s="14">
        <f t="shared" si="6"/>
        <v>0</v>
      </c>
      <c r="Q44" s="23">
        <f t="shared" si="7"/>
        <v>1257.53</v>
      </c>
      <c r="R44" s="14">
        <f t="shared" si="8"/>
        <v>3.1000000012681994E-4</v>
      </c>
    </row>
    <row r="45" spans="1:21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2"/>
        <v>46.53369</v>
      </c>
      <c r="G45" s="40">
        <v>3366</v>
      </c>
      <c r="H45" s="18" t="s">
        <v>90</v>
      </c>
      <c r="I45" s="38">
        <f t="shared" si="13"/>
        <v>24798.236399999998</v>
      </c>
      <c r="J45" s="39">
        <f t="shared" si="14"/>
        <v>31580.5540554</v>
      </c>
      <c r="K45" s="14">
        <f>'[1]Memória 09'!E38</f>
        <v>0</v>
      </c>
      <c r="L45" s="14">
        <f t="shared" si="3"/>
        <v>0</v>
      </c>
      <c r="M45" s="14">
        <f t="shared" si="4"/>
        <v>0</v>
      </c>
      <c r="N45" s="14">
        <f>K45+'[1]BM 08'!M45</f>
        <v>678.66000000000008</v>
      </c>
      <c r="O45" s="14">
        <f t="shared" si="5"/>
        <v>0</v>
      </c>
      <c r="P45" s="14">
        <f t="shared" si="6"/>
        <v>0</v>
      </c>
      <c r="Q45" s="23">
        <f t="shared" si="7"/>
        <v>31580.55</v>
      </c>
      <c r="R45" s="14">
        <f t="shared" si="8"/>
        <v>4.0554000006522983E-3</v>
      </c>
    </row>
    <row r="46" spans="1:21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2"/>
        <v>372.70251000000002</v>
      </c>
      <c r="G46" s="36">
        <v>94966</v>
      </c>
      <c r="H46" s="18" t="s">
        <v>85</v>
      </c>
      <c r="I46" s="38">
        <f t="shared" si="13"/>
        <v>14319.853800000001</v>
      </c>
      <c r="J46" s="39">
        <f t="shared" si="14"/>
        <v>18236.3338143</v>
      </c>
      <c r="K46" s="14">
        <f>'[1]Memória 09'!E39</f>
        <v>0</v>
      </c>
      <c r="L46" s="14">
        <f t="shared" si="3"/>
        <v>0</v>
      </c>
      <c r="M46" s="14">
        <f t="shared" si="4"/>
        <v>0</v>
      </c>
      <c r="N46" s="14">
        <f>K46+'[1]BM 08'!M46</f>
        <v>48.93</v>
      </c>
      <c r="O46" s="14">
        <f t="shared" si="5"/>
        <v>0</v>
      </c>
      <c r="P46" s="14">
        <f t="shared" si="6"/>
        <v>0</v>
      </c>
      <c r="Q46" s="23">
        <f t="shared" si="7"/>
        <v>18236.330000000002</v>
      </c>
      <c r="R46" s="14">
        <f t="shared" si="8"/>
        <v>3.8142999983392656E-3</v>
      </c>
      <c r="T46" s="67"/>
      <c r="U46" s="67"/>
    </row>
    <row r="47" spans="1:21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2"/>
        <v>145.99404000000001</v>
      </c>
      <c r="G47" s="33">
        <v>92873</v>
      </c>
      <c r="H47" s="25" t="s">
        <v>60</v>
      </c>
      <c r="I47" s="38">
        <f t="shared" si="13"/>
        <v>5609.3352000000004</v>
      </c>
      <c r="J47" s="39">
        <f t="shared" si="14"/>
        <v>7143.4883772000003</v>
      </c>
      <c r="K47" s="14">
        <f>'[1]Memória 09'!E40</f>
        <v>0</v>
      </c>
      <c r="L47" s="14">
        <f t="shared" si="3"/>
        <v>0</v>
      </c>
      <c r="M47" s="14">
        <f t="shared" si="4"/>
        <v>0</v>
      </c>
      <c r="N47" s="14">
        <f>K47+'[1]BM 08'!M47</f>
        <v>48.93</v>
      </c>
      <c r="O47" s="14">
        <f t="shared" si="5"/>
        <v>0</v>
      </c>
      <c r="P47" s="14">
        <f t="shared" si="6"/>
        <v>0</v>
      </c>
      <c r="Q47" s="23">
        <f t="shared" si="7"/>
        <v>7143.49</v>
      </c>
      <c r="R47" s="14">
        <f t="shared" si="8"/>
        <v>-1.6227999994953279E-3</v>
      </c>
      <c r="T47" s="96"/>
    </row>
    <row r="48" spans="1:21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2"/>
        <v>135.29664</v>
      </c>
      <c r="G48" s="17" t="s">
        <v>120</v>
      </c>
      <c r="H48" s="17" t="s">
        <v>121</v>
      </c>
      <c r="I48" s="38">
        <f t="shared" si="13"/>
        <v>29853.439999999999</v>
      </c>
      <c r="J48" s="39">
        <f t="shared" si="14"/>
        <v>38018.355839999997</v>
      </c>
      <c r="K48" s="14">
        <f>'[1]Memória 09'!E41</f>
        <v>0</v>
      </c>
      <c r="L48" s="14">
        <f t="shared" si="3"/>
        <v>0</v>
      </c>
      <c r="M48" s="14">
        <f t="shared" si="4"/>
        <v>0</v>
      </c>
      <c r="N48" s="14">
        <f>K48+'[1]BM 08'!M48</f>
        <v>281</v>
      </c>
      <c r="O48" s="14">
        <f t="shared" si="5"/>
        <v>0</v>
      </c>
      <c r="P48" s="14">
        <f t="shared" si="6"/>
        <v>0</v>
      </c>
      <c r="Q48" s="23">
        <f t="shared" si="7"/>
        <v>38018.36</v>
      </c>
      <c r="R48" s="14">
        <f t="shared" si="8"/>
        <v>-4.1600000040489249E-3</v>
      </c>
    </row>
    <row r="49" spans="1:21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2"/>
        <v>93.500370000000004</v>
      </c>
      <c r="G49" s="17" t="s">
        <v>95</v>
      </c>
      <c r="H49" s="20" t="s">
        <v>33</v>
      </c>
      <c r="I49" s="38">
        <f t="shared" si="13"/>
        <v>1468.4</v>
      </c>
      <c r="J49" s="39">
        <f t="shared" si="14"/>
        <v>1870.0074</v>
      </c>
      <c r="K49" s="14">
        <f>'[1]Memória 09'!E42</f>
        <v>0</v>
      </c>
      <c r="L49" s="14">
        <f t="shared" si="3"/>
        <v>0</v>
      </c>
      <c r="M49" s="14">
        <f t="shared" si="4"/>
        <v>-20</v>
      </c>
      <c r="N49" s="14">
        <f>K49+'[1]BM 08'!M49</f>
        <v>0</v>
      </c>
      <c r="O49" s="14">
        <f t="shared" si="5"/>
        <v>0</v>
      </c>
      <c r="P49" s="14">
        <f t="shared" si="6"/>
        <v>-1870.01</v>
      </c>
      <c r="Q49" s="23">
        <f t="shared" si="7"/>
        <v>0</v>
      </c>
      <c r="R49" s="14">
        <f t="shared" si="8"/>
        <v>1870.0074</v>
      </c>
    </row>
    <row r="50" spans="1:21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'[1]Memória 09'!E43</f>
        <v>0</v>
      </c>
      <c r="L50" s="14">
        <f t="shared" si="3"/>
        <v>0</v>
      </c>
      <c r="M50" s="14">
        <f t="shared" si="4"/>
        <v>0</v>
      </c>
      <c r="N50" s="14">
        <f>K50+'[1]BM 08'!M50</f>
        <v>0</v>
      </c>
      <c r="O50" s="31">
        <f t="shared" ref="O50:R50" si="15">SUM(O51:O57)</f>
        <v>0</v>
      </c>
      <c r="P50" s="31">
        <f t="shared" si="15"/>
        <v>-1076.2</v>
      </c>
      <c r="Q50" s="31">
        <f t="shared" si="15"/>
        <v>55184.950000000004</v>
      </c>
      <c r="R50" s="31">
        <f t="shared" si="15"/>
        <v>1076.203430900011</v>
      </c>
    </row>
    <row r="51" spans="1:21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2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'[1]Memória 09'!E44</f>
        <v>0</v>
      </c>
      <c r="L51" s="14">
        <f t="shared" si="3"/>
        <v>0</v>
      </c>
      <c r="M51" s="14">
        <f t="shared" si="4"/>
        <v>-18.610900000000129</v>
      </c>
      <c r="N51" s="14">
        <f>K51+'[1]BM 08'!M51</f>
        <v>870.07909999999993</v>
      </c>
      <c r="O51" s="14">
        <f t="shared" si="5"/>
        <v>0</v>
      </c>
      <c r="P51" s="14">
        <f t="shared" si="6"/>
        <v>-1071.28</v>
      </c>
      <c r="Q51" s="23">
        <f t="shared" si="7"/>
        <v>50083.67</v>
      </c>
      <c r="R51" s="14">
        <f t="shared" si="8"/>
        <v>1071.2815180000107</v>
      </c>
      <c r="T51" s="96"/>
    </row>
    <row r="52" spans="1:21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2"/>
        <v>27.673155000000001</v>
      </c>
      <c r="G52" s="33">
        <v>93184</v>
      </c>
      <c r="H52" s="25" t="s">
        <v>60</v>
      </c>
      <c r="I52" s="38">
        <f t="shared" ref="I52:I57" si="16">E52*D52</f>
        <v>475.887</v>
      </c>
      <c r="J52" s="39">
        <f t="shared" ref="J52:J57" si="17">F52*D52</f>
        <v>606.04209449999996</v>
      </c>
      <c r="K52" s="14">
        <f>'[1]Memória 09'!E45</f>
        <v>0</v>
      </c>
      <c r="L52" s="14">
        <f t="shared" si="3"/>
        <v>0</v>
      </c>
      <c r="M52" s="14">
        <f t="shared" si="4"/>
        <v>0</v>
      </c>
      <c r="N52" s="14">
        <f>K52+'[1]BM 08'!M52</f>
        <v>21.9</v>
      </c>
      <c r="O52" s="14">
        <f t="shared" si="5"/>
        <v>0</v>
      </c>
      <c r="P52" s="14">
        <f t="shared" si="6"/>
        <v>0</v>
      </c>
      <c r="Q52" s="23">
        <f t="shared" si="7"/>
        <v>606.04</v>
      </c>
      <c r="R52" s="14">
        <f t="shared" si="8"/>
        <v>2.0944999999983338E-3</v>
      </c>
    </row>
    <row r="53" spans="1:21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2"/>
        <v>48.533085</v>
      </c>
      <c r="G53" s="33">
        <v>93185</v>
      </c>
      <c r="H53" s="25" t="s">
        <v>60</v>
      </c>
      <c r="I53" s="38">
        <f t="shared" si="16"/>
        <v>222.5624</v>
      </c>
      <c r="J53" s="39">
        <f t="shared" si="17"/>
        <v>283.43321639999999</v>
      </c>
      <c r="K53" s="14">
        <f>'[1]Memória 09'!E46</f>
        <v>0</v>
      </c>
      <c r="L53" s="14">
        <f t="shared" si="3"/>
        <v>0</v>
      </c>
      <c r="M53" s="14">
        <f t="shared" si="4"/>
        <v>0</v>
      </c>
      <c r="N53" s="14">
        <f>K53+'[1]BM 08'!M53</f>
        <v>5.84</v>
      </c>
      <c r="O53" s="14">
        <f t="shared" si="5"/>
        <v>0</v>
      </c>
      <c r="P53" s="14">
        <f t="shared" si="6"/>
        <v>0</v>
      </c>
      <c r="Q53" s="23">
        <f t="shared" si="7"/>
        <v>283.43</v>
      </c>
      <c r="R53" s="14">
        <f t="shared" si="8"/>
        <v>3.2163999999852422E-3</v>
      </c>
    </row>
    <row r="54" spans="1:21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2"/>
        <v>37.835684999999998</v>
      </c>
      <c r="G54" s="33">
        <v>93182</v>
      </c>
      <c r="H54" s="25" t="s">
        <v>60</v>
      </c>
      <c r="I54" s="38">
        <f t="shared" si="16"/>
        <v>383.25900000000001</v>
      </c>
      <c r="J54" s="39">
        <f t="shared" si="17"/>
        <v>488.08033649999999</v>
      </c>
      <c r="K54" s="14">
        <f>'[1]Memória 09'!E47</f>
        <v>0</v>
      </c>
      <c r="L54" s="14">
        <f t="shared" si="3"/>
        <v>0</v>
      </c>
      <c r="M54" s="14">
        <f t="shared" si="4"/>
        <v>0</v>
      </c>
      <c r="N54" s="14">
        <f>K54+'[1]BM 08'!M54</f>
        <v>12.9</v>
      </c>
      <c r="O54" s="14">
        <f t="shared" si="5"/>
        <v>0</v>
      </c>
      <c r="P54" s="14">
        <f t="shared" si="6"/>
        <v>0</v>
      </c>
      <c r="Q54" s="23">
        <f t="shared" si="7"/>
        <v>488.08</v>
      </c>
      <c r="R54" s="14">
        <f t="shared" si="8"/>
        <v>3.3650000000307045E-4</v>
      </c>
    </row>
    <row r="55" spans="1:21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2"/>
        <v>49.195305000000005</v>
      </c>
      <c r="G55" s="33">
        <v>93183</v>
      </c>
      <c r="H55" s="25" t="s">
        <v>60</v>
      </c>
      <c r="I55" s="38">
        <f t="shared" si="16"/>
        <v>1336.5980000000002</v>
      </c>
      <c r="J55" s="39">
        <f t="shared" si="17"/>
        <v>1702.1575530000002</v>
      </c>
      <c r="K55" s="14">
        <f>'[1]Memória 09'!E48</f>
        <v>0</v>
      </c>
      <c r="L55" s="14">
        <f t="shared" si="3"/>
        <v>0</v>
      </c>
      <c r="M55" s="14">
        <f t="shared" si="4"/>
        <v>-0.10000000000000142</v>
      </c>
      <c r="N55" s="14">
        <f>K55+'[1]BM 08'!M55</f>
        <v>34.5</v>
      </c>
      <c r="O55" s="14">
        <f t="shared" si="5"/>
        <v>0</v>
      </c>
      <c r="P55" s="14">
        <f t="shared" si="6"/>
        <v>-4.92</v>
      </c>
      <c r="Q55" s="23">
        <f t="shared" si="7"/>
        <v>1697.24</v>
      </c>
      <c r="R55" s="14">
        <f t="shared" si="8"/>
        <v>4.9175530000002254</v>
      </c>
    </row>
    <row r="56" spans="1:21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2"/>
        <v>37.097054999999997</v>
      </c>
      <c r="G56" s="33">
        <v>93194</v>
      </c>
      <c r="H56" s="25" t="s">
        <v>60</v>
      </c>
      <c r="I56" s="38">
        <f t="shared" si="16"/>
        <v>375.77699999999999</v>
      </c>
      <c r="J56" s="39">
        <f t="shared" si="17"/>
        <v>478.5520095</v>
      </c>
      <c r="K56" s="14">
        <f>'[1]Memória 09'!E49</f>
        <v>0</v>
      </c>
      <c r="L56" s="14">
        <f t="shared" si="3"/>
        <v>0</v>
      </c>
      <c r="M56" s="14">
        <f t="shared" si="4"/>
        <v>0</v>
      </c>
      <c r="N56" s="14">
        <f>K56+'[1]BM 08'!M56</f>
        <v>12.9</v>
      </c>
      <c r="O56" s="14">
        <f t="shared" si="5"/>
        <v>0</v>
      </c>
      <c r="P56" s="14">
        <f t="shared" si="6"/>
        <v>0</v>
      </c>
      <c r="Q56" s="23">
        <f t="shared" si="7"/>
        <v>478.55</v>
      </c>
      <c r="R56" s="14">
        <f t="shared" si="8"/>
        <v>2.0094999999855645E-3</v>
      </c>
    </row>
    <row r="57" spans="1:21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2"/>
        <v>44.738055000000003</v>
      </c>
      <c r="G57" s="33">
        <v>93183</v>
      </c>
      <c r="H57" s="25" t="s">
        <v>60</v>
      </c>
      <c r="I57" s="38">
        <f t="shared" si="16"/>
        <v>1215.498</v>
      </c>
      <c r="J57" s="39">
        <f t="shared" si="17"/>
        <v>1547.9367030000001</v>
      </c>
      <c r="K57" s="14">
        <f>'[1]Memória 09'!E50</f>
        <v>0</v>
      </c>
      <c r="L57" s="14">
        <f t="shared" si="3"/>
        <v>0</v>
      </c>
      <c r="M57" s="14">
        <f t="shared" si="4"/>
        <v>0</v>
      </c>
      <c r="N57" s="14">
        <f>K57+'[1]BM 08'!M57</f>
        <v>34.6</v>
      </c>
      <c r="O57" s="14">
        <f t="shared" si="5"/>
        <v>0</v>
      </c>
      <c r="P57" s="14">
        <f t="shared" si="6"/>
        <v>0</v>
      </c>
      <c r="Q57" s="23">
        <f t="shared" si="7"/>
        <v>1547.94</v>
      </c>
      <c r="R57" s="14">
        <f t="shared" si="8"/>
        <v>-3.2969999999750144E-3</v>
      </c>
    </row>
    <row r="58" spans="1:21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'[1]Memória 09'!E51</f>
        <v>0</v>
      </c>
      <c r="L58" s="14">
        <f t="shared" si="3"/>
        <v>0</v>
      </c>
      <c r="M58" s="14">
        <f t="shared" si="4"/>
        <v>0</v>
      </c>
      <c r="N58" s="14">
        <f>K58+'[1]BM 08'!M58</f>
        <v>0</v>
      </c>
      <c r="O58" s="31">
        <f t="shared" ref="O58:R58" si="18">SUM(O59:O69)</f>
        <v>0</v>
      </c>
      <c r="P58" s="31">
        <f t="shared" si="18"/>
        <v>-25273.47</v>
      </c>
      <c r="Q58" s="31">
        <f t="shared" si="18"/>
        <v>99427.429999999964</v>
      </c>
      <c r="R58" s="31">
        <f t="shared" si="18"/>
        <v>25273.460769999994</v>
      </c>
    </row>
    <row r="59" spans="1:21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2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'[1]Memória 09'!E52</f>
        <v>0</v>
      </c>
      <c r="L59" s="14">
        <f t="shared" si="3"/>
        <v>0</v>
      </c>
      <c r="M59" s="14">
        <f t="shared" si="4"/>
        <v>-457.15000000000009</v>
      </c>
      <c r="N59" s="14">
        <f>K59+'[1]BM 08'!M59</f>
        <v>1664.23</v>
      </c>
      <c r="O59" s="14">
        <f t="shared" si="5"/>
        <v>0</v>
      </c>
      <c r="P59" s="14">
        <f t="shared" si="6"/>
        <v>-2130.7800000000002</v>
      </c>
      <c r="Q59" s="23">
        <f t="shared" si="7"/>
        <v>7756.99</v>
      </c>
      <c r="R59" s="14">
        <f t="shared" si="8"/>
        <v>2130.7833938000003</v>
      </c>
      <c r="S59" s="1">
        <f>N51*2</f>
        <v>1740.1581999999999</v>
      </c>
      <c r="T59" s="67">
        <f>S59-N59</f>
        <v>75.928199999999833</v>
      </c>
      <c r="U59" s="1" t="s">
        <v>1214</v>
      </c>
    </row>
    <row r="60" spans="1:21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2"/>
        <v>24.272909999999996</v>
      </c>
      <c r="G60" s="42">
        <v>87529</v>
      </c>
      <c r="H60" s="25" t="s">
        <v>60</v>
      </c>
      <c r="I60" s="21">
        <f t="shared" ref="I60:I69" si="19">E60*D60</f>
        <v>40433.502800000002</v>
      </c>
      <c r="J60" s="22">
        <f t="shared" ref="J60:J69" si="20">D60*F60</f>
        <v>51492.065815799993</v>
      </c>
      <c r="K60" s="14">
        <f>'[1]Memória 09'!E53</f>
        <v>0</v>
      </c>
      <c r="L60" s="14">
        <f t="shared" si="3"/>
        <v>0</v>
      </c>
      <c r="M60" s="14">
        <f t="shared" si="4"/>
        <v>-457.15000000000009</v>
      </c>
      <c r="N60" s="14">
        <f>K60+'[1]BM 08'!M60</f>
        <v>1664.23</v>
      </c>
      <c r="O60" s="14">
        <f t="shared" si="5"/>
        <v>0</v>
      </c>
      <c r="P60" s="14">
        <f t="shared" si="6"/>
        <v>-11096.36</v>
      </c>
      <c r="Q60" s="23">
        <f t="shared" si="7"/>
        <v>40395.71</v>
      </c>
      <c r="R60" s="14">
        <f t="shared" si="8"/>
        <v>11096.355815799994</v>
      </c>
    </row>
    <row r="61" spans="1:21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2"/>
        <v>55.448189999999997</v>
      </c>
      <c r="G61" s="43">
        <v>87273</v>
      </c>
      <c r="H61" s="18" t="s">
        <v>85</v>
      </c>
      <c r="I61" s="21">
        <f t="shared" si="19"/>
        <v>10689.5054</v>
      </c>
      <c r="J61" s="22">
        <f t="shared" si="20"/>
        <v>13613.0851269</v>
      </c>
      <c r="K61" s="14">
        <f>'[1]Memória 09'!E54</f>
        <v>0</v>
      </c>
      <c r="L61" s="14">
        <f t="shared" si="3"/>
        <v>0</v>
      </c>
      <c r="M61" s="14">
        <f t="shared" si="4"/>
        <v>0</v>
      </c>
      <c r="N61" s="14">
        <f>K61+'[1]BM 08'!M61</f>
        <v>245.51</v>
      </c>
      <c r="O61" s="14">
        <f t="shared" si="5"/>
        <v>0</v>
      </c>
      <c r="P61" s="14">
        <f t="shared" si="6"/>
        <v>0</v>
      </c>
      <c r="Q61" s="23">
        <f t="shared" si="7"/>
        <v>13613.09</v>
      </c>
      <c r="R61" s="14">
        <f t="shared" si="8"/>
        <v>-4.8731000006227987E-3</v>
      </c>
    </row>
    <row r="62" spans="1:21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2"/>
        <v>2.0248650000000001</v>
      </c>
      <c r="G62" s="42">
        <v>88485</v>
      </c>
      <c r="H62" s="25" t="s">
        <v>60</v>
      </c>
      <c r="I62" s="21">
        <f t="shared" si="19"/>
        <v>2766.8385000000003</v>
      </c>
      <c r="J62" s="22">
        <f t="shared" si="20"/>
        <v>3523.5688297500005</v>
      </c>
      <c r="K62" s="14">
        <f>'[1]Memória 09'!E55</f>
        <v>0</v>
      </c>
      <c r="L62" s="14">
        <f t="shared" si="3"/>
        <v>0</v>
      </c>
      <c r="M62" s="14">
        <f t="shared" si="4"/>
        <v>-75.920000000000073</v>
      </c>
      <c r="N62" s="14">
        <f>K62+'[1]BM 08'!M62</f>
        <v>1664.23</v>
      </c>
      <c r="O62" s="14">
        <f t="shared" si="5"/>
        <v>0</v>
      </c>
      <c r="P62" s="14">
        <f t="shared" si="6"/>
        <v>-153.72999999999999</v>
      </c>
      <c r="Q62" s="23">
        <f t="shared" si="7"/>
        <v>3369.84</v>
      </c>
      <c r="R62" s="14">
        <f t="shared" si="8"/>
        <v>153.72882975000039</v>
      </c>
    </row>
    <row r="63" spans="1:21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2"/>
        <v>14.645250000000001</v>
      </c>
      <c r="G63" s="36">
        <v>8624</v>
      </c>
      <c r="H63" s="18" t="s">
        <v>90</v>
      </c>
      <c r="I63" s="21">
        <f t="shared" si="19"/>
        <v>9246</v>
      </c>
      <c r="J63" s="22">
        <f t="shared" si="20"/>
        <v>11774.781000000001</v>
      </c>
      <c r="K63" s="14">
        <f>'[1]Memória 09'!E56</f>
        <v>0</v>
      </c>
      <c r="L63" s="14">
        <f t="shared" si="3"/>
        <v>0</v>
      </c>
      <c r="M63" s="14">
        <f t="shared" si="4"/>
        <v>-804</v>
      </c>
      <c r="N63" s="14">
        <f>K63+'[1]BM 08'!M63</f>
        <v>0</v>
      </c>
      <c r="O63" s="14">
        <f t="shared" si="5"/>
        <v>0</v>
      </c>
      <c r="P63" s="14">
        <f t="shared" si="6"/>
        <v>-11774.78</v>
      </c>
      <c r="Q63" s="23">
        <f t="shared" si="7"/>
        <v>0</v>
      </c>
      <c r="R63" s="14">
        <f t="shared" si="8"/>
        <v>11774.781000000001</v>
      </c>
    </row>
    <row r="64" spans="1:21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2"/>
        <v>10.54458</v>
      </c>
      <c r="G64" s="42">
        <v>88497</v>
      </c>
      <c r="H64" s="25" t="s">
        <v>60</v>
      </c>
      <c r="I64" s="21">
        <f t="shared" si="19"/>
        <v>7751.3219999999992</v>
      </c>
      <c r="J64" s="22">
        <f t="shared" si="20"/>
        <v>9871.308567</v>
      </c>
      <c r="K64" s="14">
        <f>'[1]Memória 09'!E57</f>
        <v>0</v>
      </c>
      <c r="L64" s="14">
        <f t="shared" si="3"/>
        <v>0</v>
      </c>
      <c r="M64" s="14">
        <f t="shared" si="4"/>
        <v>-4.9999999999954525E-3</v>
      </c>
      <c r="N64" s="14">
        <f>K64+'[1]BM 08'!M64</f>
        <v>936.14499999999998</v>
      </c>
      <c r="O64" s="14">
        <f t="shared" si="5"/>
        <v>0</v>
      </c>
      <c r="P64" s="14">
        <f t="shared" si="6"/>
        <v>-0.05</v>
      </c>
      <c r="Q64" s="23">
        <f t="shared" si="7"/>
        <v>9871.26</v>
      </c>
      <c r="R64" s="14">
        <f t="shared" si="8"/>
        <v>4.8566999999820837E-2</v>
      </c>
    </row>
    <row r="65" spans="1:18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2"/>
        <v>13.817475</v>
      </c>
      <c r="G65" s="42">
        <v>102213</v>
      </c>
      <c r="H65" s="25" t="s">
        <v>60</v>
      </c>
      <c r="I65" s="21">
        <f t="shared" si="19"/>
        <v>665.322</v>
      </c>
      <c r="J65" s="22">
        <f t="shared" si="20"/>
        <v>847.28756699999997</v>
      </c>
      <c r="K65" s="14">
        <f>'[1]Memória 09'!E58</f>
        <v>0</v>
      </c>
      <c r="L65" s="14">
        <f t="shared" si="3"/>
        <v>0</v>
      </c>
      <c r="M65" s="14">
        <f t="shared" si="4"/>
        <v>0</v>
      </c>
      <c r="N65" s="14">
        <f>K65+'[1]BM 08'!M65</f>
        <v>61.320000000000007</v>
      </c>
      <c r="O65" s="14">
        <f t="shared" si="5"/>
        <v>0</v>
      </c>
      <c r="P65" s="14">
        <f t="shared" si="6"/>
        <v>0</v>
      </c>
      <c r="Q65" s="23">
        <f t="shared" si="7"/>
        <v>847.29</v>
      </c>
      <c r="R65" s="14">
        <f t="shared" si="8"/>
        <v>-2.4329999999963547E-3</v>
      </c>
    </row>
    <row r="66" spans="1:18" ht="36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2"/>
        <v>6.9278400000000007</v>
      </c>
      <c r="G66" s="43">
        <v>100723</v>
      </c>
      <c r="H66" s="18" t="s">
        <v>85</v>
      </c>
      <c r="I66" s="21">
        <f t="shared" si="19"/>
        <v>92.48</v>
      </c>
      <c r="J66" s="22">
        <f t="shared" si="20"/>
        <v>117.77328000000001</v>
      </c>
      <c r="K66" s="14">
        <f>'[1]Memória 09'!E59</f>
        <v>0</v>
      </c>
      <c r="L66" s="14">
        <f t="shared" si="3"/>
        <v>0</v>
      </c>
      <c r="M66" s="14">
        <f t="shared" si="4"/>
        <v>-17</v>
      </c>
      <c r="N66" s="14">
        <f>K66+'[1]BM 08'!M66</f>
        <v>0</v>
      </c>
      <c r="O66" s="14">
        <f t="shared" si="5"/>
        <v>0</v>
      </c>
      <c r="P66" s="14">
        <f t="shared" si="6"/>
        <v>-117.77</v>
      </c>
      <c r="Q66" s="23">
        <f t="shared" si="7"/>
        <v>0</v>
      </c>
      <c r="R66" s="14">
        <f t="shared" si="8"/>
        <v>117.77328000000001</v>
      </c>
    </row>
    <row r="67" spans="1:18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2"/>
        <v>12.416625</v>
      </c>
      <c r="G67" s="42">
        <v>88488</v>
      </c>
      <c r="H67" s="25" t="s">
        <v>60</v>
      </c>
      <c r="I67" s="21">
        <f t="shared" si="19"/>
        <v>4426.5</v>
      </c>
      <c r="J67" s="22">
        <f t="shared" si="20"/>
        <v>5637.1477500000001</v>
      </c>
      <c r="K67" s="14">
        <f>'[1]Memória 09'!E60</f>
        <v>0</v>
      </c>
      <c r="L67" s="14">
        <f t="shared" si="3"/>
        <v>0</v>
      </c>
      <c r="M67" s="14">
        <f t="shared" si="4"/>
        <v>0</v>
      </c>
      <c r="N67" s="14">
        <f>K67+'[1]BM 08'!M67</f>
        <v>454</v>
      </c>
      <c r="O67" s="14">
        <f t="shared" si="5"/>
        <v>0</v>
      </c>
      <c r="P67" s="14">
        <f t="shared" si="6"/>
        <v>0</v>
      </c>
      <c r="Q67" s="23">
        <f t="shared" si="7"/>
        <v>5637.15</v>
      </c>
      <c r="R67" s="14">
        <f t="shared" si="8"/>
        <v>-2.2499999995488906E-3</v>
      </c>
    </row>
    <row r="68" spans="1:18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2"/>
        <v>11.053979999999999</v>
      </c>
      <c r="G68" s="42">
        <v>88489</v>
      </c>
      <c r="H68" s="25" t="s">
        <v>60</v>
      </c>
      <c r="I68" s="21">
        <f t="shared" si="19"/>
        <v>6978.7199999999993</v>
      </c>
      <c r="J68" s="22">
        <f t="shared" si="20"/>
        <v>8887.3999199999998</v>
      </c>
      <c r="K68" s="14">
        <f>'[1]Memória 09'!E61</f>
        <v>0</v>
      </c>
      <c r="L68" s="14">
        <f t="shared" si="3"/>
        <v>0</v>
      </c>
      <c r="M68" s="14">
        <f t="shared" si="4"/>
        <v>0</v>
      </c>
      <c r="N68" s="14">
        <f>K68+'[1]BM 08'!M68</f>
        <v>804</v>
      </c>
      <c r="O68" s="14">
        <f t="shared" si="5"/>
        <v>0</v>
      </c>
      <c r="P68" s="14">
        <f t="shared" si="6"/>
        <v>0</v>
      </c>
      <c r="Q68" s="23">
        <f t="shared" si="7"/>
        <v>8887.4</v>
      </c>
      <c r="R68" s="14">
        <f t="shared" si="8"/>
        <v>-7.9999999798019417E-5</v>
      </c>
    </row>
    <row r="69" spans="1:18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2"/>
        <v>9.6658650000000002</v>
      </c>
      <c r="G69" s="42">
        <v>88487</v>
      </c>
      <c r="H69" s="25" t="s">
        <v>60</v>
      </c>
      <c r="I69" s="21">
        <f t="shared" si="19"/>
        <v>7105.3784999999998</v>
      </c>
      <c r="J69" s="22">
        <f t="shared" si="20"/>
        <v>9048.69951975</v>
      </c>
      <c r="K69" s="14">
        <f>'[1]Memória 09'!E62</f>
        <v>0</v>
      </c>
      <c r="L69" s="14">
        <f t="shared" si="3"/>
        <v>0</v>
      </c>
      <c r="M69" s="14">
        <f t="shared" si="4"/>
        <v>0</v>
      </c>
      <c r="N69" s="14">
        <f>K69+'[1]BM 08'!M69</f>
        <v>936.15</v>
      </c>
      <c r="O69" s="14">
        <f t="shared" si="5"/>
        <v>0</v>
      </c>
      <c r="P69" s="14">
        <f t="shared" si="6"/>
        <v>0</v>
      </c>
      <c r="Q69" s="23">
        <f t="shared" si="7"/>
        <v>9048.7000000000007</v>
      </c>
      <c r="R69" s="14">
        <f t="shared" si="8"/>
        <v>-4.8025000069173984E-4</v>
      </c>
    </row>
    <row r="70" spans="1:18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10866.279</v>
      </c>
      <c r="J70" s="31">
        <f>SUM(J71:J74)</f>
        <v>13838.2063065</v>
      </c>
      <c r="K70" s="14">
        <f>'[1]Memória 09'!E63</f>
        <v>0</v>
      </c>
      <c r="L70" s="14">
        <f t="shared" si="3"/>
        <v>0</v>
      </c>
      <c r="M70" s="14">
        <f t="shared" si="4"/>
        <v>0</v>
      </c>
      <c r="N70" s="14">
        <f>K70+'[1]BM 08'!M70</f>
        <v>0</v>
      </c>
      <c r="O70" s="31">
        <f t="shared" ref="O70:R70" si="21">SUM(O71:O74)</f>
        <v>0</v>
      </c>
      <c r="P70" s="31">
        <f t="shared" si="21"/>
        <v>0</v>
      </c>
      <c r="Q70" s="31">
        <f t="shared" si="21"/>
        <v>13838.210000000001</v>
      </c>
      <c r="R70" s="31">
        <f t="shared" si="21"/>
        <v>-3.6935000002813467E-3</v>
      </c>
    </row>
    <row r="71" spans="1:18" ht="34.35" customHeight="1">
      <c r="A71" s="100" t="s">
        <v>1279</v>
      </c>
      <c r="B71" s="101" t="s">
        <v>1280</v>
      </c>
      <c r="C71" s="100" t="s">
        <v>1281</v>
      </c>
      <c r="D71" s="102">
        <v>0</v>
      </c>
      <c r="E71" s="102">
        <v>9.98</v>
      </c>
      <c r="F71" s="103">
        <f t="shared" si="2"/>
        <v>12.709530000000001</v>
      </c>
      <c r="G71" s="104">
        <v>92544</v>
      </c>
      <c r="H71" s="105" t="s">
        <v>1282</v>
      </c>
      <c r="I71" s="106">
        <f>E71*D71</f>
        <v>0</v>
      </c>
      <c r="J71" s="107">
        <f>D71*F71</f>
        <v>0</v>
      </c>
      <c r="K71" s="243">
        <f>'[1]Memória 09'!E64</f>
        <v>0</v>
      </c>
      <c r="L71" s="243">
        <f t="shared" si="3"/>
        <v>0</v>
      </c>
      <c r="M71" s="243">
        <f t="shared" si="4"/>
        <v>0</v>
      </c>
      <c r="N71" s="243">
        <f>K71+'[1]BM 08'!M71</f>
        <v>0</v>
      </c>
      <c r="O71" s="108">
        <f t="shared" si="5"/>
        <v>0</v>
      </c>
      <c r="P71" s="108">
        <f t="shared" si="6"/>
        <v>0</v>
      </c>
      <c r="Q71" s="109">
        <f t="shared" si="7"/>
        <v>0</v>
      </c>
      <c r="R71" s="108">
        <f t="shared" si="8"/>
        <v>0</v>
      </c>
    </row>
    <row r="72" spans="1:18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2"/>
        <v>47.144970000000001</v>
      </c>
      <c r="G72" s="42">
        <v>94207</v>
      </c>
      <c r="H72" s="18" t="s">
        <v>85</v>
      </c>
      <c r="I72" s="38">
        <f t="shared" ref="I72:I74" si="22">E72*D72</f>
        <v>9036.2118000000009</v>
      </c>
      <c r="J72" s="39">
        <f t="shared" ref="J72:J74" si="23">D72*F72</f>
        <v>11507.615727300001</v>
      </c>
      <c r="K72" s="14">
        <f>'[1]Memória 09'!E65</f>
        <v>0</v>
      </c>
      <c r="L72" s="14">
        <f t="shared" si="3"/>
        <v>0</v>
      </c>
      <c r="M72" s="14">
        <f t="shared" si="4"/>
        <v>0</v>
      </c>
      <c r="N72" s="14">
        <f>K72+'[1]BM 08'!M72</f>
        <v>244.09</v>
      </c>
      <c r="O72" s="14">
        <f t="shared" si="5"/>
        <v>0</v>
      </c>
      <c r="P72" s="14">
        <f t="shared" si="6"/>
        <v>0</v>
      </c>
      <c r="Q72" s="23">
        <f t="shared" si="7"/>
        <v>11507.62</v>
      </c>
      <c r="R72" s="14">
        <f t="shared" si="8"/>
        <v>-4.2727000000013504E-3</v>
      </c>
    </row>
    <row r="73" spans="1:18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2"/>
        <v>31.786560000000001</v>
      </c>
      <c r="G73" s="43">
        <v>100435</v>
      </c>
      <c r="H73" s="18" t="s">
        <v>85</v>
      </c>
      <c r="I73" s="38">
        <f t="shared" si="22"/>
        <v>1830.0672</v>
      </c>
      <c r="J73" s="39">
        <f t="shared" si="23"/>
        <v>2330.5905791999999</v>
      </c>
      <c r="K73" s="14">
        <f>'[1]Memória 09'!E66</f>
        <v>0</v>
      </c>
      <c r="L73" s="14">
        <f t="shared" si="3"/>
        <v>0</v>
      </c>
      <c r="M73" s="14">
        <f t="shared" si="4"/>
        <v>0</v>
      </c>
      <c r="N73" s="14">
        <f>K73+'[1]BM 08'!M73</f>
        <v>73.319999999999993</v>
      </c>
      <c r="O73" s="14">
        <f t="shared" si="5"/>
        <v>0</v>
      </c>
      <c r="P73" s="14">
        <f t="shared" si="6"/>
        <v>0</v>
      </c>
      <c r="Q73" s="23">
        <f t="shared" si="7"/>
        <v>2330.59</v>
      </c>
      <c r="R73" s="14">
        <f t="shared" si="8"/>
        <v>5.7919999972000369E-4</v>
      </c>
    </row>
    <row r="74" spans="1:18" ht="36" customHeight="1">
      <c r="A74" s="100" t="s">
        <v>1283</v>
      </c>
      <c r="B74" s="101" t="s">
        <v>1284</v>
      </c>
      <c r="C74" s="100" t="s">
        <v>1285</v>
      </c>
      <c r="D74" s="102">
        <v>0</v>
      </c>
      <c r="E74" s="102">
        <v>119.17</v>
      </c>
      <c r="F74" s="103">
        <f t="shared" si="2"/>
        <v>151.76299499999999</v>
      </c>
      <c r="G74" s="104">
        <v>94229</v>
      </c>
      <c r="H74" s="105" t="s">
        <v>1282</v>
      </c>
      <c r="I74" s="106">
        <f t="shared" si="22"/>
        <v>0</v>
      </c>
      <c r="J74" s="107">
        <f t="shared" si="23"/>
        <v>0</v>
      </c>
      <c r="K74" s="243">
        <f>'[1]Memória 09'!E67</f>
        <v>0</v>
      </c>
      <c r="L74" s="243">
        <f t="shared" si="3"/>
        <v>0</v>
      </c>
      <c r="M74" s="243">
        <f t="shared" si="4"/>
        <v>0</v>
      </c>
      <c r="N74" s="243">
        <f>K74+'[1]BM 08'!M74</f>
        <v>0</v>
      </c>
      <c r="O74" s="108">
        <f t="shared" si="5"/>
        <v>0</v>
      </c>
      <c r="P74" s="108">
        <f t="shared" si="6"/>
        <v>0</v>
      </c>
      <c r="Q74" s="109">
        <f t="shared" si="7"/>
        <v>0</v>
      </c>
      <c r="R74" s="108">
        <f t="shared" si="8"/>
        <v>0</v>
      </c>
    </row>
    <row r="75" spans="1:18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39186.376900000003</v>
      </c>
      <c r="J75" s="31">
        <f>SUM(J77:J93)</f>
        <v>49903.850982150005</v>
      </c>
      <c r="K75" s="14">
        <f>'[1]Memória 09'!E68</f>
        <v>0</v>
      </c>
      <c r="L75" s="14">
        <f t="shared" si="3"/>
        <v>0</v>
      </c>
      <c r="M75" s="14">
        <f t="shared" si="4"/>
        <v>0</v>
      </c>
      <c r="N75" s="14">
        <f>K75+'[1]BM 08'!M75</f>
        <v>0</v>
      </c>
      <c r="O75" s="31">
        <f t="shared" ref="O75:R75" si="24">SUM(O77:O93)</f>
        <v>4273.1399999999994</v>
      </c>
      <c r="P75" s="31">
        <f t="shared" si="24"/>
        <v>-10923.769999999999</v>
      </c>
      <c r="Q75" s="31">
        <f t="shared" si="24"/>
        <v>43253.23</v>
      </c>
      <c r="R75" s="31">
        <f t="shared" si="24"/>
        <v>6650.6209821499979</v>
      </c>
    </row>
    <row r="76" spans="1:18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'[1]Memória 09'!E69</f>
        <v>0</v>
      </c>
      <c r="L76" s="14">
        <f t="shared" si="3"/>
        <v>0</v>
      </c>
      <c r="M76" s="14">
        <f t="shared" si="4"/>
        <v>0</v>
      </c>
      <c r="N76" s="14">
        <f>K76+'[1]BM 08'!M76</f>
        <v>0</v>
      </c>
      <c r="O76" s="14">
        <f t="shared" si="5"/>
        <v>0</v>
      </c>
      <c r="P76" s="14">
        <f t="shared" si="6"/>
        <v>0</v>
      </c>
      <c r="Q76" s="23">
        <f t="shared" si="7"/>
        <v>0</v>
      </c>
      <c r="R76" s="14">
        <f t="shared" si="8"/>
        <v>0</v>
      </c>
    </row>
    <row r="77" spans="1:18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'[1]Memória 09'!E70</f>
        <v>31.99</v>
      </c>
      <c r="L77" s="14">
        <f t="shared" ref="L77:L140" si="26">IF(N77&gt;D77,N77-D77,0)</f>
        <v>31.990000000000009</v>
      </c>
      <c r="M77" s="14">
        <f t="shared" ref="M77:M140" si="27">IF(N77&lt;D77,N77-D77,0)</f>
        <v>0</v>
      </c>
      <c r="N77" s="14">
        <f>K77+'[1]BM 08'!M77</f>
        <v>209.45000000000002</v>
      </c>
      <c r="O77" s="14">
        <f t="shared" ref="O77:O140" si="28">ROUND(L77*F77,2)</f>
        <v>1460.1</v>
      </c>
      <c r="P77" s="14">
        <f t="shared" ref="P77:P140" si="29">ROUND(M77*F77,2)</f>
        <v>0</v>
      </c>
      <c r="Q77" s="23">
        <f t="shared" ref="Q77:Q140" si="30">ROUND(N77*F77,2)</f>
        <v>9559.77</v>
      </c>
      <c r="R77" s="14">
        <f t="shared" ref="R77:R140" si="31">J77-Q77</f>
        <v>-1460.0980896000001</v>
      </c>
    </row>
    <row r="78" spans="1:18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2">D78*E78</f>
        <v>575.30900000000008</v>
      </c>
      <c r="J78" s="39">
        <f t="shared" ref="J78:J93" si="33">D78*F78</f>
        <v>732.65601149999998</v>
      </c>
      <c r="K78" s="14">
        <f>'[1]Memória 09'!E71</f>
        <v>0</v>
      </c>
      <c r="L78" s="14">
        <f t="shared" si="26"/>
        <v>0</v>
      </c>
      <c r="M78" s="14">
        <f t="shared" si="27"/>
        <v>-69.650000000000006</v>
      </c>
      <c r="N78" s="14">
        <f>K78+'[1]BM 08'!M78</f>
        <v>0</v>
      </c>
      <c r="O78" s="14">
        <f t="shared" si="28"/>
        <v>0</v>
      </c>
      <c r="P78" s="14">
        <f t="shared" si="29"/>
        <v>-732.66</v>
      </c>
      <c r="Q78" s="23">
        <f t="shared" si="30"/>
        <v>0</v>
      </c>
      <c r="R78" s="14">
        <f t="shared" si="31"/>
        <v>732.65601149999998</v>
      </c>
    </row>
    <row r="79" spans="1:18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2"/>
        <v>355.5496</v>
      </c>
      <c r="J79" s="39">
        <f t="shared" si="33"/>
        <v>452.79241560000003</v>
      </c>
      <c r="K79" s="14">
        <f>'[1]Memória 09'!E72</f>
        <v>0</v>
      </c>
      <c r="L79" s="14">
        <f t="shared" si="26"/>
        <v>0</v>
      </c>
      <c r="M79" s="14">
        <f t="shared" si="27"/>
        <v>0</v>
      </c>
      <c r="N79" s="14">
        <f>K79+'[1]BM 08'!M79</f>
        <v>24.22</v>
      </c>
      <c r="O79" s="14">
        <f t="shared" si="28"/>
        <v>0</v>
      </c>
      <c r="P79" s="14">
        <f t="shared" si="29"/>
        <v>0</v>
      </c>
      <c r="Q79" s="23">
        <f t="shared" si="30"/>
        <v>452.79</v>
      </c>
      <c r="R79" s="14">
        <f t="shared" si="31"/>
        <v>2.4156000000061795E-3</v>
      </c>
    </row>
    <row r="80" spans="1:18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2"/>
        <v>1109.7603999999999</v>
      </c>
      <c r="J80" s="39">
        <f t="shared" si="33"/>
        <v>1413.2798694000001</v>
      </c>
      <c r="K80" s="14">
        <f>'[1]Memória 09'!E73</f>
        <v>19.179999999999996</v>
      </c>
      <c r="L80" s="14">
        <f t="shared" si="26"/>
        <v>19.179999999999993</v>
      </c>
      <c r="M80" s="14">
        <f t="shared" si="27"/>
        <v>0</v>
      </c>
      <c r="N80" s="14">
        <f>K80+'[1]BM 08'!M80</f>
        <v>43.399999999999991</v>
      </c>
      <c r="O80" s="14">
        <f t="shared" si="28"/>
        <v>1119.19</v>
      </c>
      <c r="P80" s="14">
        <f t="shared" si="29"/>
        <v>0</v>
      </c>
      <c r="Q80" s="23">
        <f t="shared" si="30"/>
        <v>2532.4699999999998</v>
      </c>
      <c r="R80" s="14">
        <f t="shared" si="31"/>
        <v>-1119.1901305999997</v>
      </c>
    </row>
    <row r="81" spans="1:19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2"/>
        <v>613.49259999999992</v>
      </c>
      <c r="J81" s="39">
        <f t="shared" si="33"/>
        <v>781.28282609999985</v>
      </c>
      <c r="K81" s="14">
        <f>'[1]Memória 09'!E74</f>
        <v>52.510000000000005</v>
      </c>
      <c r="L81" s="14">
        <f t="shared" si="26"/>
        <v>52.510000000000005</v>
      </c>
      <c r="M81" s="14">
        <f t="shared" si="27"/>
        <v>0</v>
      </c>
      <c r="N81" s="14">
        <f>K81+'[1]BM 08'!M81</f>
        <v>76.73</v>
      </c>
      <c r="O81" s="14">
        <f t="shared" si="28"/>
        <v>1693.85</v>
      </c>
      <c r="P81" s="14">
        <f t="shared" si="29"/>
        <v>0</v>
      </c>
      <c r="Q81" s="23">
        <f t="shared" si="30"/>
        <v>2475.14</v>
      </c>
      <c r="R81" s="14">
        <f t="shared" si="31"/>
        <v>-1693.8571738999999</v>
      </c>
    </row>
    <row r="82" spans="1:19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2"/>
        <v>2811.2153999999996</v>
      </c>
      <c r="J82" s="39">
        <f t="shared" si="33"/>
        <v>3580.0828118999998</v>
      </c>
      <c r="K82" s="14">
        <f>'[1]Memória 09'!E75</f>
        <v>0</v>
      </c>
      <c r="L82" s="14">
        <f t="shared" si="26"/>
        <v>0</v>
      </c>
      <c r="M82" s="14">
        <f t="shared" si="27"/>
        <v>-24.22</v>
      </c>
      <c r="N82" s="14">
        <f>K82+'[1]BM 08'!M82</f>
        <v>0</v>
      </c>
      <c r="O82" s="14">
        <f t="shared" si="28"/>
        <v>0</v>
      </c>
      <c r="P82" s="14">
        <f t="shared" si="29"/>
        <v>-3580.08</v>
      </c>
      <c r="Q82" s="23">
        <f t="shared" si="30"/>
        <v>0</v>
      </c>
      <c r="R82" s="14">
        <f t="shared" si="31"/>
        <v>3580.0828118999998</v>
      </c>
    </row>
    <row r="83" spans="1:19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2"/>
        <v>860.524</v>
      </c>
      <c r="J83" s="39">
        <f t="shared" si="33"/>
        <v>1095.8773139999998</v>
      </c>
      <c r="K83" s="14">
        <f>'[1]Memória 09'!E76</f>
        <v>0</v>
      </c>
      <c r="L83" s="14">
        <f t="shared" si="26"/>
        <v>0</v>
      </c>
      <c r="M83" s="14">
        <f t="shared" si="27"/>
        <v>-2.92</v>
      </c>
      <c r="N83" s="14">
        <f>K83+'[1]BM 08'!M83</f>
        <v>0</v>
      </c>
      <c r="O83" s="14">
        <f t="shared" si="28"/>
        <v>0</v>
      </c>
      <c r="P83" s="14">
        <f t="shared" si="29"/>
        <v>-1095.8800000000001</v>
      </c>
      <c r="Q83" s="23">
        <f t="shared" si="30"/>
        <v>0</v>
      </c>
      <c r="R83" s="14">
        <f t="shared" si="31"/>
        <v>1095.8773139999998</v>
      </c>
    </row>
    <row r="84" spans="1:19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2"/>
        <v>3311.9495999999999</v>
      </c>
      <c r="J84" s="39">
        <f t="shared" si="33"/>
        <v>4217.7678155999993</v>
      </c>
      <c r="K84" s="14">
        <f>'[1]Memória 09'!E77</f>
        <v>0</v>
      </c>
      <c r="L84" s="14">
        <f t="shared" si="26"/>
        <v>0</v>
      </c>
      <c r="M84" s="14">
        <f t="shared" si="27"/>
        <v>-12.84</v>
      </c>
      <c r="N84" s="14">
        <f>K84+'[1]BM 08'!M84</f>
        <v>0</v>
      </c>
      <c r="O84" s="14">
        <f t="shared" si="28"/>
        <v>0</v>
      </c>
      <c r="P84" s="14">
        <f t="shared" si="29"/>
        <v>-4217.7700000000004</v>
      </c>
      <c r="Q84" s="23">
        <f t="shared" si="30"/>
        <v>0</v>
      </c>
      <c r="R84" s="14">
        <f t="shared" si="31"/>
        <v>4217.7678155999993</v>
      </c>
    </row>
    <row r="85" spans="1:19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2"/>
        <v>326.12</v>
      </c>
      <c r="J85" s="39">
        <f t="shared" si="33"/>
        <v>415.31381999999996</v>
      </c>
      <c r="K85" s="14">
        <f>'[1]Memória 09'!E78</f>
        <v>0</v>
      </c>
      <c r="L85" s="14">
        <f t="shared" si="26"/>
        <v>0</v>
      </c>
      <c r="M85" s="14">
        <f t="shared" si="27"/>
        <v>-0.2</v>
      </c>
      <c r="N85" s="14">
        <f>K85+'[1]BM 08'!M85</f>
        <v>0</v>
      </c>
      <c r="O85" s="14">
        <f t="shared" si="28"/>
        <v>0</v>
      </c>
      <c r="P85" s="14">
        <f t="shared" si="29"/>
        <v>-415.31</v>
      </c>
      <c r="Q85" s="23">
        <f t="shared" si="30"/>
        <v>0</v>
      </c>
      <c r="R85" s="14">
        <f t="shared" si="31"/>
        <v>415.31381999999996</v>
      </c>
    </row>
    <row r="86" spans="1:19" ht="25.5" customHeight="1">
      <c r="A86" s="17" t="s">
        <v>1396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2"/>
        <v>2023.3290000000002</v>
      </c>
      <c r="J86" s="39">
        <f t="shared" si="33"/>
        <v>2576.7094815</v>
      </c>
      <c r="K86" s="14">
        <f>'[1]Memória 09'!E79</f>
        <v>0</v>
      </c>
      <c r="L86" s="14">
        <f t="shared" si="26"/>
        <v>0</v>
      </c>
      <c r="M86" s="14">
        <f t="shared" si="27"/>
        <v>-25.041100000000007</v>
      </c>
      <c r="N86" s="14">
        <f>K86+'[1]BM 08'!M86</f>
        <v>48.108899999999998</v>
      </c>
      <c r="O86" s="14">
        <f t="shared" si="28"/>
        <v>0</v>
      </c>
      <c r="P86" s="14">
        <f t="shared" si="29"/>
        <v>-882.07</v>
      </c>
      <c r="Q86" s="23">
        <f t="shared" si="30"/>
        <v>1694.64</v>
      </c>
      <c r="R86" s="14">
        <f t="shared" si="31"/>
        <v>882.06948149999994</v>
      </c>
    </row>
    <row r="87" spans="1:19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'[1]Memória 09'!E80</f>
        <v>0</v>
      </c>
      <c r="L87" s="14">
        <f t="shared" si="26"/>
        <v>0</v>
      </c>
      <c r="M87" s="14">
        <f t="shared" si="27"/>
        <v>0</v>
      </c>
      <c r="N87" s="14">
        <f>K87+'[1]BM 08'!M87</f>
        <v>0</v>
      </c>
      <c r="O87" s="14">
        <f t="shared" si="28"/>
        <v>0</v>
      </c>
      <c r="P87" s="14">
        <f t="shared" si="29"/>
        <v>0</v>
      </c>
      <c r="Q87" s="23">
        <f t="shared" si="30"/>
        <v>0</v>
      </c>
      <c r="R87" s="14">
        <f t="shared" si="31"/>
        <v>0</v>
      </c>
    </row>
    <row r="88" spans="1:19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2"/>
        <v>1076.0303999999999</v>
      </c>
      <c r="J88" s="39">
        <f t="shared" si="33"/>
        <v>1370.3247143999997</v>
      </c>
      <c r="K88" s="14">
        <f>'[1]Memória 09'!E81</f>
        <v>0</v>
      </c>
      <c r="L88" s="14">
        <f t="shared" si="26"/>
        <v>0</v>
      </c>
      <c r="M88" s="14">
        <f t="shared" si="27"/>
        <v>0</v>
      </c>
      <c r="N88" s="14">
        <f>K88+'[1]BM 08'!M88</f>
        <v>12.02</v>
      </c>
      <c r="O88" s="14">
        <f t="shared" si="28"/>
        <v>0</v>
      </c>
      <c r="P88" s="14">
        <f t="shared" si="29"/>
        <v>0</v>
      </c>
      <c r="Q88" s="23">
        <f t="shared" si="30"/>
        <v>1370.32</v>
      </c>
      <c r="R88" s="14">
        <f t="shared" si="31"/>
        <v>4.7143999997842911E-3</v>
      </c>
    </row>
    <row r="89" spans="1:19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2"/>
        <v>4100.0135</v>
      </c>
      <c r="J89" s="39">
        <f t="shared" si="33"/>
        <v>5221.3671922499998</v>
      </c>
      <c r="K89" s="14">
        <f>'[1]Memória 09'!E82</f>
        <v>0</v>
      </c>
      <c r="L89" s="14">
        <f t="shared" si="26"/>
        <v>0</v>
      </c>
      <c r="M89" s="14">
        <f t="shared" si="27"/>
        <v>0</v>
      </c>
      <c r="N89" s="14">
        <f>K89+'[1]BM 08'!M89</f>
        <v>240.47</v>
      </c>
      <c r="O89" s="14">
        <f t="shared" si="28"/>
        <v>0</v>
      </c>
      <c r="P89" s="14">
        <f t="shared" si="29"/>
        <v>0</v>
      </c>
      <c r="Q89" s="23">
        <f t="shared" si="30"/>
        <v>5221.37</v>
      </c>
      <c r="R89" s="14">
        <f t="shared" si="31"/>
        <v>-2.8077500001018052E-3</v>
      </c>
    </row>
    <row r="90" spans="1:19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2"/>
        <v>3530.0996</v>
      </c>
      <c r="J90" s="39">
        <f t="shared" si="33"/>
        <v>4495.5818405999999</v>
      </c>
      <c r="K90" s="14">
        <f>'[1]Memória 09'!E83</f>
        <v>0</v>
      </c>
      <c r="L90" s="14">
        <f t="shared" si="26"/>
        <v>0</v>
      </c>
      <c r="M90" s="14">
        <f t="shared" si="27"/>
        <v>0</v>
      </c>
      <c r="N90" s="14">
        <f>K90+'[1]BM 08'!M90</f>
        <v>240.47</v>
      </c>
      <c r="O90" s="14">
        <f t="shared" si="28"/>
        <v>0</v>
      </c>
      <c r="P90" s="14">
        <f t="shared" si="29"/>
        <v>0</v>
      </c>
      <c r="Q90" s="23">
        <f t="shared" si="30"/>
        <v>4495.58</v>
      </c>
      <c r="R90" s="14">
        <f t="shared" si="31"/>
        <v>1.8405999999231426E-3</v>
      </c>
    </row>
    <row r="91" spans="1:19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2"/>
        <v>10150.001399999999</v>
      </c>
      <c r="J91" s="39">
        <f t="shared" si="33"/>
        <v>12926.0267829</v>
      </c>
      <c r="K91" s="14">
        <f>'[1]Memória 09'!E84</f>
        <v>0</v>
      </c>
      <c r="L91" s="14">
        <f t="shared" si="26"/>
        <v>0</v>
      </c>
      <c r="M91" s="14">
        <f t="shared" si="27"/>
        <v>0</v>
      </c>
      <c r="N91" s="14">
        <f>K91+'[1]BM 08'!M91</f>
        <v>496.09</v>
      </c>
      <c r="O91" s="14">
        <f t="shared" si="28"/>
        <v>0</v>
      </c>
      <c r="P91" s="14">
        <f t="shared" si="29"/>
        <v>0</v>
      </c>
      <c r="Q91" s="23">
        <f t="shared" si="30"/>
        <v>12926.03</v>
      </c>
      <c r="R91" s="14">
        <f t="shared" si="31"/>
        <v>-3.2171000002563233E-3</v>
      </c>
      <c r="S91" s="96"/>
    </row>
    <row r="92" spans="1:19" ht="45.75" customHeight="1">
      <c r="A92" s="110" t="s">
        <v>1287</v>
      </c>
      <c r="B92" s="105" t="s">
        <v>1288</v>
      </c>
      <c r="C92" s="110" t="s">
        <v>1281</v>
      </c>
      <c r="D92" s="103">
        <v>0</v>
      </c>
      <c r="E92" s="103">
        <v>36.42</v>
      </c>
      <c r="F92" s="103">
        <f t="shared" si="25"/>
        <v>46.380870000000002</v>
      </c>
      <c r="G92" s="111">
        <v>87250</v>
      </c>
      <c r="H92" s="105" t="s">
        <v>1282</v>
      </c>
      <c r="I92" s="106">
        <f t="shared" si="32"/>
        <v>0</v>
      </c>
      <c r="J92" s="107">
        <f t="shared" si="33"/>
        <v>0</v>
      </c>
      <c r="K92" s="243">
        <f>'[1]Memória 09'!E85</f>
        <v>0</v>
      </c>
      <c r="L92" s="243">
        <f t="shared" si="26"/>
        <v>0</v>
      </c>
      <c r="M92" s="243">
        <f t="shared" si="27"/>
        <v>0</v>
      </c>
      <c r="N92" s="243">
        <f>K92+'[1]BM 08'!M92</f>
        <v>0</v>
      </c>
      <c r="O92" s="108">
        <f t="shared" si="28"/>
        <v>0</v>
      </c>
      <c r="P92" s="108">
        <f t="shared" si="29"/>
        <v>0</v>
      </c>
      <c r="Q92" s="109">
        <f t="shared" si="30"/>
        <v>0</v>
      </c>
      <c r="R92" s="108">
        <f t="shared" si="31"/>
        <v>0</v>
      </c>
    </row>
    <row r="93" spans="1:19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2"/>
        <v>1982.816</v>
      </c>
      <c r="J93" s="39">
        <f t="shared" si="33"/>
        <v>2525.116176</v>
      </c>
      <c r="K93" s="14">
        <f>'[1]Memória 09'!E86</f>
        <v>0</v>
      </c>
      <c r="L93" s="14">
        <f t="shared" si="26"/>
        <v>0</v>
      </c>
      <c r="M93" s="14">
        <f t="shared" si="27"/>
        <v>0</v>
      </c>
      <c r="N93" s="14">
        <f>K93+'[1]BM 08'!M93</f>
        <v>378.4</v>
      </c>
      <c r="O93" s="14">
        <f t="shared" si="28"/>
        <v>0</v>
      </c>
      <c r="P93" s="14">
        <f t="shared" si="29"/>
        <v>0</v>
      </c>
      <c r="Q93" s="23">
        <f t="shared" si="30"/>
        <v>2525.12</v>
      </c>
      <c r="R93" s="14">
        <f t="shared" si="31"/>
        <v>-3.8239999998950225E-3</v>
      </c>
    </row>
    <row r="94" spans="1:19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'[1]Memória 09'!E87</f>
        <v>0</v>
      </c>
      <c r="L94" s="14">
        <f t="shared" si="26"/>
        <v>0</v>
      </c>
      <c r="M94" s="14">
        <f t="shared" si="27"/>
        <v>0</v>
      </c>
      <c r="N94" s="14">
        <f>K94+'[1]BM 08'!M94</f>
        <v>0</v>
      </c>
      <c r="O94" s="14">
        <f t="shared" si="28"/>
        <v>0</v>
      </c>
      <c r="P94" s="14">
        <f t="shared" si="29"/>
        <v>0</v>
      </c>
      <c r="Q94" s="23">
        <f t="shared" si="30"/>
        <v>0</v>
      </c>
      <c r="R94" s="14">
        <f t="shared" si="31"/>
        <v>0</v>
      </c>
    </row>
    <row r="95" spans="1:19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'[1]Memória 09'!E88</f>
        <v>0</v>
      </c>
      <c r="L95" s="14">
        <f t="shared" si="26"/>
        <v>0</v>
      </c>
      <c r="M95" s="14">
        <f t="shared" si="27"/>
        <v>0</v>
      </c>
      <c r="N95" s="14">
        <f>K95+'[1]BM 08'!M95</f>
        <v>0</v>
      </c>
      <c r="O95" s="31">
        <f t="shared" ref="O95:R95" si="34">SUM(O96:O164)</f>
        <v>0</v>
      </c>
      <c r="P95" s="31">
        <f t="shared" si="34"/>
        <v>-5639.52</v>
      </c>
      <c r="Q95" s="31">
        <f t="shared" si="34"/>
        <v>34335.08</v>
      </c>
      <c r="R95" s="31">
        <f t="shared" si="34"/>
        <v>5639.54159755</v>
      </c>
    </row>
    <row r="96" spans="1:19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'[1]Memória 09'!E89</f>
        <v>0</v>
      </c>
      <c r="L96" s="14">
        <f t="shared" si="26"/>
        <v>0</v>
      </c>
      <c r="M96" s="14">
        <f t="shared" si="27"/>
        <v>0</v>
      </c>
      <c r="N96" s="14">
        <f>K96+'[1]BM 08'!M96</f>
        <v>1</v>
      </c>
      <c r="O96" s="14">
        <f t="shared" si="28"/>
        <v>0</v>
      </c>
      <c r="P96" s="14">
        <f t="shared" si="29"/>
        <v>0</v>
      </c>
      <c r="Q96" s="23">
        <f t="shared" si="30"/>
        <v>368.12</v>
      </c>
      <c r="R96" s="14">
        <f t="shared" si="31"/>
        <v>-2.0900000000096952E-3</v>
      </c>
    </row>
    <row r="97" spans="1:18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5">D97*E97</f>
        <v>1174.04</v>
      </c>
      <c r="J97" s="56">
        <f t="shared" ref="J97:J160" si="36">F97*D97</f>
        <v>1495.13994</v>
      </c>
      <c r="K97" s="14">
        <f>'[1]Memória 09'!E90</f>
        <v>0</v>
      </c>
      <c r="L97" s="14">
        <f t="shared" si="26"/>
        <v>0</v>
      </c>
      <c r="M97" s="14">
        <f t="shared" si="27"/>
        <v>0</v>
      </c>
      <c r="N97" s="14">
        <f>K97+'[1]BM 08'!M97</f>
        <v>2</v>
      </c>
      <c r="O97" s="14">
        <f t="shared" si="28"/>
        <v>0</v>
      </c>
      <c r="P97" s="14">
        <f t="shared" si="29"/>
        <v>0</v>
      </c>
      <c r="Q97" s="23">
        <f t="shared" si="30"/>
        <v>1495.14</v>
      </c>
      <c r="R97" s="14">
        <f t="shared" si="31"/>
        <v>-6.0000000075888238E-5</v>
      </c>
    </row>
    <row r="98" spans="1:18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5"/>
        <v>304.71000000000004</v>
      </c>
      <c r="J98" s="56">
        <f t="shared" si="36"/>
        <v>388.04818500000005</v>
      </c>
      <c r="K98" s="14">
        <f>'[1]Memória 09'!E91</f>
        <v>0</v>
      </c>
      <c r="L98" s="14">
        <f t="shared" si="26"/>
        <v>0</v>
      </c>
      <c r="M98" s="14">
        <f t="shared" si="27"/>
        <v>0</v>
      </c>
      <c r="N98" s="14">
        <f>K98+'[1]BM 08'!M98</f>
        <v>7</v>
      </c>
      <c r="O98" s="14">
        <f t="shared" si="28"/>
        <v>0</v>
      </c>
      <c r="P98" s="14">
        <f t="shared" si="29"/>
        <v>0</v>
      </c>
      <c r="Q98" s="23">
        <f t="shared" si="30"/>
        <v>388.05</v>
      </c>
      <c r="R98" s="14">
        <f t="shared" si="31"/>
        <v>-1.814999999965039E-3</v>
      </c>
    </row>
    <row r="99" spans="1:18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5"/>
        <v>104.89</v>
      </c>
      <c r="J99" s="56">
        <f t="shared" si="36"/>
        <v>133.577415</v>
      </c>
      <c r="K99" s="14">
        <f>'[1]Memória 09'!E92</f>
        <v>0</v>
      </c>
      <c r="L99" s="14">
        <f t="shared" si="26"/>
        <v>0</v>
      </c>
      <c r="M99" s="14">
        <f t="shared" si="27"/>
        <v>0</v>
      </c>
      <c r="N99" s="14">
        <f>K99+'[1]BM 08'!M99</f>
        <v>17</v>
      </c>
      <c r="O99" s="14">
        <f t="shared" si="28"/>
        <v>0</v>
      </c>
      <c r="P99" s="14">
        <f t="shared" si="29"/>
        <v>0</v>
      </c>
      <c r="Q99" s="23">
        <f t="shared" si="30"/>
        <v>133.58000000000001</v>
      </c>
      <c r="R99" s="14">
        <f t="shared" si="31"/>
        <v>-2.5850000000104956E-3</v>
      </c>
    </row>
    <row r="100" spans="1:18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5"/>
        <v>102.30000000000001</v>
      </c>
      <c r="J100" s="56">
        <f t="shared" si="36"/>
        <v>130.27905000000001</v>
      </c>
      <c r="K100" s="14">
        <f>'[1]Memória 09'!E93</f>
        <v>0</v>
      </c>
      <c r="L100" s="14">
        <f t="shared" si="26"/>
        <v>0</v>
      </c>
      <c r="M100" s="14">
        <f t="shared" si="27"/>
        <v>0</v>
      </c>
      <c r="N100" s="14">
        <f>K100+'[1]BM 08'!M100</f>
        <v>15</v>
      </c>
      <c r="O100" s="14">
        <f t="shared" si="28"/>
        <v>0</v>
      </c>
      <c r="P100" s="14">
        <f t="shared" si="29"/>
        <v>0</v>
      </c>
      <c r="Q100" s="23">
        <f t="shared" si="30"/>
        <v>130.28</v>
      </c>
      <c r="R100" s="14">
        <f t="shared" si="31"/>
        <v>-9.4999999998890416E-4</v>
      </c>
    </row>
    <row r="101" spans="1:18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5"/>
        <v>67.319999999999993</v>
      </c>
      <c r="J101" s="56">
        <f t="shared" si="36"/>
        <v>85.732020000000006</v>
      </c>
      <c r="K101" s="14">
        <f>'[1]Memória 09'!E94</f>
        <v>0</v>
      </c>
      <c r="L101" s="14">
        <f t="shared" si="26"/>
        <v>0</v>
      </c>
      <c r="M101" s="14">
        <f t="shared" si="27"/>
        <v>0</v>
      </c>
      <c r="N101" s="14">
        <f>K101+'[1]BM 08'!M101</f>
        <v>17</v>
      </c>
      <c r="O101" s="14">
        <f t="shared" si="28"/>
        <v>0</v>
      </c>
      <c r="P101" s="14">
        <f t="shared" si="29"/>
        <v>0</v>
      </c>
      <c r="Q101" s="23">
        <f t="shared" si="30"/>
        <v>85.73</v>
      </c>
      <c r="R101" s="14">
        <f t="shared" si="31"/>
        <v>2.0200000000016871E-3</v>
      </c>
    </row>
    <row r="102" spans="1:18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5"/>
        <v>48.18</v>
      </c>
      <c r="J102" s="56">
        <f t="shared" si="36"/>
        <v>61.357230000000001</v>
      </c>
      <c r="K102" s="14">
        <f>'[1]Memória 09'!E95</f>
        <v>0</v>
      </c>
      <c r="L102" s="14">
        <f t="shared" si="26"/>
        <v>0</v>
      </c>
      <c r="M102" s="14">
        <f t="shared" si="27"/>
        <v>0</v>
      </c>
      <c r="N102" s="14">
        <f>K102+'[1]BM 08'!M102</f>
        <v>11</v>
      </c>
      <c r="O102" s="14">
        <f t="shared" si="28"/>
        <v>0</v>
      </c>
      <c r="P102" s="14">
        <f t="shared" si="29"/>
        <v>0</v>
      </c>
      <c r="Q102" s="23">
        <f t="shared" si="30"/>
        <v>61.36</v>
      </c>
      <c r="R102" s="14">
        <f t="shared" si="31"/>
        <v>-2.7699999999981628E-3</v>
      </c>
    </row>
    <row r="103" spans="1:18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5"/>
        <v>79.38</v>
      </c>
      <c r="J103" s="56">
        <f t="shared" si="36"/>
        <v>101.09043</v>
      </c>
      <c r="K103" s="14">
        <f>'[1]Memória 09'!E96</f>
        <v>0</v>
      </c>
      <c r="L103" s="14">
        <f t="shared" si="26"/>
        <v>0</v>
      </c>
      <c r="M103" s="14">
        <f t="shared" si="27"/>
        <v>0</v>
      </c>
      <c r="N103" s="14">
        <f>K103+'[1]BM 08'!M103</f>
        <v>9</v>
      </c>
      <c r="O103" s="14">
        <f t="shared" si="28"/>
        <v>0</v>
      </c>
      <c r="P103" s="14">
        <f t="shared" si="29"/>
        <v>0</v>
      </c>
      <c r="Q103" s="23">
        <f t="shared" si="30"/>
        <v>101.09</v>
      </c>
      <c r="R103" s="14">
        <f t="shared" si="31"/>
        <v>4.2999999999437932E-4</v>
      </c>
    </row>
    <row r="104" spans="1:18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5"/>
        <v>175.04</v>
      </c>
      <c r="J104" s="56">
        <f t="shared" si="36"/>
        <v>222.91343999999998</v>
      </c>
      <c r="K104" s="14">
        <f>'[1]Memória 09'!E97</f>
        <v>0</v>
      </c>
      <c r="L104" s="14">
        <f t="shared" si="26"/>
        <v>0</v>
      </c>
      <c r="M104" s="14">
        <f t="shared" si="27"/>
        <v>0</v>
      </c>
      <c r="N104" s="14">
        <f>K104+'[1]BM 08'!M104</f>
        <v>16</v>
      </c>
      <c r="O104" s="14">
        <f t="shared" si="28"/>
        <v>0</v>
      </c>
      <c r="P104" s="14">
        <f t="shared" si="29"/>
        <v>0</v>
      </c>
      <c r="Q104" s="23">
        <f t="shared" si="30"/>
        <v>222.91</v>
      </c>
      <c r="R104" s="14">
        <f t="shared" si="31"/>
        <v>3.4399999999834563E-3</v>
      </c>
    </row>
    <row r="105" spans="1:18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5"/>
        <v>149.24</v>
      </c>
      <c r="J105" s="56">
        <f t="shared" si="36"/>
        <v>190.05714</v>
      </c>
      <c r="K105" s="14">
        <f>'[1]Memória 09'!E98</f>
        <v>0</v>
      </c>
      <c r="L105" s="14">
        <f t="shared" si="26"/>
        <v>0</v>
      </c>
      <c r="M105" s="14">
        <f t="shared" si="27"/>
        <v>0</v>
      </c>
      <c r="N105" s="14">
        <f>K105+'[1]BM 08'!M105</f>
        <v>26</v>
      </c>
      <c r="O105" s="14">
        <f t="shared" si="28"/>
        <v>0</v>
      </c>
      <c r="P105" s="14">
        <f t="shared" si="29"/>
        <v>0</v>
      </c>
      <c r="Q105" s="23">
        <f t="shared" si="30"/>
        <v>190.06</v>
      </c>
      <c r="R105" s="14">
        <f t="shared" si="31"/>
        <v>-2.8599999999983083E-3</v>
      </c>
    </row>
    <row r="106" spans="1:18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5"/>
        <v>75.239999999999995</v>
      </c>
      <c r="J106" s="56">
        <f t="shared" si="36"/>
        <v>95.818140000000014</v>
      </c>
      <c r="K106" s="14">
        <f>'[1]Memória 09'!E99</f>
        <v>0</v>
      </c>
      <c r="L106" s="14">
        <f t="shared" si="26"/>
        <v>0</v>
      </c>
      <c r="M106" s="14">
        <f t="shared" si="27"/>
        <v>0</v>
      </c>
      <c r="N106" s="14">
        <f>K106+'[1]BM 08'!M106</f>
        <v>19</v>
      </c>
      <c r="O106" s="14">
        <f t="shared" si="28"/>
        <v>0</v>
      </c>
      <c r="P106" s="14">
        <f t="shared" si="29"/>
        <v>0</v>
      </c>
      <c r="Q106" s="23">
        <f t="shared" si="30"/>
        <v>95.82</v>
      </c>
      <c r="R106" s="14">
        <f t="shared" si="31"/>
        <v>-1.8599999999793226E-3</v>
      </c>
    </row>
    <row r="107" spans="1:18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5"/>
        <v>82.2</v>
      </c>
      <c r="J107" s="56">
        <f t="shared" si="36"/>
        <v>104.68170000000001</v>
      </c>
      <c r="K107" s="14">
        <f>'[1]Memória 09'!E100</f>
        <v>0</v>
      </c>
      <c r="L107" s="14">
        <f t="shared" si="26"/>
        <v>0</v>
      </c>
      <c r="M107" s="14">
        <f t="shared" si="27"/>
        <v>0</v>
      </c>
      <c r="N107" s="14">
        <f>K107+'[1]BM 08'!M107</f>
        <v>10</v>
      </c>
      <c r="O107" s="14">
        <f t="shared" si="28"/>
        <v>0</v>
      </c>
      <c r="P107" s="14">
        <f t="shared" si="29"/>
        <v>0</v>
      </c>
      <c r="Q107" s="23">
        <f t="shared" si="30"/>
        <v>104.68</v>
      </c>
      <c r="R107" s="14">
        <f t="shared" si="31"/>
        <v>1.6999999999995907E-3</v>
      </c>
    </row>
    <row r="108" spans="1:18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5"/>
        <v>169.44</v>
      </c>
      <c r="J108" s="56">
        <f t="shared" si="36"/>
        <v>215.78183999999999</v>
      </c>
      <c r="K108" s="14">
        <f>'[1]Memória 09'!E101</f>
        <v>0</v>
      </c>
      <c r="L108" s="14">
        <f t="shared" si="26"/>
        <v>0</v>
      </c>
      <c r="M108" s="14">
        <f t="shared" si="27"/>
        <v>0</v>
      </c>
      <c r="N108" s="14">
        <f>K108+'[1]BM 08'!M108</f>
        <v>12</v>
      </c>
      <c r="O108" s="14">
        <f t="shared" si="28"/>
        <v>0</v>
      </c>
      <c r="P108" s="14">
        <f t="shared" si="29"/>
        <v>0</v>
      </c>
      <c r="Q108" s="23">
        <f t="shared" si="30"/>
        <v>215.78</v>
      </c>
      <c r="R108" s="14">
        <f t="shared" si="31"/>
        <v>1.8399999999871852E-3</v>
      </c>
    </row>
    <row r="109" spans="1:18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5"/>
        <v>63.5</v>
      </c>
      <c r="J109" s="56">
        <f t="shared" si="36"/>
        <v>80.867249999999999</v>
      </c>
      <c r="K109" s="14">
        <f>'[1]Memória 09'!E102</f>
        <v>0</v>
      </c>
      <c r="L109" s="14">
        <f t="shared" si="26"/>
        <v>0</v>
      </c>
      <c r="M109" s="14">
        <f t="shared" si="27"/>
        <v>0</v>
      </c>
      <c r="N109" s="14">
        <f>K109+'[1]BM 08'!M109</f>
        <v>5</v>
      </c>
      <c r="O109" s="14">
        <f t="shared" si="28"/>
        <v>0</v>
      </c>
      <c r="P109" s="14">
        <f t="shared" si="29"/>
        <v>0</v>
      </c>
      <c r="Q109" s="23">
        <f t="shared" si="30"/>
        <v>80.87</v>
      </c>
      <c r="R109" s="14">
        <f t="shared" si="31"/>
        <v>-2.7500000000060254E-3</v>
      </c>
    </row>
    <row r="110" spans="1:18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5"/>
        <v>41.8</v>
      </c>
      <c r="J110" s="56">
        <f t="shared" si="36"/>
        <v>53.232299999999995</v>
      </c>
      <c r="K110" s="14">
        <f>'[1]Memória 09'!E103</f>
        <v>0</v>
      </c>
      <c r="L110" s="14">
        <f t="shared" si="26"/>
        <v>0</v>
      </c>
      <c r="M110" s="14">
        <f t="shared" si="27"/>
        <v>0</v>
      </c>
      <c r="N110" s="14">
        <f>K110+'[1]BM 08'!M110</f>
        <v>2</v>
      </c>
      <c r="O110" s="14">
        <f t="shared" si="28"/>
        <v>0</v>
      </c>
      <c r="P110" s="14">
        <f t="shared" si="29"/>
        <v>0</v>
      </c>
      <c r="Q110" s="23">
        <f t="shared" si="30"/>
        <v>53.23</v>
      </c>
      <c r="R110" s="14">
        <f t="shared" si="31"/>
        <v>2.2999999999981924E-3</v>
      </c>
    </row>
    <row r="111" spans="1:18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5"/>
        <v>211.68</v>
      </c>
      <c r="J111" s="56">
        <f t="shared" si="36"/>
        <v>269.57447999999999</v>
      </c>
      <c r="K111" s="14">
        <f>'[1]Memória 09'!E104</f>
        <v>0</v>
      </c>
      <c r="L111" s="14">
        <f t="shared" si="26"/>
        <v>0</v>
      </c>
      <c r="M111" s="14">
        <f t="shared" si="27"/>
        <v>0</v>
      </c>
      <c r="N111" s="14">
        <f>K111+'[1]BM 08'!M111</f>
        <v>12</v>
      </c>
      <c r="O111" s="14">
        <f t="shared" si="28"/>
        <v>0</v>
      </c>
      <c r="P111" s="14">
        <f t="shared" si="29"/>
        <v>0</v>
      </c>
      <c r="Q111" s="23">
        <f t="shared" si="30"/>
        <v>269.57</v>
      </c>
      <c r="R111" s="14">
        <f t="shared" si="31"/>
        <v>4.4800000000009277E-3</v>
      </c>
    </row>
    <row r="112" spans="1:18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5"/>
        <v>177.76</v>
      </c>
      <c r="J112" s="56">
        <f t="shared" si="36"/>
        <v>226.37735999999998</v>
      </c>
      <c r="K112" s="14">
        <f>'[1]Memória 09'!E105</f>
        <v>0</v>
      </c>
      <c r="L112" s="14">
        <f t="shared" si="26"/>
        <v>0</v>
      </c>
      <c r="M112" s="14">
        <f t="shared" si="27"/>
        <v>0</v>
      </c>
      <c r="N112" s="14">
        <f>K112+'[1]BM 08'!M112</f>
        <v>16</v>
      </c>
      <c r="O112" s="14">
        <f t="shared" si="28"/>
        <v>0</v>
      </c>
      <c r="P112" s="14">
        <f t="shared" si="29"/>
        <v>0</v>
      </c>
      <c r="Q112" s="23">
        <f t="shared" si="30"/>
        <v>226.38</v>
      </c>
      <c r="R112" s="14">
        <f t="shared" si="31"/>
        <v>-2.6400000000137425E-3</v>
      </c>
    </row>
    <row r="113" spans="1:18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5"/>
        <v>275.7</v>
      </c>
      <c r="J113" s="56">
        <f t="shared" si="36"/>
        <v>351.10395000000005</v>
      </c>
      <c r="K113" s="14">
        <f>'[1]Memória 09'!E106</f>
        <v>0</v>
      </c>
      <c r="L113" s="14">
        <f t="shared" si="26"/>
        <v>0</v>
      </c>
      <c r="M113" s="14">
        <f t="shared" si="27"/>
        <v>0</v>
      </c>
      <c r="N113" s="14">
        <f>K113+'[1]BM 08'!M113</f>
        <v>10</v>
      </c>
      <c r="O113" s="14">
        <f t="shared" si="28"/>
        <v>0</v>
      </c>
      <c r="P113" s="14">
        <f t="shared" si="29"/>
        <v>0</v>
      </c>
      <c r="Q113" s="23">
        <f t="shared" si="30"/>
        <v>351.1</v>
      </c>
      <c r="R113" s="14">
        <f t="shared" si="31"/>
        <v>3.9500000000316504E-3</v>
      </c>
    </row>
    <row r="114" spans="1:18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5"/>
        <v>218.9</v>
      </c>
      <c r="J114" s="56">
        <f t="shared" si="36"/>
        <v>278.76915000000002</v>
      </c>
      <c r="K114" s="14">
        <f>'[1]Memória 09'!E107</f>
        <v>0</v>
      </c>
      <c r="L114" s="14">
        <f t="shared" si="26"/>
        <v>0</v>
      </c>
      <c r="M114" s="14">
        <f t="shared" si="27"/>
        <v>0</v>
      </c>
      <c r="N114" s="14">
        <f>K114+'[1]BM 08'!M114</f>
        <v>55</v>
      </c>
      <c r="O114" s="14">
        <f t="shared" si="28"/>
        <v>0</v>
      </c>
      <c r="P114" s="14">
        <f t="shared" si="29"/>
        <v>0</v>
      </c>
      <c r="Q114" s="23">
        <f t="shared" si="30"/>
        <v>278.77</v>
      </c>
      <c r="R114" s="14">
        <f t="shared" si="31"/>
        <v>-8.499999999571628E-4</v>
      </c>
    </row>
    <row r="115" spans="1:18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5"/>
        <v>259</v>
      </c>
      <c r="J115" s="56">
        <f t="shared" si="36"/>
        <v>329.8365</v>
      </c>
      <c r="K115" s="14">
        <f>'[1]Memória 09'!E108</f>
        <v>0</v>
      </c>
      <c r="L115" s="14">
        <f t="shared" si="26"/>
        <v>0</v>
      </c>
      <c r="M115" s="14">
        <f t="shared" si="27"/>
        <v>0</v>
      </c>
      <c r="N115" s="14">
        <f>K115+'[1]BM 08'!M115</f>
        <v>37</v>
      </c>
      <c r="O115" s="14">
        <f t="shared" si="28"/>
        <v>0</v>
      </c>
      <c r="P115" s="14">
        <f t="shared" si="29"/>
        <v>0</v>
      </c>
      <c r="Q115" s="23">
        <f t="shared" si="30"/>
        <v>329.84</v>
      </c>
      <c r="R115" s="14">
        <f t="shared" si="31"/>
        <v>-3.4999999999740794E-3</v>
      </c>
    </row>
    <row r="116" spans="1:18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5"/>
        <v>632.18000000000006</v>
      </c>
      <c r="J116" s="56">
        <f t="shared" si="36"/>
        <v>805.08123000000001</v>
      </c>
      <c r="K116" s="14">
        <f>'[1]Memória 09'!E109</f>
        <v>0</v>
      </c>
      <c r="L116" s="14">
        <f t="shared" si="26"/>
        <v>0</v>
      </c>
      <c r="M116" s="14">
        <f t="shared" si="27"/>
        <v>0</v>
      </c>
      <c r="N116" s="14">
        <f>K116+'[1]BM 08'!M116</f>
        <v>73</v>
      </c>
      <c r="O116" s="14">
        <f t="shared" si="28"/>
        <v>0</v>
      </c>
      <c r="P116" s="14">
        <f t="shared" si="29"/>
        <v>0</v>
      </c>
      <c r="Q116" s="23">
        <f t="shared" si="30"/>
        <v>805.08</v>
      </c>
      <c r="R116" s="14">
        <f t="shared" si="31"/>
        <v>1.2299999999640931E-3</v>
      </c>
    </row>
    <row r="117" spans="1:18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5"/>
        <v>12.45</v>
      </c>
      <c r="J117" s="56">
        <f t="shared" si="36"/>
        <v>15.855074999999999</v>
      </c>
      <c r="K117" s="14">
        <f>'[1]Memória 09'!E110</f>
        <v>0</v>
      </c>
      <c r="L117" s="14">
        <f t="shared" si="26"/>
        <v>0</v>
      </c>
      <c r="M117" s="14">
        <f t="shared" si="27"/>
        <v>0</v>
      </c>
      <c r="N117" s="14">
        <f>K117+'[1]BM 08'!M117</f>
        <v>1</v>
      </c>
      <c r="O117" s="14">
        <f t="shared" si="28"/>
        <v>0</v>
      </c>
      <c r="P117" s="14">
        <f t="shared" si="29"/>
        <v>0</v>
      </c>
      <c r="Q117" s="23">
        <f t="shared" si="30"/>
        <v>15.86</v>
      </c>
      <c r="R117" s="14">
        <f t="shared" si="31"/>
        <v>-4.9250000000000682E-3</v>
      </c>
    </row>
    <row r="118" spans="1:18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5"/>
        <v>52.72</v>
      </c>
      <c r="J118" s="56">
        <f t="shared" si="36"/>
        <v>67.138919999999999</v>
      </c>
      <c r="K118" s="14">
        <f>'[1]Memória 09'!E111</f>
        <v>0</v>
      </c>
      <c r="L118" s="14">
        <f t="shared" si="26"/>
        <v>0</v>
      </c>
      <c r="M118" s="14">
        <f t="shared" si="27"/>
        <v>0</v>
      </c>
      <c r="N118" s="14">
        <f>K118+'[1]BM 08'!M118</f>
        <v>4</v>
      </c>
      <c r="O118" s="14">
        <f t="shared" si="28"/>
        <v>0</v>
      </c>
      <c r="P118" s="14">
        <f t="shared" si="29"/>
        <v>0</v>
      </c>
      <c r="Q118" s="23">
        <f t="shared" si="30"/>
        <v>67.14</v>
      </c>
      <c r="R118" s="14">
        <f t="shared" si="31"/>
        <v>-1.0800000000017462E-3</v>
      </c>
    </row>
    <row r="119" spans="1:18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5"/>
        <v>117.28</v>
      </c>
      <c r="J119" s="56">
        <f t="shared" si="36"/>
        <v>149.35608000000002</v>
      </c>
      <c r="K119" s="14">
        <f>'[1]Memória 09'!E112</f>
        <v>0</v>
      </c>
      <c r="L119" s="14">
        <f t="shared" si="26"/>
        <v>0</v>
      </c>
      <c r="M119" s="14">
        <f t="shared" si="27"/>
        <v>0</v>
      </c>
      <c r="N119" s="14">
        <f>K119+'[1]BM 08'!M119</f>
        <v>8</v>
      </c>
      <c r="O119" s="14">
        <f t="shared" si="28"/>
        <v>0</v>
      </c>
      <c r="P119" s="14">
        <f t="shared" si="29"/>
        <v>0</v>
      </c>
      <c r="Q119" s="23">
        <f t="shared" si="30"/>
        <v>149.36000000000001</v>
      </c>
      <c r="R119" s="14">
        <f t="shared" si="31"/>
        <v>-3.9199999999937063E-3</v>
      </c>
    </row>
    <row r="120" spans="1:18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5"/>
        <v>44.25</v>
      </c>
      <c r="J120" s="56">
        <f t="shared" si="36"/>
        <v>56.352374999999995</v>
      </c>
      <c r="K120" s="14">
        <f>'[1]Memória 09'!E113</f>
        <v>0</v>
      </c>
      <c r="L120" s="14">
        <f t="shared" si="26"/>
        <v>0</v>
      </c>
      <c r="M120" s="14">
        <f t="shared" si="27"/>
        <v>0</v>
      </c>
      <c r="N120" s="14">
        <f>K120+'[1]BM 08'!M120</f>
        <v>5</v>
      </c>
      <c r="O120" s="14">
        <f t="shared" si="28"/>
        <v>0</v>
      </c>
      <c r="P120" s="14">
        <f t="shared" si="29"/>
        <v>0</v>
      </c>
      <c r="Q120" s="23">
        <f t="shared" si="30"/>
        <v>56.35</v>
      </c>
      <c r="R120" s="14">
        <f t="shared" si="31"/>
        <v>2.3749999999935767E-3</v>
      </c>
    </row>
    <row r="121" spans="1:18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5"/>
        <v>56.04</v>
      </c>
      <c r="J121" s="56">
        <f t="shared" si="36"/>
        <v>71.36694</v>
      </c>
      <c r="K121" s="14">
        <f>'[1]Memória 09'!E114</f>
        <v>0</v>
      </c>
      <c r="L121" s="14">
        <f t="shared" si="26"/>
        <v>0</v>
      </c>
      <c r="M121" s="14">
        <f t="shared" si="27"/>
        <v>0</v>
      </c>
      <c r="N121" s="14">
        <f>K121+'[1]BM 08'!M121</f>
        <v>2</v>
      </c>
      <c r="O121" s="14">
        <f t="shared" si="28"/>
        <v>0</v>
      </c>
      <c r="P121" s="14">
        <f t="shared" si="29"/>
        <v>0</v>
      </c>
      <c r="Q121" s="23">
        <f t="shared" si="30"/>
        <v>71.37</v>
      </c>
      <c r="R121" s="14">
        <f t="shared" si="31"/>
        <v>-3.0600000000049477E-3</v>
      </c>
    </row>
    <row r="122" spans="1:18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5"/>
        <v>234</v>
      </c>
      <c r="J122" s="56">
        <f t="shared" si="36"/>
        <v>297.99900000000002</v>
      </c>
      <c r="K122" s="14">
        <f>'[1]Memória 09'!E115</f>
        <v>0</v>
      </c>
      <c r="L122" s="14">
        <f t="shared" si="26"/>
        <v>0</v>
      </c>
      <c r="M122" s="14">
        <f t="shared" si="27"/>
        <v>0</v>
      </c>
      <c r="N122" s="14">
        <f>K122+'[1]BM 08'!M122</f>
        <v>8</v>
      </c>
      <c r="O122" s="14">
        <f t="shared" si="28"/>
        <v>0</v>
      </c>
      <c r="P122" s="14">
        <f t="shared" si="29"/>
        <v>0</v>
      </c>
      <c r="Q122" s="23">
        <f t="shared" si="30"/>
        <v>298</v>
      </c>
      <c r="R122" s="14">
        <f t="shared" si="31"/>
        <v>-9.9999999997635314E-4</v>
      </c>
    </row>
    <row r="123" spans="1:18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5"/>
        <v>23.7</v>
      </c>
      <c r="J123" s="56">
        <f t="shared" si="36"/>
        <v>30.181950000000001</v>
      </c>
      <c r="K123" s="14">
        <f>'[1]Memória 09'!E116</f>
        <v>0</v>
      </c>
      <c r="L123" s="14">
        <f t="shared" si="26"/>
        <v>0</v>
      </c>
      <c r="M123" s="14">
        <f t="shared" si="27"/>
        <v>0</v>
      </c>
      <c r="N123" s="14">
        <f>K123+'[1]BM 08'!M123</f>
        <v>1</v>
      </c>
      <c r="O123" s="14">
        <f t="shared" si="28"/>
        <v>0</v>
      </c>
      <c r="P123" s="14">
        <f t="shared" si="29"/>
        <v>0</v>
      </c>
      <c r="Q123" s="23">
        <f t="shared" si="30"/>
        <v>30.18</v>
      </c>
      <c r="R123" s="14">
        <f t="shared" si="31"/>
        <v>1.9500000000007844E-3</v>
      </c>
    </row>
    <row r="124" spans="1:18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5"/>
        <v>319.6705</v>
      </c>
      <c r="J124" s="56">
        <f t="shared" si="36"/>
        <v>407.10038175000005</v>
      </c>
      <c r="K124" s="14">
        <f>'[1]Memória 09'!E117</f>
        <v>0</v>
      </c>
      <c r="L124" s="14">
        <f t="shared" si="26"/>
        <v>0</v>
      </c>
      <c r="M124" s="14">
        <f t="shared" si="27"/>
        <v>0</v>
      </c>
      <c r="N124" s="14">
        <f>K124+'[1]BM 08'!M124</f>
        <v>28.67</v>
      </c>
      <c r="O124" s="14">
        <f t="shared" si="28"/>
        <v>0</v>
      </c>
      <c r="P124" s="14">
        <f t="shared" si="29"/>
        <v>0</v>
      </c>
      <c r="Q124" s="23">
        <f t="shared" si="30"/>
        <v>407.1</v>
      </c>
      <c r="R124" s="14">
        <f t="shared" si="31"/>
        <v>3.8175000003093373E-4</v>
      </c>
    </row>
    <row r="125" spans="1:18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5"/>
        <v>282.82319999999999</v>
      </c>
      <c r="J125" s="56">
        <f t="shared" si="36"/>
        <v>360.17534520000004</v>
      </c>
      <c r="K125" s="14">
        <f>'[1]Memória 09'!E118</f>
        <v>0</v>
      </c>
      <c r="L125" s="14">
        <f t="shared" si="26"/>
        <v>0</v>
      </c>
      <c r="M125" s="14">
        <f t="shared" si="27"/>
        <v>0</v>
      </c>
      <c r="N125" s="14">
        <f>K125+'[1]BM 08'!M125</f>
        <v>35.71</v>
      </c>
      <c r="O125" s="14">
        <f t="shared" si="28"/>
        <v>0</v>
      </c>
      <c r="P125" s="14">
        <f t="shared" si="29"/>
        <v>0</v>
      </c>
      <c r="Q125" s="23">
        <f t="shared" si="30"/>
        <v>360.18</v>
      </c>
      <c r="R125" s="14">
        <f t="shared" si="31"/>
        <v>-4.6547999999688727E-3</v>
      </c>
    </row>
    <row r="126" spans="1:18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5"/>
        <v>363.12220000000002</v>
      </c>
      <c r="J126" s="56">
        <f t="shared" si="36"/>
        <v>462.43612170000006</v>
      </c>
      <c r="K126" s="14">
        <f>'[1]Memória 09'!E119</f>
        <v>0</v>
      </c>
      <c r="L126" s="14">
        <f t="shared" si="26"/>
        <v>0</v>
      </c>
      <c r="M126" s="14">
        <f t="shared" si="27"/>
        <v>0</v>
      </c>
      <c r="N126" s="14">
        <f>K126+'[1]BM 08'!M126</f>
        <v>28.66</v>
      </c>
      <c r="O126" s="14">
        <f t="shared" si="28"/>
        <v>0</v>
      </c>
      <c r="P126" s="14">
        <f t="shared" si="29"/>
        <v>0</v>
      </c>
      <c r="Q126" s="23">
        <f t="shared" si="30"/>
        <v>462.44</v>
      </c>
      <c r="R126" s="14">
        <f t="shared" si="31"/>
        <v>-3.8782999999398271E-3</v>
      </c>
    </row>
    <row r="127" spans="1:18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5"/>
        <v>954.03539999999998</v>
      </c>
      <c r="J127" s="56">
        <f t="shared" si="36"/>
        <v>1214.9640818999999</v>
      </c>
      <c r="K127" s="14">
        <f>'[1]Memória 09'!E120</f>
        <v>0</v>
      </c>
      <c r="L127" s="14">
        <f t="shared" si="26"/>
        <v>0</v>
      </c>
      <c r="M127" s="14">
        <f t="shared" si="27"/>
        <v>0</v>
      </c>
      <c r="N127" s="14">
        <f>K127+'[1]BM 08'!M127</f>
        <v>61.87</v>
      </c>
      <c r="O127" s="14">
        <f t="shared" si="28"/>
        <v>0</v>
      </c>
      <c r="P127" s="14">
        <f t="shared" si="29"/>
        <v>0</v>
      </c>
      <c r="Q127" s="23">
        <f t="shared" si="30"/>
        <v>1214.96</v>
      </c>
      <c r="R127" s="14">
        <f t="shared" si="31"/>
        <v>4.0818999998464278E-3</v>
      </c>
    </row>
    <row r="128" spans="1:18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5"/>
        <v>789.75</v>
      </c>
      <c r="J128" s="56">
        <f t="shared" si="36"/>
        <v>1005.7466249999999</v>
      </c>
      <c r="K128" s="14">
        <f>'[1]Memória 09'!E121</f>
        <v>0</v>
      </c>
      <c r="L128" s="14">
        <f t="shared" si="26"/>
        <v>0</v>
      </c>
      <c r="M128" s="14">
        <f t="shared" si="27"/>
        <v>0</v>
      </c>
      <c r="N128" s="14">
        <f>K128+'[1]BM 08'!M128</f>
        <v>135</v>
      </c>
      <c r="O128" s="14">
        <f t="shared" si="28"/>
        <v>0</v>
      </c>
      <c r="P128" s="14">
        <f t="shared" si="29"/>
        <v>0</v>
      </c>
      <c r="Q128" s="23">
        <f t="shared" si="30"/>
        <v>1005.75</v>
      </c>
      <c r="R128" s="14">
        <f t="shared" si="31"/>
        <v>-3.3750000001191438E-3</v>
      </c>
    </row>
    <row r="129" spans="1:18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5"/>
        <v>450.30700000000002</v>
      </c>
      <c r="J129" s="56">
        <f t="shared" si="36"/>
        <v>573.46596450000004</v>
      </c>
      <c r="K129" s="14">
        <f>'[1]Memória 09'!E122</f>
        <v>0</v>
      </c>
      <c r="L129" s="14">
        <f t="shared" si="26"/>
        <v>0</v>
      </c>
      <c r="M129" s="14">
        <f t="shared" si="27"/>
        <v>0</v>
      </c>
      <c r="N129" s="14">
        <f>K129+'[1]BM 08'!M129</f>
        <v>36.85</v>
      </c>
      <c r="O129" s="14">
        <f t="shared" si="28"/>
        <v>0</v>
      </c>
      <c r="P129" s="14">
        <f t="shared" si="29"/>
        <v>0</v>
      </c>
      <c r="Q129" s="23">
        <f t="shared" si="30"/>
        <v>573.47</v>
      </c>
      <c r="R129" s="14">
        <f t="shared" si="31"/>
        <v>-4.0354999999863139E-3</v>
      </c>
    </row>
    <row r="130" spans="1:18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5"/>
        <v>393.05</v>
      </c>
      <c r="J130" s="56">
        <f t="shared" si="36"/>
        <v>500.54917499999999</v>
      </c>
      <c r="K130" s="14">
        <f>'[1]Memória 09'!E123</f>
        <v>0</v>
      </c>
      <c r="L130" s="14">
        <f t="shared" si="26"/>
        <v>0</v>
      </c>
      <c r="M130" s="14">
        <f t="shared" si="27"/>
        <v>0</v>
      </c>
      <c r="N130" s="14">
        <f>K130+'[1]BM 08'!M130</f>
        <v>5</v>
      </c>
      <c r="O130" s="14">
        <f t="shared" si="28"/>
        <v>0</v>
      </c>
      <c r="P130" s="14">
        <f t="shared" si="29"/>
        <v>0</v>
      </c>
      <c r="Q130" s="23">
        <f t="shared" si="30"/>
        <v>500.55</v>
      </c>
      <c r="R130" s="14">
        <f t="shared" si="31"/>
        <v>-8.2500000002028173E-4</v>
      </c>
    </row>
    <row r="131" spans="1:18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5"/>
        <v>482.04</v>
      </c>
      <c r="J131" s="56">
        <f t="shared" si="36"/>
        <v>613.87794000000008</v>
      </c>
      <c r="K131" s="14">
        <f>'[1]Memória 09'!E124</f>
        <v>0</v>
      </c>
      <c r="L131" s="14">
        <f t="shared" si="26"/>
        <v>0</v>
      </c>
      <c r="M131" s="14">
        <f t="shared" si="27"/>
        <v>-8</v>
      </c>
      <c r="N131" s="14">
        <f>K131+'[1]BM 08'!M131</f>
        <v>10</v>
      </c>
      <c r="O131" s="14">
        <f t="shared" si="28"/>
        <v>0</v>
      </c>
      <c r="P131" s="14">
        <f t="shared" si="29"/>
        <v>-272.83</v>
      </c>
      <c r="Q131" s="23">
        <f t="shared" si="30"/>
        <v>341.04</v>
      </c>
      <c r="R131" s="14">
        <f t="shared" si="31"/>
        <v>272.83794000000006</v>
      </c>
    </row>
    <row r="132" spans="1:18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5"/>
        <v>157.15</v>
      </c>
      <c r="J132" s="56">
        <f t="shared" si="36"/>
        <v>200.13052499999998</v>
      </c>
      <c r="K132" s="14">
        <f>'[1]Memória 09'!E125</f>
        <v>0</v>
      </c>
      <c r="L132" s="14">
        <f t="shared" si="26"/>
        <v>0</v>
      </c>
      <c r="M132" s="14">
        <f t="shared" si="27"/>
        <v>0</v>
      </c>
      <c r="N132" s="14">
        <f>K132+'[1]BM 08'!M132</f>
        <v>7</v>
      </c>
      <c r="O132" s="14">
        <f t="shared" si="28"/>
        <v>0</v>
      </c>
      <c r="P132" s="14">
        <f t="shared" si="29"/>
        <v>0</v>
      </c>
      <c r="Q132" s="23">
        <f t="shared" si="30"/>
        <v>200.13</v>
      </c>
      <c r="R132" s="14">
        <f t="shared" si="31"/>
        <v>5.2499999998190106E-4</v>
      </c>
    </row>
    <row r="133" spans="1:18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5"/>
        <v>9.7799999999999994</v>
      </c>
      <c r="J133" s="56">
        <f t="shared" si="36"/>
        <v>12.454829999999999</v>
      </c>
      <c r="K133" s="14">
        <f>'[1]Memória 09'!E126</f>
        <v>0</v>
      </c>
      <c r="L133" s="14">
        <f t="shared" si="26"/>
        <v>0</v>
      </c>
      <c r="M133" s="14">
        <f t="shared" si="27"/>
        <v>0</v>
      </c>
      <c r="N133" s="14">
        <f>K133+'[1]BM 08'!M133</f>
        <v>3</v>
      </c>
      <c r="O133" s="14">
        <f t="shared" si="28"/>
        <v>0</v>
      </c>
      <c r="P133" s="14">
        <f t="shared" si="29"/>
        <v>0</v>
      </c>
      <c r="Q133" s="23">
        <f t="shared" si="30"/>
        <v>12.45</v>
      </c>
      <c r="R133" s="14">
        <f t="shared" si="31"/>
        <v>4.830000000000112E-3</v>
      </c>
    </row>
    <row r="134" spans="1:18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5"/>
        <v>146.16</v>
      </c>
      <c r="J134" s="56">
        <f t="shared" si="36"/>
        <v>186.13476</v>
      </c>
      <c r="K134" s="14">
        <f>'[1]Memória 09'!E127</f>
        <v>0</v>
      </c>
      <c r="L134" s="14">
        <f t="shared" si="26"/>
        <v>0</v>
      </c>
      <c r="M134" s="14">
        <f t="shared" si="27"/>
        <v>0</v>
      </c>
      <c r="N134" s="14">
        <f>K134+'[1]BM 08'!M134</f>
        <v>58</v>
      </c>
      <c r="O134" s="14">
        <f t="shared" si="28"/>
        <v>0</v>
      </c>
      <c r="P134" s="14">
        <f t="shared" si="29"/>
        <v>0</v>
      </c>
      <c r="Q134" s="23">
        <f t="shared" si="30"/>
        <v>186.13</v>
      </c>
      <c r="R134" s="14">
        <f t="shared" si="31"/>
        <v>4.7600000000045384E-3</v>
      </c>
    </row>
    <row r="135" spans="1:18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5"/>
        <v>108.42</v>
      </c>
      <c r="J135" s="56">
        <f t="shared" si="36"/>
        <v>138.07286999999999</v>
      </c>
      <c r="K135" s="14">
        <f>'[1]Memória 09'!E128</f>
        <v>0</v>
      </c>
      <c r="L135" s="14">
        <f t="shared" si="26"/>
        <v>0</v>
      </c>
      <c r="M135" s="14">
        <f t="shared" si="27"/>
        <v>0</v>
      </c>
      <c r="N135" s="14">
        <f>K135+'[1]BM 08'!M135</f>
        <v>13</v>
      </c>
      <c r="O135" s="14">
        <f t="shared" si="28"/>
        <v>0</v>
      </c>
      <c r="P135" s="14">
        <f t="shared" si="29"/>
        <v>0</v>
      </c>
      <c r="Q135" s="23">
        <f t="shared" si="30"/>
        <v>138.07</v>
      </c>
      <c r="R135" s="14">
        <f t="shared" si="31"/>
        <v>2.8700000000014825E-3</v>
      </c>
    </row>
    <row r="136" spans="1:18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5"/>
        <v>334.9</v>
      </c>
      <c r="J136" s="56">
        <f t="shared" si="36"/>
        <v>426.49514999999997</v>
      </c>
      <c r="K136" s="14">
        <f>'[1]Memória 09'!E129</f>
        <v>0</v>
      </c>
      <c r="L136" s="14">
        <f t="shared" si="26"/>
        <v>0</v>
      </c>
      <c r="M136" s="14">
        <f t="shared" si="27"/>
        <v>0</v>
      </c>
      <c r="N136" s="14">
        <f>K136+'[1]BM 08'!M136</f>
        <v>34</v>
      </c>
      <c r="O136" s="14">
        <f t="shared" si="28"/>
        <v>0</v>
      </c>
      <c r="P136" s="14">
        <f t="shared" si="29"/>
        <v>0</v>
      </c>
      <c r="Q136" s="23">
        <f t="shared" si="30"/>
        <v>426.5</v>
      </c>
      <c r="R136" s="14">
        <f t="shared" si="31"/>
        <v>-4.8500000000331056E-3</v>
      </c>
    </row>
    <row r="137" spans="1:18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5"/>
        <v>49.88</v>
      </c>
      <c r="J137" s="56">
        <f t="shared" si="36"/>
        <v>63.522180000000006</v>
      </c>
      <c r="K137" s="14">
        <f>'[1]Memória 09'!E130</f>
        <v>0</v>
      </c>
      <c r="L137" s="14">
        <f t="shared" si="26"/>
        <v>0</v>
      </c>
      <c r="M137" s="14">
        <f t="shared" si="27"/>
        <v>0</v>
      </c>
      <c r="N137" s="14">
        <f>K137+'[1]BM 08'!M137</f>
        <v>4</v>
      </c>
      <c r="O137" s="14">
        <f t="shared" si="28"/>
        <v>0</v>
      </c>
      <c r="P137" s="14">
        <f t="shared" si="29"/>
        <v>0</v>
      </c>
      <c r="Q137" s="23">
        <f t="shared" si="30"/>
        <v>63.52</v>
      </c>
      <c r="R137" s="14">
        <f t="shared" si="31"/>
        <v>2.1800000000027353E-3</v>
      </c>
    </row>
    <row r="138" spans="1:18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5"/>
        <v>159.12</v>
      </c>
      <c r="J138" s="56">
        <f t="shared" si="36"/>
        <v>202.63932</v>
      </c>
      <c r="K138" s="14">
        <f>'[1]Memória 09'!E131</f>
        <v>0</v>
      </c>
      <c r="L138" s="14">
        <f t="shared" si="26"/>
        <v>0</v>
      </c>
      <c r="M138" s="14">
        <f t="shared" si="27"/>
        <v>0</v>
      </c>
      <c r="N138" s="14">
        <f>K138+'[1]BM 08'!M138</f>
        <v>34</v>
      </c>
      <c r="O138" s="14">
        <f t="shared" si="28"/>
        <v>0</v>
      </c>
      <c r="P138" s="14">
        <f t="shared" si="29"/>
        <v>0</v>
      </c>
      <c r="Q138" s="23">
        <f t="shared" si="30"/>
        <v>202.64</v>
      </c>
      <c r="R138" s="14">
        <f t="shared" si="31"/>
        <v>-6.7999999998846761E-4</v>
      </c>
    </row>
    <row r="139" spans="1:18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5"/>
        <v>66.900000000000006</v>
      </c>
      <c r="J139" s="56">
        <f t="shared" si="36"/>
        <v>85.197150000000022</v>
      </c>
      <c r="K139" s="14">
        <f>'[1]Memória 09'!E132</f>
        <v>0</v>
      </c>
      <c r="L139" s="14">
        <f t="shared" si="26"/>
        <v>0</v>
      </c>
      <c r="M139" s="14">
        <f t="shared" si="27"/>
        <v>0</v>
      </c>
      <c r="N139" s="14">
        <f>K139+'[1]BM 08'!M139</f>
        <v>5</v>
      </c>
      <c r="O139" s="14">
        <f t="shared" si="28"/>
        <v>0</v>
      </c>
      <c r="P139" s="14">
        <f t="shared" si="29"/>
        <v>0</v>
      </c>
      <c r="Q139" s="23">
        <f t="shared" si="30"/>
        <v>85.2</v>
      </c>
      <c r="R139" s="14">
        <f t="shared" si="31"/>
        <v>-2.8499999999809233E-3</v>
      </c>
    </row>
    <row r="140" spans="1:18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5"/>
        <v>128.60999999999999</v>
      </c>
      <c r="J140" s="56">
        <f t="shared" si="36"/>
        <v>163.78483500000002</v>
      </c>
      <c r="K140" s="14">
        <f>'[1]Memória 09'!E133</f>
        <v>0</v>
      </c>
      <c r="L140" s="14">
        <f t="shared" si="26"/>
        <v>0</v>
      </c>
      <c r="M140" s="14">
        <f t="shared" si="27"/>
        <v>0</v>
      </c>
      <c r="N140" s="14">
        <f>K140+'[1]BM 08'!M140</f>
        <v>9</v>
      </c>
      <c r="O140" s="14">
        <f t="shared" si="28"/>
        <v>0</v>
      </c>
      <c r="P140" s="14">
        <f t="shared" si="29"/>
        <v>0</v>
      </c>
      <c r="Q140" s="23">
        <f t="shared" si="30"/>
        <v>163.78</v>
      </c>
      <c r="R140" s="14">
        <f t="shared" si="31"/>
        <v>4.8350000000141335E-3</v>
      </c>
    </row>
    <row r="141" spans="1:18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7">E141+E141*27.35/100</f>
        <v>380.49632999999994</v>
      </c>
      <c r="G141" s="43">
        <v>86931</v>
      </c>
      <c r="H141" s="18" t="s">
        <v>85</v>
      </c>
      <c r="I141" s="55">
        <f t="shared" si="35"/>
        <v>2987.7999999999997</v>
      </c>
      <c r="J141" s="56">
        <f t="shared" si="36"/>
        <v>3804.9632999999994</v>
      </c>
      <c r="K141" s="14">
        <f>'[1]Memória 09'!E134</f>
        <v>0</v>
      </c>
      <c r="L141" s="14">
        <f t="shared" ref="L141:L204" si="38">IF(N141&gt;D141,N141-D141,0)</f>
        <v>0</v>
      </c>
      <c r="M141" s="14">
        <f t="shared" ref="M141:M204" si="39">IF(N141&lt;D141,N141-D141,0)</f>
        <v>0</v>
      </c>
      <c r="N141" s="14">
        <f>K141+'[1]BM 08'!M141</f>
        <v>10</v>
      </c>
      <c r="O141" s="14">
        <f t="shared" ref="O141:O204" si="40">ROUND(L141*F141,2)</f>
        <v>0</v>
      </c>
      <c r="P141" s="14">
        <f t="shared" ref="P141:P204" si="41">ROUND(M141*F141,2)</f>
        <v>0</v>
      </c>
      <c r="Q141" s="23">
        <f t="shared" ref="Q141:Q204" si="42">ROUND(N141*F141,2)</f>
        <v>3804.96</v>
      </c>
      <c r="R141" s="14">
        <f t="shared" ref="R141:R204" si="43">J141-Q141</f>
        <v>3.2999999993990059E-3</v>
      </c>
    </row>
    <row r="142" spans="1:18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7"/>
        <v>669.87373500000001</v>
      </c>
      <c r="G142" s="42">
        <v>95472</v>
      </c>
      <c r="H142" s="18" t="s">
        <v>85</v>
      </c>
      <c r="I142" s="55">
        <f t="shared" si="35"/>
        <v>526.01</v>
      </c>
      <c r="J142" s="56">
        <f t="shared" si="36"/>
        <v>669.87373500000001</v>
      </c>
      <c r="K142" s="14">
        <f>'[1]Memória 09'!E135</f>
        <v>0</v>
      </c>
      <c r="L142" s="14">
        <f t="shared" si="38"/>
        <v>0</v>
      </c>
      <c r="M142" s="14">
        <f t="shared" si="39"/>
        <v>0</v>
      </c>
      <c r="N142" s="14">
        <f>K142+'[1]BM 08'!M142</f>
        <v>1</v>
      </c>
      <c r="O142" s="14">
        <f t="shared" si="40"/>
        <v>0</v>
      </c>
      <c r="P142" s="14">
        <f t="shared" si="41"/>
        <v>0</v>
      </c>
      <c r="Q142" s="23">
        <f t="shared" si="42"/>
        <v>669.87</v>
      </c>
      <c r="R142" s="14">
        <f t="shared" si="43"/>
        <v>3.735000000006039E-3</v>
      </c>
    </row>
    <row r="143" spans="1:18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7"/>
        <v>95.728994999999998</v>
      </c>
      <c r="G143" s="33">
        <v>1370</v>
      </c>
      <c r="H143" s="25" t="s">
        <v>60</v>
      </c>
      <c r="I143" s="55">
        <f t="shared" si="35"/>
        <v>826.87</v>
      </c>
      <c r="J143" s="56">
        <f t="shared" si="36"/>
        <v>1053.018945</v>
      </c>
      <c r="K143" s="14">
        <f>'[1]Memória 09'!E136</f>
        <v>0</v>
      </c>
      <c r="L143" s="14">
        <f t="shared" si="38"/>
        <v>0</v>
      </c>
      <c r="M143" s="14">
        <f t="shared" si="39"/>
        <v>0</v>
      </c>
      <c r="N143" s="14">
        <f>K143+'[1]BM 08'!M143</f>
        <v>11</v>
      </c>
      <c r="O143" s="14">
        <f t="shared" si="40"/>
        <v>0</v>
      </c>
      <c r="P143" s="14">
        <f t="shared" si="41"/>
        <v>0</v>
      </c>
      <c r="Q143" s="23">
        <f t="shared" si="42"/>
        <v>1053.02</v>
      </c>
      <c r="R143" s="14">
        <f t="shared" si="43"/>
        <v>-1.0549999999511783E-3</v>
      </c>
    </row>
    <row r="144" spans="1:18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7"/>
        <v>529.58497499999999</v>
      </c>
      <c r="G144" s="42">
        <v>100858</v>
      </c>
      <c r="H144" s="25" t="s">
        <v>60</v>
      </c>
      <c r="I144" s="55">
        <f t="shared" si="35"/>
        <v>831.7</v>
      </c>
      <c r="J144" s="56">
        <f t="shared" si="36"/>
        <v>1059.16995</v>
      </c>
      <c r="K144" s="14">
        <f>'[1]Memória 09'!E137</f>
        <v>0</v>
      </c>
      <c r="L144" s="14">
        <f t="shared" si="38"/>
        <v>0</v>
      </c>
      <c r="M144" s="14">
        <f t="shared" si="39"/>
        <v>0</v>
      </c>
      <c r="N144" s="14">
        <f>K144+'[1]BM 08'!M144</f>
        <v>2</v>
      </c>
      <c r="O144" s="14">
        <f t="shared" si="40"/>
        <v>0</v>
      </c>
      <c r="P144" s="14">
        <f t="shared" si="41"/>
        <v>0</v>
      </c>
      <c r="Q144" s="23">
        <f t="shared" si="42"/>
        <v>1059.17</v>
      </c>
      <c r="R144" s="14">
        <f t="shared" si="43"/>
        <v>-5.0000000101135811E-5</v>
      </c>
    </row>
    <row r="145" spans="1:18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7"/>
        <v>34.359030000000004</v>
      </c>
      <c r="G145" s="42">
        <v>94797</v>
      </c>
      <c r="H145" s="25" t="s">
        <v>60</v>
      </c>
      <c r="I145" s="55">
        <f t="shared" si="35"/>
        <v>80.94</v>
      </c>
      <c r="J145" s="56">
        <f t="shared" si="36"/>
        <v>103.07709000000001</v>
      </c>
      <c r="K145" s="14">
        <f>'[1]Memória 09'!E138</f>
        <v>0</v>
      </c>
      <c r="L145" s="14">
        <f t="shared" si="38"/>
        <v>0</v>
      </c>
      <c r="M145" s="14">
        <f t="shared" si="39"/>
        <v>0</v>
      </c>
      <c r="N145" s="14">
        <f>K145+'[1]BM 08'!M145</f>
        <v>3</v>
      </c>
      <c r="O145" s="14">
        <f t="shared" si="40"/>
        <v>0</v>
      </c>
      <c r="P145" s="14">
        <f t="shared" si="41"/>
        <v>0</v>
      </c>
      <c r="Q145" s="23">
        <f t="shared" si="42"/>
        <v>103.08</v>
      </c>
      <c r="R145" s="14">
        <f t="shared" si="43"/>
        <v>-2.9099999999857573E-3</v>
      </c>
    </row>
    <row r="146" spans="1:18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7"/>
        <v>18.300194999999999</v>
      </c>
      <c r="G146" s="42">
        <v>11831</v>
      </c>
      <c r="H146" s="25" t="s">
        <v>60</v>
      </c>
      <c r="I146" s="55">
        <f t="shared" si="35"/>
        <v>14.37</v>
      </c>
      <c r="J146" s="56">
        <f t="shared" si="36"/>
        <v>18.300194999999999</v>
      </c>
      <c r="K146" s="14">
        <f>'[1]Memória 09'!E139</f>
        <v>0</v>
      </c>
      <c r="L146" s="14">
        <f t="shared" si="38"/>
        <v>0</v>
      </c>
      <c r="M146" s="14">
        <f t="shared" si="39"/>
        <v>0</v>
      </c>
      <c r="N146" s="14">
        <f>K146+'[1]BM 08'!M146</f>
        <v>1</v>
      </c>
      <c r="O146" s="14">
        <f t="shared" si="40"/>
        <v>0</v>
      </c>
      <c r="P146" s="14">
        <f t="shared" si="41"/>
        <v>0</v>
      </c>
      <c r="Q146" s="23">
        <f t="shared" si="42"/>
        <v>18.3</v>
      </c>
      <c r="R146" s="14">
        <f t="shared" si="43"/>
        <v>1.9499999999794682E-4</v>
      </c>
    </row>
    <row r="147" spans="1:18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7"/>
        <v>129.98614499999999</v>
      </c>
      <c r="G147" s="42">
        <v>95675</v>
      </c>
      <c r="H147" s="25" t="s">
        <v>60</v>
      </c>
      <c r="I147" s="55">
        <f t="shared" si="35"/>
        <v>102.07</v>
      </c>
      <c r="J147" s="56">
        <f t="shared" si="36"/>
        <v>129.98614499999999</v>
      </c>
      <c r="K147" s="14">
        <f>'[1]Memória 09'!E140</f>
        <v>0</v>
      </c>
      <c r="L147" s="14">
        <f t="shared" si="38"/>
        <v>0</v>
      </c>
      <c r="M147" s="14">
        <f t="shared" si="39"/>
        <v>0</v>
      </c>
      <c r="N147" s="14">
        <f>K147+'[1]BM 08'!M147</f>
        <v>1</v>
      </c>
      <c r="O147" s="14">
        <f t="shared" si="40"/>
        <v>0</v>
      </c>
      <c r="P147" s="14">
        <f t="shared" si="41"/>
        <v>0</v>
      </c>
      <c r="Q147" s="23">
        <f t="shared" si="42"/>
        <v>129.99</v>
      </c>
      <c r="R147" s="14">
        <f t="shared" si="43"/>
        <v>-3.855000000015707E-3</v>
      </c>
    </row>
    <row r="148" spans="1:18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7"/>
        <v>137.56347</v>
      </c>
      <c r="G148" s="43">
        <v>95635</v>
      </c>
      <c r="H148" s="18" t="s">
        <v>85</v>
      </c>
      <c r="I148" s="55">
        <f t="shared" si="35"/>
        <v>108.02</v>
      </c>
      <c r="J148" s="56">
        <f t="shared" si="36"/>
        <v>137.56347</v>
      </c>
      <c r="K148" s="14">
        <f>'[1]Memória 09'!E141</f>
        <v>0</v>
      </c>
      <c r="L148" s="14">
        <f t="shared" si="38"/>
        <v>0</v>
      </c>
      <c r="M148" s="14">
        <f t="shared" si="39"/>
        <v>0</v>
      </c>
      <c r="N148" s="14">
        <f>K148+'[1]BM 08'!M148</f>
        <v>1</v>
      </c>
      <c r="O148" s="14">
        <f t="shared" si="40"/>
        <v>0</v>
      </c>
      <c r="P148" s="14">
        <f t="shared" si="41"/>
        <v>0</v>
      </c>
      <c r="Q148" s="23">
        <f t="shared" si="42"/>
        <v>137.56</v>
      </c>
      <c r="R148" s="14">
        <f t="shared" si="43"/>
        <v>3.4699999999929787E-3</v>
      </c>
    </row>
    <row r="149" spans="1:18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7"/>
        <v>278.80735500000003</v>
      </c>
      <c r="G149" s="42">
        <v>10759</v>
      </c>
      <c r="H149" s="20" t="s">
        <v>36</v>
      </c>
      <c r="I149" s="55">
        <f t="shared" si="35"/>
        <v>5363.7849999999999</v>
      </c>
      <c r="J149" s="56">
        <f t="shared" si="36"/>
        <v>6830.7801975000011</v>
      </c>
      <c r="K149" s="14">
        <f>'[1]Memória 09'!E142</f>
        <v>0</v>
      </c>
      <c r="L149" s="14">
        <f t="shared" si="38"/>
        <v>0</v>
      </c>
      <c r="M149" s="14">
        <f t="shared" si="39"/>
        <v>0</v>
      </c>
      <c r="N149" s="14">
        <f>K149+'[1]BM 08'!M149</f>
        <v>24.5</v>
      </c>
      <c r="O149" s="14">
        <f t="shared" si="40"/>
        <v>0</v>
      </c>
      <c r="P149" s="14">
        <f t="shared" si="41"/>
        <v>0</v>
      </c>
      <c r="Q149" s="23">
        <f t="shared" si="42"/>
        <v>6830.78</v>
      </c>
      <c r="R149" s="14">
        <f t="shared" si="43"/>
        <v>1.9750000137719326E-4</v>
      </c>
    </row>
    <row r="150" spans="1:18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7"/>
        <v>228.32581499999998</v>
      </c>
      <c r="G150" s="43">
        <v>86935</v>
      </c>
      <c r="H150" s="18" t="s">
        <v>85</v>
      </c>
      <c r="I150" s="55">
        <f t="shared" si="35"/>
        <v>1075.74</v>
      </c>
      <c r="J150" s="56">
        <f t="shared" si="36"/>
        <v>1369.95489</v>
      </c>
      <c r="K150" s="14">
        <f>'[1]Memória 09'!E143</f>
        <v>0</v>
      </c>
      <c r="L150" s="14">
        <f t="shared" si="38"/>
        <v>0</v>
      </c>
      <c r="M150" s="14">
        <f t="shared" si="39"/>
        <v>0</v>
      </c>
      <c r="N150" s="14">
        <f>K150+'[1]BM 08'!M150</f>
        <v>6</v>
      </c>
      <c r="O150" s="14">
        <f t="shared" si="40"/>
        <v>0</v>
      </c>
      <c r="P150" s="14">
        <f t="shared" si="41"/>
        <v>0</v>
      </c>
      <c r="Q150" s="23">
        <f t="shared" si="42"/>
        <v>1369.95</v>
      </c>
      <c r="R150" s="14">
        <f t="shared" si="43"/>
        <v>4.8899999999321153E-3</v>
      </c>
    </row>
    <row r="151" spans="1:18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7"/>
        <v>124.98129</v>
      </c>
      <c r="G151" s="48">
        <v>2087</v>
      </c>
      <c r="H151" s="18" t="s">
        <v>90</v>
      </c>
      <c r="I151" s="55">
        <f t="shared" si="35"/>
        <v>1079.54</v>
      </c>
      <c r="J151" s="56">
        <f t="shared" si="36"/>
        <v>1374.7941900000001</v>
      </c>
      <c r="K151" s="14">
        <f>'[1]Memória 09'!E144</f>
        <v>0</v>
      </c>
      <c r="L151" s="14">
        <f t="shared" si="38"/>
        <v>0</v>
      </c>
      <c r="M151" s="14">
        <f t="shared" si="39"/>
        <v>0</v>
      </c>
      <c r="N151" s="14">
        <f>K151+'[1]BM 08'!M151</f>
        <v>11</v>
      </c>
      <c r="O151" s="14">
        <f t="shared" si="40"/>
        <v>0</v>
      </c>
      <c r="P151" s="14">
        <f t="shared" si="41"/>
        <v>0</v>
      </c>
      <c r="Q151" s="23">
        <f t="shared" si="42"/>
        <v>1374.79</v>
      </c>
      <c r="R151" s="14">
        <f t="shared" si="43"/>
        <v>4.1900000001078297E-3</v>
      </c>
    </row>
    <row r="152" spans="1:18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7"/>
        <v>99.154709999999994</v>
      </c>
      <c r="G152" s="42">
        <v>95546</v>
      </c>
      <c r="H152" s="25" t="s">
        <v>60</v>
      </c>
      <c r="I152" s="55">
        <f t="shared" si="35"/>
        <v>545.02</v>
      </c>
      <c r="J152" s="56">
        <f t="shared" si="36"/>
        <v>694.08296999999993</v>
      </c>
      <c r="K152" s="14">
        <f>'[1]Memória 09'!E145</f>
        <v>0</v>
      </c>
      <c r="L152" s="14">
        <f t="shared" si="38"/>
        <v>0</v>
      </c>
      <c r="M152" s="14">
        <f t="shared" si="39"/>
        <v>0</v>
      </c>
      <c r="N152" s="14">
        <f>K152+'[1]BM 08'!M152</f>
        <v>7</v>
      </c>
      <c r="O152" s="14">
        <f t="shared" si="40"/>
        <v>0</v>
      </c>
      <c r="P152" s="14">
        <f t="shared" si="41"/>
        <v>0</v>
      </c>
      <c r="Q152" s="23">
        <f t="shared" si="42"/>
        <v>694.08</v>
      </c>
      <c r="R152" s="14">
        <f t="shared" si="43"/>
        <v>2.9699999998911153E-3</v>
      </c>
    </row>
    <row r="153" spans="1:18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7"/>
        <v>29.328705000000003</v>
      </c>
      <c r="G153" s="42">
        <v>95544</v>
      </c>
      <c r="H153" s="25" t="s">
        <v>60</v>
      </c>
      <c r="I153" s="55">
        <f t="shared" si="35"/>
        <v>92.12</v>
      </c>
      <c r="J153" s="56">
        <f t="shared" si="36"/>
        <v>117.31482000000001</v>
      </c>
      <c r="K153" s="14">
        <f>'[1]Memória 09'!E146</f>
        <v>0</v>
      </c>
      <c r="L153" s="14">
        <f t="shared" si="38"/>
        <v>0</v>
      </c>
      <c r="M153" s="14">
        <f t="shared" si="39"/>
        <v>-4</v>
      </c>
      <c r="N153" s="14">
        <f>K153+'[1]BM 08'!M153</f>
        <v>0</v>
      </c>
      <c r="O153" s="14">
        <f t="shared" si="40"/>
        <v>0</v>
      </c>
      <c r="P153" s="14">
        <f t="shared" si="41"/>
        <v>-117.31</v>
      </c>
      <c r="Q153" s="23">
        <f t="shared" si="42"/>
        <v>0</v>
      </c>
      <c r="R153" s="14">
        <f t="shared" si="43"/>
        <v>117.31482000000001</v>
      </c>
    </row>
    <row r="154" spans="1:18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7"/>
        <v>70.080704999999995</v>
      </c>
      <c r="G154" s="43">
        <v>95547</v>
      </c>
      <c r="H154" s="18" t="s">
        <v>85</v>
      </c>
      <c r="I154" s="55">
        <f t="shared" si="35"/>
        <v>275.14999999999998</v>
      </c>
      <c r="J154" s="56">
        <f t="shared" si="36"/>
        <v>350.40352499999995</v>
      </c>
      <c r="K154" s="14">
        <f>'[1]Memória 09'!E147</f>
        <v>0</v>
      </c>
      <c r="L154" s="14">
        <f t="shared" si="38"/>
        <v>0</v>
      </c>
      <c r="M154" s="14">
        <f t="shared" si="39"/>
        <v>-5</v>
      </c>
      <c r="N154" s="14">
        <f>K154+'[1]BM 08'!M154</f>
        <v>0</v>
      </c>
      <c r="O154" s="14">
        <f t="shared" si="40"/>
        <v>0</v>
      </c>
      <c r="P154" s="14">
        <f t="shared" si="41"/>
        <v>-350.4</v>
      </c>
      <c r="Q154" s="23">
        <f t="shared" si="42"/>
        <v>0</v>
      </c>
      <c r="R154" s="14">
        <f t="shared" si="43"/>
        <v>350.40352499999995</v>
      </c>
    </row>
    <row r="155" spans="1:18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7"/>
        <v>28.768364999999999</v>
      </c>
      <c r="G155" s="42">
        <v>95545</v>
      </c>
      <c r="H155" s="25" t="s">
        <v>60</v>
      </c>
      <c r="I155" s="55">
        <f t="shared" si="35"/>
        <v>90.36</v>
      </c>
      <c r="J155" s="56">
        <f t="shared" si="36"/>
        <v>115.07346</v>
      </c>
      <c r="K155" s="14">
        <f>'[1]Memória 09'!E148</f>
        <v>0</v>
      </c>
      <c r="L155" s="14">
        <f t="shared" si="38"/>
        <v>0</v>
      </c>
      <c r="M155" s="14">
        <f t="shared" si="39"/>
        <v>-4</v>
      </c>
      <c r="N155" s="14">
        <f>K155+'[1]BM 08'!M155</f>
        <v>0</v>
      </c>
      <c r="O155" s="14">
        <f t="shared" si="40"/>
        <v>0</v>
      </c>
      <c r="P155" s="14">
        <f t="shared" si="41"/>
        <v>-115.07</v>
      </c>
      <c r="Q155" s="23">
        <f t="shared" si="42"/>
        <v>0</v>
      </c>
      <c r="R155" s="14">
        <f t="shared" si="43"/>
        <v>115.07346</v>
      </c>
    </row>
    <row r="156" spans="1:18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7"/>
        <v>80.115884999999992</v>
      </c>
      <c r="G156" s="42">
        <v>100860</v>
      </c>
      <c r="H156" s="25" t="s">
        <v>60</v>
      </c>
      <c r="I156" s="55">
        <f t="shared" si="35"/>
        <v>440.37</v>
      </c>
      <c r="J156" s="56">
        <f t="shared" si="36"/>
        <v>560.811195</v>
      </c>
      <c r="K156" s="14">
        <f>'[1]Memória 09'!E149</f>
        <v>0</v>
      </c>
      <c r="L156" s="14">
        <f t="shared" si="38"/>
        <v>0</v>
      </c>
      <c r="M156" s="14">
        <f t="shared" si="39"/>
        <v>0</v>
      </c>
      <c r="N156" s="14">
        <f>K156+'[1]BM 08'!M156</f>
        <v>7</v>
      </c>
      <c r="O156" s="14">
        <f t="shared" si="40"/>
        <v>0</v>
      </c>
      <c r="P156" s="14">
        <f t="shared" si="41"/>
        <v>0</v>
      </c>
      <c r="Q156" s="23">
        <f t="shared" si="42"/>
        <v>560.80999999999995</v>
      </c>
      <c r="R156" s="14">
        <f t="shared" si="43"/>
        <v>1.1950000000524597E-3</v>
      </c>
    </row>
    <row r="157" spans="1:18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7"/>
        <v>464.72562000000005</v>
      </c>
      <c r="G157" s="43">
        <v>97902</v>
      </c>
      <c r="H157" s="18" t="s">
        <v>85</v>
      </c>
      <c r="I157" s="55">
        <f t="shared" si="35"/>
        <v>1094.76</v>
      </c>
      <c r="J157" s="56">
        <f t="shared" si="36"/>
        <v>1394.17686</v>
      </c>
      <c r="K157" s="14">
        <f>'[1]Memória 09'!E150</f>
        <v>0</v>
      </c>
      <c r="L157" s="14">
        <f t="shared" si="38"/>
        <v>0</v>
      </c>
      <c r="M157" s="14">
        <f t="shared" si="39"/>
        <v>0</v>
      </c>
      <c r="N157" s="14">
        <f>K157+'[1]BM 08'!M157</f>
        <v>3</v>
      </c>
      <c r="O157" s="14">
        <f t="shared" si="40"/>
        <v>0</v>
      </c>
      <c r="P157" s="14">
        <f t="shared" si="41"/>
        <v>0</v>
      </c>
      <c r="Q157" s="23">
        <f t="shared" si="42"/>
        <v>1394.18</v>
      </c>
      <c r="R157" s="14">
        <f t="shared" si="43"/>
        <v>-3.1400000000303407E-3</v>
      </c>
    </row>
    <row r="158" spans="1:18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7"/>
        <v>619.57048499999996</v>
      </c>
      <c r="G158" s="43">
        <v>99255</v>
      </c>
      <c r="H158" s="18" t="s">
        <v>85</v>
      </c>
      <c r="I158" s="55">
        <f t="shared" si="35"/>
        <v>973.02</v>
      </c>
      <c r="J158" s="56">
        <f t="shared" si="36"/>
        <v>1239.1409699999999</v>
      </c>
      <c r="K158" s="14">
        <f>'[1]Memória 09'!E151</f>
        <v>0</v>
      </c>
      <c r="L158" s="14">
        <f t="shared" si="38"/>
        <v>0</v>
      </c>
      <c r="M158" s="14">
        <f t="shared" si="39"/>
        <v>-2</v>
      </c>
      <c r="N158" s="14">
        <f>K158+'[1]BM 08'!M158</f>
        <v>0</v>
      </c>
      <c r="O158" s="14">
        <f t="shared" si="40"/>
        <v>0</v>
      </c>
      <c r="P158" s="14">
        <f t="shared" si="41"/>
        <v>-1239.1400000000001</v>
      </c>
      <c r="Q158" s="23">
        <f t="shared" si="42"/>
        <v>0</v>
      </c>
      <c r="R158" s="14">
        <f t="shared" si="43"/>
        <v>1239.1409699999999</v>
      </c>
    </row>
    <row r="159" spans="1:18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7"/>
        <v>54.607680000000002</v>
      </c>
      <c r="G159" s="43">
        <v>86906</v>
      </c>
      <c r="H159" s="18" t="s">
        <v>85</v>
      </c>
      <c r="I159" s="55">
        <f t="shared" si="35"/>
        <v>471.68</v>
      </c>
      <c r="J159" s="56">
        <f t="shared" si="36"/>
        <v>600.68448000000001</v>
      </c>
      <c r="K159" s="14">
        <f>'[1]Memória 09'!E152</f>
        <v>0</v>
      </c>
      <c r="L159" s="14">
        <f t="shared" si="38"/>
        <v>0</v>
      </c>
      <c r="M159" s="14">
        <f t="shared" si="39"/>
        <v>0</v>
      </c>
      <c r="N159" s="14">
        <f>K159+'[1]BM 08'!M159</f>
        <v>11</v>
      </c>
      <c r="O159" s="14">
        <f t="shared" si="40"/>
        <v>0</v>
      </c>
      <c r="P159" s="14">
        <f t="shared" si="41"/>
        <v>0</v>
      </c>
      <c r="Q159" s="23">
        <f t="shared" si="42"/>
        <v>600.67999999999995</v>
      </c>
      <c r="R159" s="14">
        <f t="shared" si="43"/>
        <v>4.4800000000577711E-3</v>
      </c>
    </row>
    <row r="160" spans="1:18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7"/>
        <v>109.482795</v>
      </c>
      <c r="G160" s="43">
        <v>86909</v>
      </c>
      <c r="H160" s="18" t="s">
        <v>85</v>
      </c>
      <c r="I160" s="55">
        <f t="shared" si="35"/>
        <v>515.81999999999994</v>
      </c>
      <c r="J160" s="56">
        <f t="shared" si="36"/>
        <v>656.89676999999995</v>
      </c>
      <c r="K160" s="14">
        <f>'[1]Memória 09'!E153</f>
        <v>0</v>
      </c>
      <c r="L160" s="14">
        <f t="shared" si="38"/>
        <v>0</v>
      </c>
      <c r="M160" s="14">
        <f t="shared" si="39"/>
        <v>0</v>
      </c>
      <c r="N160" s="14">
        <f>K160+'[1]BM 08'!M160</f>
        <v>6</v>
      </c>
      <c r="O160" s="14">
        <f t="shared" si="40"/>
        <v>0</v>
      </c>
      <c r="P160" s="14">
        <f t="shared" si="41"/>
        <v>0</v>
      </c>
      <c r="Q160" s="23">
        <f t="shared" si="42"/>
        <v>656.9</v>
      </c>
      <c r="R160" s="14">
        <f t="shared" si="43"/>
        <v>-3.2300000000304863E-3</v>
      </c>
    </row>
    <row r="161" spans="1:18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7"/>
        <v>7.5136500000000002</v>
      </c>
      <c r="G161" s="42">
        <v>86885</v>
      </c>
      <c r="H161" s="25" t="s">
        <v>60</v>
      </c>
      <c r="I161" s="55">
        <f t="shared" ref="I161:I164" si="44">D161*E161</f>
        <v>35.400000000000006</v>
      </c>
      <c r="J161" s="56">
        <f t="shared" ref="J161:J164" si="45">F161*D161</f>
        <v>45.081900000000005</v>
      </c>
      <c r="K161" s="14">
        <f>'[1]Memória 09'!E154</f>
        <v>0</v>
      </c>
      <c r="L161" s="14">
        <f t="shared" si="38"/>
        <v>0</v>
      </c>
      <c r="M161" s="14">
        <f t="shared" si="39"/>
        <v>-4</v>
      </c>
      <c r="N161" s="14">
        <f>K161+'[1]BM 08'!M161</f>
        <v>2</v>
      </c>
      <c r="O161" s="14">
        <f t="shared" si="40"/>
        <v>0</v>
      </c>
      <c r="P161" s="14">
        <f t="shared" si="41"/>
        <v>-30.05</v>
      </c>
      <c r="Q161" s="23">
        <f t="shared" si="42"/>
        <v>15.03</v>
      </c>
      <c r="R161" s="14">
        <f t="shared" si="43"/>
        <v>30.051900000000003</v>
      </c>
    </row>
    <row r="162" spans="1:18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7"/>
        <v>61.00065</v>
      </c>
      <c r="G162" s="50">
        <v>1482</v>
      </c>
      <c r="H162" s="20" t="s">
        <v>36</v>
      </c>
      <c r="I162" s="55">
        <f t="shared" si="44"/>
        <v>47.9</v>
      </c>
      <c r="J162" s="56">
        <f t="shared" si="45"/>
        <v>61.00065</v>
      </c>
      <c r="K162" s="14">
        <f>'[1]Memória 09'!E155</f>
        <v>0</v>
      </c>
      <c r="L162" s="14">
        <f t="shared" si="38"/>
        <v>0</v>
      </c>
      <c r="M162" s="14">
        <f t="shared" si="39"/>
        <v>-1</v>
      </c>
      <c r="N162" s="14">
        <f>K162+'[1]BM 08'!M162</f>
        <v>0</v>
      </c>
      <c r="O162" s="14">
        <f t="shared" si="40"/>
        <v>0</v>
      </c>
      <c r="P162" s="14">
        <f t="shared" si="41"/>
        <v>-61</v>
      </c>
      <c r="Q162" s="23">
        <f t="shared" si="42"/>
        <v>0</v>
      </c>
      <c r="R162" s="14">
        <f t="shared" si="43"/>
        <v>61.00065</v>
      </c>
    </row>
    <row r="163" spans="1:18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7"/>
        <v>1323.6504300000001</v>
      </c>
      <c r="G163" s="48">
        <v>2647</v>
      </c>
      <c r="H163" s="41" t="s">
        <v>90</v>
      </c>
      <c r="I163" s="55">
        <f t="shared" si="44"/>
        <v>2078.7600000000002</v>
      </c>
      <c r="J163" s="56">
        <f t="shared" si="45"/>
        <v>2647.3008600000003</v>
      </c>
      <c r="K163" s="14">
        <f>'[1]Memória 09'!E156</f>
        <v>0</v>
      </c>
      <c r="L163" s="14">
        <f t="shared" si="38"/>
        <v>0</v>
      </c>
      <c r="M163" s="14">
        <f t="shared" si="39"/>
        <v>-2</v>
      </c>
      <c r="N163" s="14">
        <f>K163+'[1]BM 08'!M163</f>
        <v>0</v>
      </c>
      <c r="O163" s="14">
        <f t="shared" si="40"/>
        <v>0</v>
      </c>
      <c r="P163" s="14">
        <f t="shared" si="41"/>
        <v>-2647.3</v>
      </c>
      <c r="Q163" s="23">
        <f t="shared" si="42"/>
        <v>0</v>
      </c>
      <c r="R163" s="14">
        <f t="shared" si="43"/>
        <v>2647.3008600000003</v>
      </c>
    </row>
    <row r="164" spans="1:18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7"/>
        <v>36.638595000000002</v>
      </c>
      <c r="G164" s="43">
        <v>89578</v>
      </c>
      <c r="H164" s="18" t="s">
        <v>85</v>
      </c>
      <c r="I164" s="55">
        <f t="shared" si="44"/>
        <v>1294.6500000000001</v>
      </c>
      <c r="J164" s="56">
        <f t="shared" si="45"/>
        <v>1648.7367750000001</v>
      </c>
      <c r="K164" s="14">
        <f>'[1]Memória 09'!E157</f>
        <v>0</v>
      </c>
      <c r="L164" s="14">
        <f t="shared" si="38"/>
        <v>0</v>
      </c>
      <c r="M164" s="14">
        <f t="shared" si="39"/>
        <v>-22.01</v>
      </c>
      <c r="N164" s="14">
        <f>K164+'[1]BM 08'!M164</f>
        <v>22.99</v>
      </c>
      <c r="O164" s="14">
        <f t="shared" si="40"/>
        <v>0</v>
      </c>
      <c r="P164" s="14">
        <f t="shared" si="41"/>
        <v>-806.42</v>
      </c>
      <c r="Q164" s="23">
        <f t="shared" si="42"/>
        <v>842.32</v>
      </c>
      <c r="R164" s="14">
        <f t="shared" si="43"/>
        <v>806.41677500000003</v>
      </c>
    </row>
    <row r="165" spans="1:18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'[1]Memória 09'!E158</f>
        <v>0</v>
      </c>
      <c r="L165" s="14">
        <f t="shared" si="38"/>
        <v>0</v>
      </c>
      <c r="M165" s="14">
        <f t="shared" si="39"/>
        <v>0</v>
      </c>
      <c r="N165" s="14">
        <f>K165+'[1]BM 08'!M165</f>
        <v>0</v>
      </c>
      <c r="O165" s="31">
        <f t="shared" ref="O165:R165" si="46">SUM(O166:O217)</f>
        <v>3785.99</v>
      </c>
      <c r="P165" s="31">
        <f t="shared" si="46"/>
        <v>-856.33</v>
      </c>
      <c r="Q165" s="31">
        <f t="shared" si="46"/>
        <v>30511.32</v>
      </c>
      <c r="R165" s="31">
        <f t="shared" si="46"/>
        <v>-2929.6473819000007</v>
      </c>
    </row>
    <row r="166" spans="1:18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7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'[1]Memória 09'!E159</f>
        <v>0</v>
      </c>
      <c r="L166" s="14">
        <f t="shared" si="38"/>
        <v>0</v>
      </c>
      <c r="M166" s="14">
        <f t="shared" si="39"/>
        <v>0</v>
      </c>
      <c r="N166" s="14">
        <f>K166+'[1]BM 08'!M166</f>
        <v>114</v>
      </c>
      <c r="O166" s="14">
        <f t="shared" si="40"/>
        <v>0</v>
      </c>
      <c r="P166" s="14">
        <f t="shared" si="41"/>
        <v>0</v>
      </c>
      <c r="Q166" s="23">
        <f t="shared" si="42"/>
        <v>724.44</v>
      </c>
      <c r="R166" s="14">
        <f t="shared" si="43"/>
        <v>3.2099999999672946E-3</v>
      </c>
    </row>
    <row r="167" spans="1:18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7"/>
        <v>16.975754999999999</v>
      </c>
      <c r="G167" s="42">
        <v>93018</v>
      </c>
      <c r="H167" s="25" t="s">
        <v>60</v>
      </c>
      <c r="I167" s="61">
        <f t="shared" ref="I167:I217" si="47">E167*D167</f>
        <v>26.66</v>
      </c>
      <c r="J167" s="62">
        <f t="shared" ref="J167:J217" si="48">F167*D167</f>
        <v>33.951509999999999</v>
      </c>
      <c r="K167" s="14">
        <f>'[1]Memória 09'!E160</f>
        <v>0</v>
      </c>
      <c r="L167" s="14">
        <f t="shared" si="38"/>
        <v>0</v>
      </c>
      <c r="M167" s="14">
        <f t="shared" si="39"/>
        <v>0</v>
      </c>
      <c r="N167" s="14">
        <f>K167+'[1]BM 08'!M167</f>
        <v>2</v>
      </c>
      <c r="O167" s="14">
        <f t="shared" si="40"/>
        <v>0</v>
      </c>
      <c r="P167" s="14">
        <f t="shared" si="41"/>
        <v>0</v>
      </c>
      <c r="Q167" s="23">
        <f t="shared" si="42"/>
        <v>33.950000000000003</v>
      </c>
      <c r="R167" s="14">
        <f t="shared" si="43"/>
        <v>1.5099999999961256E-3</v>
      </c>
    </row>
    <row r="168" spans="1:18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7"/>
        <v>12.594915</v>
      </c>
      <c r="G168" s="43">
        <v>91920</v>
      </c>
      <c r="H168" s="18" t="s">
        <v>85</v>
      </c>
      <c r="I168" s="61">
        <f t="shared" si="47"/>
        <v>89.01</v>
      </c>
      <c r="J168" s="62">
        <f t="shared" si="48"/>
        <v>113.354235</v>
      </c>
      <c r="K168" s="14">
        <f>'[1]Memória 09'!E161</f>
        <v>0</v>
      </c>
      <c r="L168" s="14">
        <f t="shared" si="38"/>
        <v>0</v>
      </c>
      <c r="M168" s="14">
        <f t="shared" si="39"/>
        <v>0</v>
      </c>
      <c r="N168" s="14">
        <f>K168+'[1]BM 08'!M168</f>
        <v>9</v>
      </c>
      <c r="O168" s="14">
        <f t="shared" si="40"/>
        <v>0</v>
      </c>
      <c r="P168" s="14">
        <f t="shared" si="41"/>
        <v>0</v>
      </c>
      <c r="Q168" s="23">
        <f t="shared" si="42"/>
        <v>113.35</v>
      </c>
      <c r="R168" s="14">
        <f t="shared" si="43"/>
        <v>4.2350000000084265E-3</v>
      </c>
    </row>
    <row r="169" spans="1:18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7"/>
        <v>11.053979999999999</v>
      </c>
      <c r="G169" s="43">
        <v>91917</v>
      </c>
      <c r="H169" s="18" t="s">
        <v>85</v>
      </c>
      <c r="I169" s="61">
        <f t="shared" si="47"/>
        <v>407.96</v>
      </c>
      <c r="J169" s="62">
        <f t="shared" si="48"/>
        <v>519.53706</v>
      </c>
      <c r="K169" s="14">
        <f>'[1]Memória 09'!E162</f>
        <v>0</v>
      </c>
      <c r="L169" s="14">
        <f t="shared" si="38"/>
        <v>0</v>
      </c>
      <c r="M169" s="14">
        <f t="shared" si="39"/>
        <v>0</v>
      </c>
      <c r="N169" s="14">
        <f>K169+'[1]BM 08'!M169</f>
        <v>47</v>
      </c>
      <c r="O169" s="14">
        <f t="shared" si="40"/>
        <v>0</v>
      </c>
      <c r="P169" s="14">
        <f t="shared" si="41"/>
        <v>0</v>
      </c>
      <c r="Q169" s="23">
        <f t="shared" si="42"/>
        <v>519.54</v>
      </c>
      <c r="R169" s="14">
        <f t="shared" si="43"/>
        <v>-2.939999999966858E-3</v>
      </c>
    </row>
    <row r="170" spans="1:18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7"/>
        <v>7.8192899999999996</v>
      </c>
      <c r="G170" s="43">
        <v>91836</v>
      </c>
      <c r="H170" s="18" t="s">
        <v>85</v>
      </c>
      <c r="I170" s="61">
        <f t="shared" si="47"/>
        <v>1066.9477999999999</v>
      </c>
      <c r="J170" s="62">
        <f t="shared" si="48"/>
        <v>1358.7580233000001</v>
      </c>
      <c r="K170" s="14">
        <f>'[1]Memória 09'!E163</f>
        <v>0</v>
      </c>
      <c r="L170" s="14">
        <f t="shared" si="38"/>
        <v>0</v>
      </c>
      <c r="M170" s="14">
        <f t="shared" si="39"/>
        <v>0</v>
      </c>
      <c r="N170" s="14">
        <f>K170+'[1]BM 08'!M170</f>
        <v>173.77</v>
      </c>
      <c r="O170" s="14">
        <f t="shared" si="40"/>
        <v>0</v>
      </c>
      <c r="P170" s="14">
        <f t="shared" si="41"/>
        <v>0</v>
      </c>
      <c r="Q170" s="23">
        <f t="shared" si="42"/>
        <v>1358.76</v>
      </c>
      <c r="R170" s="14">
        <f t="shared" si="43"/>
        <v>-1.9766999998864776E-3</v>
      </c>
    </row>
    <row r="171" spans="1:18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7"/>
        <v>9.1946700000000003</v>
      </c>
      <c r="G171" s="43">
        <v>91840</v>
      </c>
      <c r="H171" s="18" t="s">
        <v>85</v>
      </c>
      <c r="I171" s="61">
        <f t="shared" si="47"/>
        <v>130.321</v>
      </c>
      <c r="J171" s="62">
        <f t="shared" si="48"/>
        <v>165.96379350000001</v>
      </c>
      <c r="K171" s="14">
        <f>'[1]Memória 09'!E164</f>
        <v>0</v>
      </c>
      <c r="L171" s="14">
        <f t="shared" si="38"/>
        <v>0</v>
      </c>
      <c r="M171" s="14">
        <f t="shared" si="39"/>
        <v>0</v>
      </c>
      <c r="N171" s="14">
        <f>K171+'[1]BM 08'!M171</f>
        <v>18.05</v>
      </c>
      <c r="O171" s="14">
        <f t="shared" si="40"/>
        <v>0</v>
      </c>
      <c r="P171" s="14">
        <f t="shared" si="41"/>
        <v>0</v>
      </c>
      <c r="Q171" s="23">
        <f t="shared" si="42"/>
        <v>165.96</v>
      </c>
      <c r="R171" s="14">
        <f t="shared" si="43"/>
        <v>3.7935000000004493E-3</v>
      </c>
    </row>
    <row r="172" spans="1:18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7"/>
        <v>5.83263</v>
      </c>
      <c r="G172" s="42">
        <v>97667</v>
      </c>
      <c r="H172" s="25" t="s">
        <v>60</v>
      </c>
      <c r="I172" s="61">
        <f t="shared" si="47"/>
        <v>27.48</v>
      </c>
      <c r="J172" s="62">
        <f t="shared" si="48"/>
        <v>34.995779999999996</v>
      </c>
      <c r="K172" s="14">
        <f>'[1]Memória 09'!E165</f>
        <v>0</v>
      </c>
      <c r="L172" s="14">
        <f t="shared" si="38"/>
        <v>0</v>
      </c>
      <c r="M172" s="14">
        <f t="shared" si="39"/>
        <v>0</v>
      </c>
      <c r="N172" s="14">
        <f>K172+'[1]BM 08'!M172</f>
        <v>6</v>
      </c>
      <c r="O172" s="14">
        <f t="shared" si="40"/>
        <v>0</v>
      </c>
      <c r="P172" s="14">
        <f t="shared" si="41"/>
        <v>0</v>
      </c>
      <c r="Q172" s="23">
        <f t="shared" si="42"/>
        <v>35</v>
      </c>
      <c r="R172" s="14">
        <f t="shared" si="43"/>
        <v>-4.2200000000036653E-3</v>
      </c>
    </row>
    <row r="173" spans="1:18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7"/>
        <v>12.32748</v>
      </c>
      <c r="G173" s="43">
        <v>91865</v>
      </c>
      <c r="H173" s="18" t="s">
        <v>85</v>
      </c>
      <c r="I173" s="61">
        <f t="shared" si="47"/>
        <v>658.24</v>
      </c>
      <c r="J173" s="62">
        <f t="shared" si="48"/>
        <v>838.26864</v>
      </c>
      <c r="K173" s="14">
        <f>'[1]Memória 09'!E166</f>
        <v>0</v>
      </c>
      <c r="L173" s="14">
        <f t="shared" si="38"/>
        <v>0</v>
      </c>
      <c r="M173" s="14">
        <f t="shared" si="39"/>
        <v>0</v>
      </c>
      <c r="N173" s="14">
        <f>K173+'[1]BM 08'!M173</f>
        <v>68</v>
      </c>
      <c r="O173" s="14">
        <f t="shared" si="40"/>
        <v>0</v>
      </c>
      <c r="P173" s="14">
        <f t="shared" si="41"/>
        <v>0</v>
      </c>
      <c r="Q173" s="23">
        <f t="shared" si="42"/>
        <v>838.27</v>
      </c>
      <c r="R173" s="14">
        <f t="shared" si="43"/>
        <v>-1.3599999999769352E-3</v>
      </c>
    </row>
    <row r="174" spans="1:18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7"/>
        <v>9.9969749999999991</v>
      </c>
      <c r="G174" s="43">
        <v>91864</v>
      </c>
      <c r="H174" s="18" t="s">
        <v>85</v>
      </c>
      <c r="I174" s="61">
        <f t="shared" si="47"/>
        <v>1364.0944999999999</v>
      </c>
      <c r="J174" s="62">
        <f t="shared" si="48"/>
        <v>1737.1743457499999</v>
      </c>
      <c r="K174" s="14">
        <f>'[1]Memória 09'!E167</f>
        <v>0</v>
      </c>
      <c r="L174" s="14">
        <f t="shared" si="38"/>
        <v>0</v>
      </c>
      <c r="M174" s="14">
        <f t="shared" si="39"/>
        <v>0</v>
      </c>
      <c r="N174" s="14">
        <f>K174+'[1]BM 08'!M174</f>
        <v>173.77</v>
      </c>
      <c r="O174" s="14">
        <f t="shared" si="40"/>
        <v>0</v>
      </c>
      <c r="P174" s="14">
        <f t="shared" si="41"/>
        <v>0</v>
      </c>
      <c r="Q174" s="23">
        <f t="shared" si="42"/>
        <v>1737.17</v>
      </c>
      <c r="R174" s="14">
        <f t="shared" si="43"/>
        <v>4.3457499998567073E-3</v>
      </c>
    </row>
    <row r="175" spans="1:18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7"/>
        <v>10.480905</v>
      </c>
      <c r="G175" s="42">
        <v>93008</v>
      </c>
      <c r="H175" s="25" t="s">
        <v>60</v>
      </c>
      <c r="I175" s="61">
        <f t="shared" si="47"/>
        <v>285.8279</v>
      </c>
      <c r="J175" s="62">
        <f t="shared" si="48"/>
        <v>364.00183064999999</v>
      </c>
      <c r="K175" s="14">
        <f>'[1]Memória 09'!E168</f>
        <v>0</v>
      </c>
      <c r="L175" s="14">
        <f t="shared" si="38"/>
        <v>0</v>
      </c>
      <c r="M175" s="14">
        <f t="shared" si="39"/>
        <v>0</v>
      </c>
      <c r="N175" s="14">
        <f>K175+'[1]BM 08'!M175</f>
        <v>34.729999999999997</v>
      </c>
      <c r="O175" s="14">
        <f t="shared" si="40"/>
        <v>0</v>
      </c>
      <c r="P175" s="14">
        <f t="shared" si="41"/>
        <v>0</v>
      </c>
      <c r="Q175" s="23">
        <f t="shared" si="42"/>
        <v>364</v>
      </c>
      <c r="R175" s="14">
        <f t="shared" si="43"/>
        <v>1.8306499999880543E-3</v>
      </c>
    </row>
    <row r="176" spans="1:18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7"/>
        <v>9.1437299999999997</v>
      </c>
      <c r="G176" s="42">
        <v>93013</v>
      </c>
      <c r="H176" s="25" t="s">
        <v>60</v>
      </c>
      <c r="I176" s="61">
        <f t="shared" si="47"/>
        <v>71.8</v>
      </c>
      <c r="J176" s="62">
        <f t="shared" si="48"/>
        <v>91.437299999999993</v>
      </c>
      <c r="K176" s="14">
        <f>'[1]Memória 09'!E169</f>
        <v>0</v>
      </c>
      <c r="L176" s="14">
        <f t="shared" si="38"/>
        <v>0</v>
      </c>
      <c r="M176" s="14">
        <f t="shared" si="39"/>
        <v>0</v>
      </c>
      <c r="N176" s="14">
        <f>K176+'[1]BM 08'!M176</f>
        <v>10</v>
      </c>
      <c r="O176" s="14">
        <f t="shared" si="40"/>
        <v>0</v>
      </c>
      <c r="P176" s="14">
        <f t="shared" si="41"/>
        <v>0</v>
      </c>
      <c r="Q176" s="23">
        <f t="shared" si="42"/>
        <v>91.44</v>
      </c>
      <c r="R176" s="14">
        <f t="shared" si="43"/>
        <v>-2.7000000000043656E-3</v>
      </c>
    </row>
    <row r="177" spans="1:18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7"/>
        <v>7.0679249999999998</v>
      </c>
      <c r="G177" s="43">
        <v>91877</v>
      </c>
      <c r="H177" s="18" t="s">
        <v>85</v>
      </c>
      <c r="I177" s="61">
        <f t="shared" si="47"/>
        <v>111</v>
      </c>
      <c r="J177" s="62">
        <f t="shared" si="48"/>
        <v>141.35849999999999</v>
      </c>
      <c r="K177" s="14">
        <f>'[1]Memória 09'!E170</f>
        <v>0</v>
      </c>
      <c r="L177" s="14">
        <f t="shared" si="38"/>
        <v>0</v>
      </c>
      <c r="M177" s="14">
        <f t="shared" si="39"/>
        <v>0</v>
      </c>
      <c r="N177" s="14">
        <f>K177+'[1]BM 08'!M177</f>
        <v>20</v>
      </c>
      <c r="O177" s="14">
        <f t="shared" si="40"/>
        <v>0</v>
      </c>
      <c r="P177" s="14">
        <f t="shared" si="41"/>
        <v>0</v>
      </c>
      <c r="Q177" s="23">
        <f t="shared" si="42"/>
        <v>141.36000000000001</v>
      </c>
      <c r="R177" s="14">
        <f t="shared" si="43"/>
        <v>-1.5000000000213731E-3</v>
      </c>
    </row>
    <row r="178" spans="1:18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7"/>
        <v>5.3614350000000002</v>
      </c>
      <c r="G178" s="43">
        <v>91876</v>
      </c>
      <c r="H178" s="18" t="s">
        <v>85</v>
      </c>
      <c r="I178" s="61">
        <f t="shared" si="47"/>
        <v>395.74</v>
      </c>
      <c r="J178" s="62">
        <f t="shared" si="48"/>
        <v>503.97489000000002</v>
      </c>
      <c r="K178" s="14">
        <f>'[1]Memória 09'!E171</f>
        <v>0</v>
      </c>
      <c r="L178" s="14">
        <f t="shared" si="38"/>
        <v>0</v>
      </c>
      <c r="M178" s="14">
        <f t="shared" si="39"/>
        <v>0</v>
      </c>
      <c r="N178" s="14">
        <f>K178+'[1]BM 08'!M178</f>
        <v>94</v>
      </c>
      <c r="O178" s="14">
        <f t="shared" si="40"/>
        <v>0</v>
      </c>
      <c r="P178" s="14">
        <f t="shared" si="41"/>
        <v>0</v>
      </c>
      <c r="Q178" s="23">
        <f t="shared" si="42"/>
        <v>503.97</v>
      </c>
      <c r="R178" s="14">
        <f t="shared" si="43"/>
        <v>4.8899999999889587E-3</v>
      </c>
    </row>
    <row r="179" spans="1:18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7"/>
        <v>536.72930999999994</v>
      </c>
      <c r="G179" s="42">
        <v>101883</v>
      </c>
      <c r="H179" s="25" t="s">
        <v>60</v>
      </c>
      <c r="I179" s="61">
        <f t="shared" si="47"/>
        <v>421.46</v>
      </c>
      <c r="J179" s="62">
        <f t="shared" si="48"/>
        <v>536.72930999999994</v>
      </c>
      <c r="K179" s="14">
        <f>'[1]Memória 09'!E172</f>
        <v>0</v>
      </c>
      <c r="L179" s="14">
        <f t="shared" si="38"/>
        <v>0</v>
      </c>
      <c r="M179" s="14">
        <f t="shared" si="39"/>
        <v>0</v>
      </c>
      <c r="N179" s="14">
        <f>K179+'[1]BM 08'!M179</f>
        <v>1</v>
      </c>
      <c r="O179" s="14">
        <f t="shared" si="40"/>
        <v>0</v>
      </c>
      <c r="P179" s="14">
        <f t="shared" si="41"/>
        <v>0</v>
      </c>
      <c r="Q179" s="23">
        <f t="shared" si="42"/>
        <v>536.73</v>
      </c>
      <c r="R179" s="14">
        <f t="shared" si="43"/>
        <v>-6.9000000007690687E-4</v>
      </c>
    </row>
    <row r="180" spans="1:18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7"/>
        <v>536.72930999999994</v>
      </c>
      <c r="G180" s="42">
        <v>101883</v>
      </c>
      <c r="H180" s="25" t="s">
        <v>60</v>
      </c>
      <c r="I180" s="61">
        <f t="shared" si="47"/>
        <v>421.46</v>
      </c>
      <c r="J180" s="62">
        <f t="shared" si="48"/>
        <v>536.72930999999994</v>
      </c>
      <c r="K180" s="14">
        <f>'[1]Memória 09'!E173</f>
        <v>0</v>
      </c>
      <c r="L180" s="14">
        <f t="shared" si="38"/>
        <v>0</v>
      </c>
      <c r="M180" s="14">
        <f t="shared" si="39"/>
        <v>0</v>
      </c>
      <c r="N180" s="14">
        <f>K180+'[1]BM 08'!M180</f>
        <v>1</v>
      </c>
      <c r="O180" s="14">
        <f t="shared" si="40"/>
        <v>0</v>
      </c>
      <c r="P180" s="14">
        <f t="shared" si="41"/>
        <v>0</v>
      </c>
      <c r="Q180" s="23">
        <f t="shared" si="42"/>
        <v>536.73</v>
      </c>
      <c r="R180" s="14">
        <f t="shared" si="43"/>
        <v>-6.9000000007690687E-4</v>
      </c>
    </row>
    <row r="181" spans="1:18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7"/>
        <v>22.235310000000002</v>
      </c>
      <c r="G181" s="42">
        <v>91996</v>
      </c>
      <c r="H181" s="25" t="s">
        <v>60</v>
      </c>
      <c r="I181" s="61">
        <f t="shared" si="47"/>
        <v>1222.2</v>
      </c>
      <c r="J181" s="62">
        <f t="shared" si="48"/>
        <v>1556.4717000000001</v>
      </c>
      <c r="K181" s="14">
        <f>'[1]Memória 09'!E174</f>
        <v>0</v>
      </c>
      <c r="L181" s="14">
        <f t="shared" si="38"/>
        <v>0</v>
      </c>
      <c r="M181" s="14">
        <f t="shared" si="39"/>
        <v>-14</v>
      </c>
      <c r="N181" s="14">
        <f>K181+'[1]BM 08'!M181</f>
        <v>56</v>
      </c>
      <c r="O181" s="14">
        <f t="shared" si="40"/>
        <v>0</v>
      </c>
      <c r="P181" s="14">
        <f t="shared" si="41"/>
        <v>-311.29000000000002</v>
      </c>
      <c r="Q181" s="23">
        <f t="shared" si="42"/>
        <v>1245.18</v>
      </c>
      <c r="R181" s="14">
        <f t="shared" si="43"/>
        <v>311.29169999999999</v>
      </c>
    </row>
    <row r="182" spans="1:18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7"/>
        <v>29.787165000000002</v>
      </c>
      <c r="G182" s="43">
        <v>91959</v>
      </c>
      <c r="H182" s="18" t="s">
        <v>85</v>
      </c>
      <c r="I182" s="61">
        <f t="shared" si="47"/>
        <v>163.73000000000002</v>
      </c>
      <c r="J182" s="62">
        <f t="shared" si="48"/>
        <v>208.510155</v>
      </c>
      <c r="K182" s="14">
        <f>'[1]Memória 09'!E175</f>
        <v>0</v>
      </c>
      <c r="L182" s="14">
        <f t="shared" si="38"/>
        <v>0</v>
      </c>
      <c r="M182" s="14">
        <f t="shared" si="39"/>
        <v>0</v>
      </c>
      <c r="N182" s="14">
        <f>K182+'[1]BM 08'!M182</f>
        <v>7</v>
      </c>
      <c r="O182" s="14">
        <f t="shared" si="40"/>
        <v>0</v>
      </c>
      <c r="P182" s="14">
        <f t="shared" si="41"/>
        <v>0</v>
      </c>
      <c r="Q182" s="23">
        <f t="shared" si="42"/>
        <v>208.51</v>
      </c>
      <c r="R182" s="14">
        <f t="shared" si="43"/>
        <v>1.5500000000656655E-4</v>
      </c>
    </row>
    <row r="183" spans="1:18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7"/>
        <v>53.818109999999997</v>
      </c>
      <c r="G183" s="43">
        <v>91969</v>
      </c>
      <c r="H183" s="18" t="s">
        <v>85</v>
      </c>
      <c r="I183" s="61">
        <f t="shared" si="47"/>
        <v>84.52</v>
      </c>
      <c r="J183" s="62">
        <f t="shared" si="48"/>
        <v>107.63621999999999</v>
      </c>
      <c r="K183" s="14">
        <f>'[1]Memória 09'!E176</f>
        <v>0</v>
      </c>
      <c r="L183" s="14">
        <f t="shared" si="38"/>
        <v>0</v>
      </c>
      <c r="M183" s="14">
        <f t="shared" si="39"/>
        <v>0</v>
      </c>
      <c r="N183" s="14">
        <f>K183+'[1]BM 08'!M183</f>
        <v>2</v>
      </c>
      <c r="O183" s="14">
        <f t="shared" si="40"/>
        <v>0</v>
      </c>
      <c r="P183" s="14">
        <f t="shared" si="41"/>
        <v>0</v>
      </c>
      <c r="Q183" s="23">
        <f t="shared" si="42"/>
        <v>107.64</v>
      </c>
      <c r="R183" s="14">
        <f t="shared" si="43"/>
        <v>-3.7800000000061118E-3</v>
      </c>
    </row>
    <row r="184" spans="1:18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7"/>
        <v>18.796860000000002</v>
      </c>
      <c r="G184" s="36">
        <v>91953</v>
      </c>
      <c r="H184" s="18" t="s">
        <v>85</v>
      </c>
      <c r="I184" s="61">
        <f t="shared" si="47"/>
        <v>250.92</v>
      </c>
      <c r="J184" s="62">
        <f t="shared" si="48"/>
        <v>319.54662000000002</v>
      </c>
      <c r="K184" s="14">
        <f>'[1]Memória 09'!E177</f>
        <v>0</v>
      </c>
      <c r="L184" s="14">
        <f t="shared" si="38"/>
        <v>0</v>
      </c>
      <c r="M184" s="14">
        <f t="shared" si="39"/>
        <v>0</v>
      </c>
      <c r="N184" s="14">
        <f>K184+'[1]BM 08'!M184</f>
        <v>17</v>
      </c>
      <c r="O184" s="14">
        <f t="shared" si="40"/>
        <v>0</v>
      </c>
      <c r="P184" s="14">
        <f t="shared" si="41"/>
        <v>0</v>
      </c>
      <c r="Q184" s="23">
        <f t="shared" si="42"/>
        <v>319.55</v>
      </c>
      <c r="R184" s="14">
        <f t="shared" si="43"/>
        <v>-3.3799999999928332E-3</v>
      </c>
    </row>
    <row r="185" spans="1:18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7"/>
        <v>6.1128</v>
      </c>
      <c r="G185" s="33">
        <v>92866</v>
      </c>
      <c r="H185" s="25" t="s">
        <v>60</v>
      </c>
      <c r="I185" s="61">
        <f t="shared" si="47"/>
        <v>182.4</v>
      </c>
      <c r="J185" s="62">
        <f t="shared" si="48"/>
        <v>232.28640000000001</v>
      </c>
      <c r="K185" s="14">
        <f>'[1]Memória 09'!E178</f>
        <v>0</v>
      </c>
      <c r="L185" s="14">
        <f t="shared" si="38"/>
        <v>0</v>
      </c>
      <c r="M185" s="14">
        <f t="shared" si="39"/>
        <v>0</v>
      </c>
      <c r="N185" s="14">
        <f>K185+'[1]BM 08'!M185</f>
        <v>38</v>
      </c>
      <c r="O185" s="14">
        <f t="shared" si="40"/>
        <v>0</v>
      </c>
      <c r="P185" s="14">
        <f t="shared" si="41"/>
        <v>0</v>
      </c>
      <c r="Q185" s="23">
        <f t="shared" si="42"/>
        <v>232.29</v>
      </c>
      <c r="R185" s="14">
        <f t="shared" si="43"/>
        <v>-3.5999999999773991E-3</v>
      </c>
    </row>
    <row r="186" spans="1:18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7"/>
        <v>32.576129999999999</v>
      </c>
      <c r="G186" s="33">
        <v>97592</v>
      </c>
      <c r="H186" s="25" t="s">
        <v>60</v>
      </c>
      <c r="I186" s="61">
        <f t="shared" si="47"/>
        <v>434.85999999999996</v>
      </c>
      <c r="J186" s="62">
        <f t="shared" si="48"/>
        <v>553.79421000000002</v>
      </c>
      <c r="K186" s="14">
        <f>'[1]Memória 09'!E179</f>
        <v>0</v>
      </c>
      <c r="L186" s="14">
        <f t="shared" si="38"/>
        <v>0</v>
      </c>
      <c r="M186" s="14">
        <f t="shared" si="39"/>
        <v>0</v>
      </c>
      <c r="N186" s="14">
        <f>K186+'[1]BM 08'!M186</f>
        <v>17</v>
      </c>
      <c r="O186" s="14">
        <f t="shared" si="40"/>
        <v>0</v>
      </c>
      <c r="P186" s="14">
        <f t="shared" si="41"/>
        <v>0</v>
      </c>
      <c r="Q186" s="23">
        <f t="shared" si="42"/>
        <v>553.79</v>
      </c>
      <c r="R186" s="14">
        <f t="shared" si="43"/>
        <v>4.2100000000573345E-3</v>
      </c>
    </row>
    <row r="187" spans="1:18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7"/>
        <v>76.65196499999999</v>
      </c>
      <c r="G187" s="33">
        <v>12971</v>
      </c>
      <c r="H187" s="20" t="s">
        <v>36</v>
      </c>
      <c r="I187" s="61">
        <f t="shared" si="47"/>
        <v>1263.99</v>
      </c>
      <c r="J187" s="62">
        <f t="shared" si="48"/>
        <v>1609.6912649999997</v>
      </c>
      <c r="K187" s="14">
        <f>'[1]Memória 09'!E180</f>
        <v>0</v>
      </c>
      <c r="L187" s="14">
        <f t="shared" si="38"/>
        <v>0</v>
      </c>
      <c r="M187" s="14">
        <f t="shared" si="39"/>
        <v>0</v>
      </c>
      <c r="N187" s="14">
        <f>K187+'[1]BM 08'!M187</f>
        <v>21</v>
      </c>
      <c r="O187" s="14">
        <f t="shared" si="40"/>
        <v>0</v>
      </c>
      <c r="P187" s="14">
        <f t="shared" si="41"/>
        <v>0</v>
      </c>
      <c r="Q187" s="23">
        <f t="shared" si="42"/>
        <v>1609.69</v>
      </c>
      <c r="R187" s="14">
        <f t="shared" si="43"/>
        <v>1.264999999648353E-3</v>
      </c>
    </row>
    <row r="188" spans="1:18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7"/>
        <v>57.282029999999999</v>
      </c>
      <c r="G188" s="33">
        <v>93672</v>
      </c>
      <c r="H188" s="25" t="s">
        <v>60</v>
      </c>
      <c r="I188" s="61">
        <f t="shared" si="47"/>
        <v>89.96</v>
      </c>
      <c r="J188" s="62">
        <f t="shared" si="48"/>
        <v>114.56406</v>
      </c>
      <c r="K188" s="14">
        <f>'[1]Memória 09'!E181</f>
        <v>0</v>
      </c>
      <c r="L188" s="14">
        <f t="shared" si="38"/>
        <v>0</v>
      </c>
      <c r="M188" s="14">
        <f t="shared" si="39"/>
        <v>-1</v>
      </c>
      <c r="N188" s="14">
        <f>K188+'[1]BM 08'!M188</f>
        <v>1</v>
      </c>
      <c r="O188" s="14">
        <f t="shared" si="40"/>
        <v>0</v>
      </c>
      <c r="P188" s="14">
        <f t="shared" si="41"/>
        <v>-57.28</v>
      </c>
      <c r="Q188" s="23">
        <f t="shared" si="42"/>
        <v>57.28</v>
      </c>
      <c r="R188" s="14">
        <f t="shared" si="43"/>
        <v>57.284059999999997</v>
      </c>
    </row>
    <row r="189" spans="1:18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7"/>
        <v>141.58773000000002</v>
      </c>
      <c r="G189" s="17" t="s">
        <v>404</v>
      </c>
      <c r="H189" s="20" t="s">
        <v>33</v>
      </c>
      <c r="I189" s="61">
        <f t="shared" si="47"/>
        <v>444.72</v>
      </c>
      <c r="J189" s="62">
        <f t="shared" si="48"/>
        <v>566.35092000000009</v>
      </c>
      <c r="K189" s="14">
        <f>'[1]Memória 09'!E182</f>
        <v>0</v>
      </c>
      <c r="L189" s="14">
        <f t="shared" si="38"/>
        <v>0</v>
      </c>
      <c r="M189" s="14">
        <f t="shared" si="39"/>
        <v>-3</v>
      </c>
      <c r="N189" s="14">
        <f>K189+'[1]BM 08'!M189</f>
        <v>1</v>
      </c>
      <c r="O189" s="14">
        <f t="shared" si="40"/>
        <v>0</v>
      </c>
      <c r="P189" s="14">
        <f t="shared" si="41"/>
        <v>-424.76</v>
      </c>
      <c r="Q189" s="23">
        <f t="shared" si="42"/>
        <v>141.59</v>
      </c>
      <c r="R189" s="14">
        <f t="shared" si="43"/>
        <v>424.76092000000006</v>
      </c>
    </row>
    <row r="190" spans="1:18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7"/>
        <v>8.7616800000000001</v>
      </c>
      <c r="G190" s="33">
        <v>93656</v>
      </c>
      <c r="H190" s="25" t="s">
        <v>60</v>
      </c>
      <c r="I190" s="61">
        <f t="shared" si="47"/>
        <v>82.56</v>
      </c>
      <c r="J190" s="62">
        <f t="shared" si="48"/>
        <v>105.14016000000001</v>
      </c>
      <c r="K190" s="14">
        <f>'[1]Memória 09'!E183</f>
        <v>0</v>
      </c>
      <c r="L190" s="14">
        <f t="shared" si="38"/>
        <v>0</v>
      </c>
      <c r="M190" s="14">
        <f t="shared" si="39"/>
        <v>0</v>
      </c>
      <c r="N190" s="14">
        <f>K190+'[1]BM 08'!M190</f>
        <v>12</v>
      </c>
      <c r="O190" s="14">
        <f t="shared" si="40"/>
        <v>0</v>
      </c>
      <c r="P190" s="14">
        <f t="shared" si="41"/>
        <v>0</v>
      </c>
      <c r="Q190" s="23">
        <f t="shared" si="42"/>
        <v>105.14</v>
      </c>
      <c r="R190" s="14">
        <f t="shared" si="43"/>
        <v>1.6000000000815362E-4</v>
      </c>
    </row>
    <row r="191" spans="1:18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7"/>
        <v>7.5900600000000003</v>
      </c>
      <c r="G191" s="33">
        <v>93653</v>
      </c>
      <c r="H191" s="25" t="s">
        <v>60</v>
      </c>
      <c r="I191" s="61">
        <f t="shared" si="47"/>
        <v>11.92</v>
      </c>
      <c r="J191" s="62">
        <f t="shared" si="48"/>
        <v>15.180120000000001</v>
      </c>
      <c r="K191" s="14">
        <f>'[1]Memória 09'!E184</f>
        <v>0</v>
      </c>
      <c r="L191" s="14">
        <f t="shared" si="38"/>
        <v>0</v>
      </c>
      <c r="M191" s="14">
        <f t="shared" si="39"/>
        <v>0</v>
      </c>
      <c r="N191" s="14">
        <f>K191+'[1]BM 08'!M191</f>
        <v>2</v>
      </c>
      <c r="O191" s="14">
        <f t="shared" si="40"/>
        <v>0</v>
      </c>
      <c r="P191" s="14">
        <f t="shared" si="41"/>
        <v>0</v>
      </c>
      <c r="Q191" s="23">
        <f t="shared" si="42"/>
        <v>15.18</v>
      </c>
      <c r="R191" s="14">
        <f t="shared" si="43"/>
        <v>1.2000000000078614E-4</v>
      </c>
    </row>
    <row r="192" spans="1:18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7"/>
        <v>63.000045</v>
      </c>
      <c r="G192" s="33">
        <v>93673</v>
      </c>
      <c r="H192" s="25" t="s">
        <v>60</v>
      </c>
      <c r="I192" s="61">
        <f t="shared" si="47"/>
        <v>49.47</v>
      </c>
      <c r="J192" s="62">
        <f t="shared" si="48"/>
        <v>63.000045</v>
      </c>
      <c r="K192" s="14">
        <f>'[1]Memória 09'!E185</f>
        <v>0</v>
      </c>
      <c r="L192" s="14">
        <f t="shared" si="38"/>
        <v>0</v>
      </c>
      <c r="M192" s="14">
        <f t="shared" si="39"/>
        <v>-1</v>
      </c>
      <c r="N192" s="14">
        <f>K192+'[1]BM 08'!M192</f>
        <v>0</v>
      </c>
      <c r="O192" s="14">
        <f t="shared" si="40"/>
        <v>0</v>
      </c>
      <c r="P192" s="14">
        <f t="shared" si="41"/>
        <v>-63</v>
      </c>
      <c r="Q192" s="23">
        <f t="shared" si="42"/>
        <v>0</v>
      </c>
      <c r="R192" s="14">
        <f t="shared" si="43"/>
        <v>63.000045</v>
      </c>
    </row>
    <row r="193" spans="1:18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7"/>
        <v>44.139509999999994</v>
      </c>
      <c r="G193" s="33">
        <v>39465</v>
      </c>
      <c r="H193" s="25" t="s">
        <v>60</v>
      </c>
      <c r="I193" s="61">
        <f t="shared" si="47"/>
        <v>138.63999999999999</v>
      </c>
      <c r="J193" s="62">
        <f t="shared" si="48"/>
        <v>176.55803999999998</v>
      </c>
      <c r="K193" s="14">
        <f>'[1]Memória 09'!E186</f>
        <v>0</v>
      </c>
      <c r="L193" s="14">
        <f t="shared" si="38"/>
        <v>0</v>
      </c>
      <c r="M193" s="14">
        <f t="shared" si="39"/>
        <v>0</v>
      </c>
      <c r="N193" s="14">
        <f>K193+'[1]BM 08'!M193</f>
        <v>4</v>
      </c>
      <c r="O193" s="14">
        <f t="shared" si="40"/>
        <v>0</v>
      </c>
      <c r="P193" s="14">
        <f t="shared" si="41"/>
        <v>0</v>
      </c>
      <c r="Q193" s="23">
        <f t="shared" si="42"/>
        <v>176.56</v>
      </c>
      <c r="R193" s="14">
        <f t="shared" si="43"/>
        <v>-1.9600000000252749E-3</v>
      </c>
    </row>
    <row r="194" spans="1:18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7"/>
        <v>22.502745000000001</v>
      </c>
      <c r="G194" s="24">
        <v>9006</v>
      </c>
      <c r="H194" s="20" t="s">
        <v>36</v>
      </c>
      <c r="I194" s="61">
        <f t="shared" si="47"/>
        <v>1413.6000000000001</v>
      </c>
      <c r="J194" s="62">
        <f t="shared" si="48"/>
        <v>1800.2196000000001</v>
      </c>
      <c r="K194" s="14">
        <f>'[1]Memória 09'!E187</f>
        <v>50</v>
      </c>
      <c r="L194" s="14">
        <f t="shared" si="38"/>
        <v>50</v>
      </c>
      <c r="M194" s="14">
        <f t="shared" si="39"/>
        <v>0</v>
      </c>
      <c r="N194" s="14">
        <f>K194+'[1]BM 08'!M194</f>
        <v>130</v>
      </c>
      <c r="O194" s="14">
        <f t="shared" si="40"/>
        <v>1125.1400000000001</v>
      </c>
      <c r="P194" s="14">
        <f t="shared" si="41"/>
        <v>0</v>
      </c>
      <c r="Q194" s="23">
        <f t="shared" si="42"/>
        <v>2925.36</v>
      </c>
      <c r="R194" s="14">
        <f t="shared" si="43"/>
        <v>-1125.1404</v>
      </c>
    </row>
    <row r="195" spans="1:18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7"/>
        <v>13.09158</v>
      </c>
      <c r="G195" s="17" t="s">
        <v>417</v>
      </c>
      <c r="H195" s="20" t="s">
        <v>33</v>
      </c>
      <c r="I195" s="61">
        <f t="shared" si="47"/>
        <v>205.6</v>
      </c>
      <c r="J195" s="62">
        <f t="shared" si="48"/>
        <v>261.83159999999998</v>
      </c>
      <c r="K195" s="14">
        <f>'[1]Memória 09'!E188</f>
        <v>0</v>
      </c>
      <c r="L195" s="14">
        <f t="shared" si="38"/>
        <v>0</v>
      </c>
      <c r="M195" s="14">
        <f t="shared" si="39"/>
        <v>0</v>
      </c>
      <c r="N195" s="14">
        <f>K195+'[1]BM 08'!M195</f>
        <v>20</v>
      </c>
      <c r="O195" s="14">
        <f t="shared" si="40"/>
        <v>0</v>
      </c>
      <c r="P195" s="14">
        <f t="shared" si="41"/>
        <v>0</v>
      </c>
      <c r="Q195" s="23">
        <f t="shared" si="42"/>
        <v>261.83</v>
      </c>
      <c r="R195" s="14">
        <f t="shared" si="43"/>
        <v>1.5999999999962711E-3</v>
      </c>
    </row>
    <row r="196" spans="1:18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7"/>
        <v>15.282</v>
      </c>
      <c r="G196" s="24">
        <v>9140</v>
      </c>
      <c r="H196" s="20" t="s">
        <v>36</v>
      </c>
      <c r="I196" s="61">
        <f t="shared" si="47"/>
        <v>576</v>
      </c>
      <c r="J196" s="62">
        <f t="shared" si="48"/>
        <v>733.53600000000006</v>
      </c>
      <c r="K196" s="14">
        <f>'[1]Memória 09'!E189</f>
        <v>0</v>
      </c>
      <c r="L196" s="14">
        <f t="shared" si="38"/>
        <v>0</v>
      </c>
      <c r="M196" s="14">
        <f t="shared" si="39"/>
        <v>0</v>
      </c>
      <c r="N196" s="14">
        <f>K196+'[1]BM 08'!M196</f>
        <v>48</v>
      </c>
      <c r="O196" s="14">
        <f t="shared" si="40"/>
        <v>0</v>
      </c>
      <c r="P196" s="14">
        <f t="shared" si="41"/>
        <v>0</v>
      </c>
      <c r="Q196" s="23">
        <f t="shared" si="42"/>
        <v>733.54</v>
      </c>
      <c r="R196" s="14">
        <f t="shared" si="43"/>
        <v>-3.9999999999054126E-3</v>
      </c>
    </row>
    <row r="197" spans="1:18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7"/>
        <v>9.7295400000000001</v>
      </c>
      <c r="G197" s="17" t="s">
        <v>422</v>
      </c>
      <c r="H197" s="20" t="s">
        <v>33</v>
      </c>
      <c r="I197" s="61">
        <f t="shared" si="47"/>
        <v>91.679999999999993</v>
      </c>
      <c r="J197" s="62">
        <f t="shared" si="48"/>
        <v>116.75448</v>
      </c>
      <c r="K197" s="14">
        <f>'[1]Memória 09'!E190</f>
        <v>0</v>
      </c>
      <c r="L197" s="14">
        <f t="shared" si="38"/>
        <v>0</v>
      </c>
      <c r="M197" s="14">
        <f t="shared" si="39"/>
        <v>0</v>
      </c>
      <c r="N197" s="14">
        <f>K197+'[1]BM 08'!M197</f>
        <v>12</v>
      </c>
      <c r="O197" s="14">
        <f t="shared" si="40"/>
        <v>0</v>
      </c>
      <c r="P197" s="14">
        <f t="shared" si="41"/>
        <v>0</v>
      </c>
      <c r="Q197" s="23">
        <f t="shared" si="42"/>
        <v>116.75</v>
      </c>
      <c r="R197" s="14">
        <f t="shared" si="43"/>
        <v>4.4800000000009277E-3</v>
      </c>
    </row>
    <row r="198" spans="1:18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7"/>
        <v>6.2783549999999995</v>
      </c>
      <c r="G198" s="36">
        <v>91928</v>
      </c>
      <c r="H198" s="18" t="s">
        <v>85</v>
      </c>
      <c r="I198" s="61">
        <f t="shared" si="47"/>
        <v>6028.0095999999994</v>
      </c>
      <c r="J198" s="62">
        <f t="shared" si="48"/>
        <v>7676.6702255999999</v>
      </c>
      <c r="K198" s="14">
        <f>'[1]Memória 09'!E191</f>
        <v>360.28</v>
      </c>
      <c r="L198" s="14">
        <f t="shared" si="38"/>
        <v>360.28</v>
      </c>
      <c r="M198" s="14">
        <f t="shared" si="39"/>
        <v>0</v>
      </c>
      <c r="N198" s="14">
        <f>K198+'[1]BM 08'!M198</f>
        <v>1583</v>
      </c>
      <c r="O198" s="14">
        <f t="shared" si="40"/>
        <v>2261.9699999999998</v>
      </c>
      <c r="P198" s="14">
        <f t="shared" si="41"/>
        <v>0</v>
      </c>
      <c r="Q198" s="23">
        <f t="shared" si="42"/>
        <v>9938.64</v>
      </c>
      <c r="R198" s="14">
        <f t="shared" si="43"/>
        <v>-2261.9697743999996</v>
      </c>
    </row>
    <row r="199" spans="1:18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7"/>
        <v>2.5215300000000003</v>
      </c>
      <c r="G199" s="36">
        <v>91924</v>
      </c>
      <c r="H199" s="18" t="s">
        <v>85</v>
      </c>
      <c r="I199" s="61">
        <f t="shared" si="47"/>
        <v>1072.7837999999999</v>
      </c>
      <c r="J199" s="62">
        <f t="shared" si="48"/>
        <v>1366.1901693</v>
      </c>
      <c r="K199" s="14">
        <f>'[1]Memória 09'!E192</f>
        <v>158.19000000000005</v>
      </c>
      <c r="L199" s="14">
        <f t="shared" si="38"/>
        <v>158.19000000000005</v>
      </c>
      <c r="M199" s="14">
        <f t="shared" si="39"/>
        <v>0</v>
      </c>
      <c r="N199" s="14">
        <f>K199+'[1]BM 08'!M199</f>
        <v>700</v>
      </c>
      <c r="O199" s="14">
        <f t="shared" si="40"/>
        <v>398.88</v>
      </c>
      <c r="P199" s="14">
        <f t="shared" si="41"/>
        <v>0</v>
      </c>
      <c r="Q199" s="23">
        <f t="shared" si="42"/>
        <v>1765.07</v>
      </c>
      <c r="R199" s="14">
        <f t="shared" si="43"/>
        <v>-398.87983069999996</v>
      </c>
    </row>
    <row r="200" spans="1:18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'[1]Memória 09'!E193</f>
        <v>0</v>
      </c>
      <c r="L200" s="14">
        <f t="shared" si="38"/>
        <v>0</v>
      </c>
      <c r="M200" s="14">
        <f t="shared" si="39"/>
        <v>0</v>
      </c>
      <c r="N200" s="14">
        <f>K200+'[1]BM 08'!M200</f>
        <v>0</v>
      </c>
      <c r="O200" s="14">
        <f t="shared" si="40"/>
        <v>0</v>
      </c>
      <c r="P200" s="14">
        <f t="shared" si="41"/>
        <v>0</v>
      </c>
      <c r="Q200" s="23">
        <f t="shared" si="42"/>
        <v>0</v>
      </c>
      <c r="R200" s="14">
        <f t="shared" si="43"/>
        <v>0</v>
      </c>
    </row>
    <row r="201" spans="1:18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7"/>
        <v>792.24435000000005</v>
      </c>
      <c r="G201" s="24">
        <v>330</v>
      </c>
      <c r="H201" s="20" t="s">
        <v>36</v>
      </c>
      <c r="I201" s="61">
        <f t="shared" si="47"/>
        <v>622.1</v>
      </c>
      <c r="J201" s="62">
        <f t="shared" si="48"/>
        <v>792.24435000000005</v>
      </c>
      <c r="K201" s="14">
        <f>'[1]Memória 09'!E194</f>
        <v>0</v>
      </c>
      <c r="L201" s="14">
        <f t="shared" si="38"/>
        <v>0</v>
      </c>
      <c r="M201" s="14">
        <f t="shared" si="39"/>
        <v>0</v>
      </c>
      <c r="N201" s="14">
        <f>K201+'[1]BM 08'!M201</f>
        <v>1</v>
      </c>
      <c r="O201" s="14">
        <f t="shared" si="40"/>
        <v>0</v>
      </c>
      <c r="P201" s="14">
        <f t="shared" si="41"/>
        <v>0</v>
      </c>
      <c r="Q201" s="23">
        <f t="shared" si="42"/>
        <v>792.24</v>
      </c>
      <c r="R201" s="14">
        <f t="shared" si="43"/>
        <v>4.350000000044929E-3</v>
      </c>
    </row>
    <row r="202" spans="1:18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7"/>
        <v>11.894489999999999</v>
      </c>
      <c r="G202" s="33">
        <v>421</v>
      </c>
      <c r="H202" s="25" t="s">
        <v>60</v>
      </c>
      <c r="I202" s="61">
        <f t="shared" si="47"/>
        <v>9.34</v>
      </c>
      <c r="J202" s="62">
        <f t="shared" si="48"/>
        <v>11.894489999999999</v>
      </c>
      <c r="K202" s="14">
        <f>'[1]Memória 09'!E195</f>
        <v>0</v>
      </c>
      <c r="L202" s="14">
        <f t="shared" si="38"/>
        <v>0</v>
      </c>
      <c r="M202" s="14">
        <f t="shared" si="39"/>
        <v>0</v>
      </c>
      <c r="N202" s="14">
        <f>K202+'[1]BM 08'!M202</f>
        <v>1</v>
      </c>
      <c r="O202" s="14">
        <f t="shared" si="40"/>
        <v>0</v>
      </c>
      <c r="P202" s="14">
        <f t="shared" si="41"/>
        <v>0</v>
      </c>
      <c r="Q202" s="23">
        <f t="shared" si="42"/>
        <v>11.89</v>
      </c>
      <c r="R202" s="14">
        <f t="shared" si="43"/>
        <v>4.4899999999987728E-3</v>
      </c>
    </row>
    <row r="203" spans="1:18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7"/>
        <v>9.0036450000000006</v>
      </c>
      <c r="G203" s="33">
        <v>91893</v>
      </c>
      <c r="H203" s="25" t="s">
        <v>60</v>
      </c>
      <c r="I203" s="61">
        <f t="shared" si="47"/>
        <v>7.07</v>
      </c>
      <c r="J203" s="62">
        <f t="shared" si="48"/>
        <v>9.0036450000000006</v>
      </c>
      <c r="K203" s="14">
        <f>'[1]Memória 09'!E196</f>
        <v>0</v>
      </c>
      <c r="L203" s="14">
        <f t="shared" si="38"/>
        <v>0</v>
      </c>
      <c r="M203" s="14">
        <f t="shared" si="39"/>
        <v>0</v>
      </c>
      <c r="N203" s="14">
        <f>K203+'[1]BM 08'!M203</f>
        <v>1</v>
      </c>
      <c r="O203" s="14">
        <f t="shared" si="40"/>
        <v>0</v>
      </c>
      <c r="P203" s="14">
        <f t="shared" si="41"/>
        <v>0</v>
      </c>
      <c r="Q203" s="23">
        <f t="shared" si="42"/>
        <v>9</v>
      </c>
      <c r="R203" s="14">
        <f t="shared" si="43"/>
        <v>3.6450000000005645E-3</v>
      </c>
    </row>
    <row r="204" spans="1:18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7"/>
        <v>10.124325000000001</v>
      </c>
      <c r="G204" s="42">
        <v>91895</v>
      </c>
      <c r="H204" s="25" t="s">
        <v>60</v>
      </c>
      <c r="I204" s="61">
        <f t="shared" si="47"/>
        <v>15.9</v>
      </c>
      <c r="J204" s="62">
        <f t="shared" si="48"/>
        <v>20.248650000000001</v>
      </c>
      <c r="K204" s="14">
        <f>'[1]Memória 09'!E197</f>
        <v>0</v>
      </c>
      <c r="L204" s="14">
        <f t="shared" si="38"/>
        <v>0</v>
      </c>
      <c r="M204" s="14">
        <f t="shared" si="39"/>
        <v>0</v>
      </c>
      <c r="N204" s="14">
        <f>K204+'[1]BM 08'!M204</f>
        <v>2</v>
      </c>
      <c r="O204" s="14">
        <f t="shared" si="40"/>
        <v>0</v>
      </c>
      <c r="P204" s="14">
        <f t="shared" si="41"/>
        <v>0</v>
      </c>
      <c r="Q204" s="23">
        <f t="shared" si="42"/>
        <v>20.25</v>
      </c>
      <c r="R204" s="14">
        <f t="shared" si="43"/>
        <v>-1.3499999999986301E-3</v>
      </c>
    </row>
    <row r="205" spans="1:18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9">E205+E205*27.35/100</f>
        <v>5.3614350000000002</v>
      </c>
      <c r="G205" s="42">
        <v>91876</v>
      </c>
      <c r="H205" s="25" t="s">
        <v>60</v>
      </c>
      <c r="I205" s="61">
        <f t="shared" si="47"/>
        <v>16.84</v>
      </c>
      <c r="J205" s="62">
        <f t="shared" si="48"/>
        <v>21.445740000000001</v>
      </c>
      <c r="K205" s="14">
        <f>'[1]Memória 09'!E198</f>
        <v>0</v>
      </c>
      <c r="L205" s="14">
        <f t="shared" ref="L205:L268" si="50">IF(N205&gt;D205,N205-D205,0)</f>
        <v>0</v>
      </c>
      <c r="M205" s="14">
        <f t="shared" ref="M205:M268" si="51">IF(N205&lt;D205,N205-D205,0)</f>
        <v>0</v>
      </c>
      <c r="N205" s="14">
        <f>K205+'[1]BM 08'!M205</f>
        <v>4</v>
      </c>
      <c r="O205" s="14">
        <f t="shared" ref="O205:O266" si="52">ROUND(L205*F205,2)</f>
        <v>0</v>
      </c>
      <c r="P205" s="14">
        <f t="shared" ref="P205:P268" si="53">ROUND(M205*F205,2)</f>
        <v>0</v>
      </c>
      <c r="Q205" s="23">
        <f t="shared" ref="Q205:Q268" si="54">ROUND(N205*F205,2)</f>
        <v>21.45</v>
      </c>
      <c r="R205" s="14">
        <f t="shared" ref="R205:R268" si="55">J205-Q205</f>
        <v>-4.2599999999985982E-3</v>
      </c>
    </row>
    <row r="206" spans="1:18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9"/>
        <v>8.4178350000000002</v>
      </c>
      <c r="G206" s="42">
        <v>91868</v>
      </c>
      <c r="H206" s="25" t="s">
        <v>60</v>
      </c>
      <c r="I206" s="61">
        <f t="shared" si="47"/>
        <v>72.710000000000008</v>
      </c>
      <c r="J206" s="62">
        <f t="shared" si="48"/>
        <v>92.596185000000006</v>
      </c>
      <c r="K206" s="14">
        <f>'[1]Memória 09'!E199</f>
        <v>0</v>
      </c>
      <c r="L206" s="14">
        <f t="shared" si="50"/>
        <v>0</v>
      </c>
      <c r="M206" s="14">
        <f t="shared" si="51"/>
        <v>0</v>
      </c>
      <c r="N206" s="14">
        <f>K206+'[1]BM 08'!M206</f>
        <v>11</v>
      </c>
      <c r="O206" s="14">
        <f t="shared" si="52"/>
        <v>0</v>
      </c>
      <c r="P206" s="14">
        <f t="shared" si="53"/>
        <v>0</v>
      </c>
      <c r="Q206" s="23">
        <f t="shared" si="54"/>
        <v>92.6</v>
      </c>
      <c r="R206" s="14">
        <f t="shared" si="55"/>
        <v>-3.8149999999887996E-3</v>
      </c>
    </row>
    <row r="207" spans="1:18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9"/>
        <v>4.9666499999999996</v>
      </c>
      <c r="G207" s="42">
        <v>91866</v>
      </c>
      <c r="H207" s="25" t="s">
        <v>60</v>
      </c>
      <c r="I207" s="61">
        <f t="shared" si="47"/>
        <v>8.58</v>
      </c>
      <c r="J207" s="62">
        <f t="shared" si="48"/>
        <v>10.926629999999999</v>
      </c>
      <c r="K207" s="14">
        <f>'[1]Memória 09'!E200</f>
        <v>0</v>
      </c>
      <c r="L207" s="14">
        <f t="shared" si="50"/>
        <v>0</v>
      </c>
      <c r="M207" s="14">
        <f t="shared" si="51"/>
        <v>0</v>
      </c>
      <c r="N207" s="14">
        <f>K207+'[1]BM 08'!M207</f>
        <v>2.2000000000000002</v>
      </c>
      <c r="O207" s="14">
        <f t="shared" si="52"/>
        <v>0</v>
      </c>
      <c r="P207" s="14">
        <f t="shared" si="53"/>
        <v>0</v>
      </c>
      <c r="Q207" s="23">
        <f t="shared" si="54"/>
        <v>10.93</v>
      </c>
      <c r="R207" s="14">
        <f t="shared" si="55"/>
        <v>-3.3700000000003172E-3</v>
      </c>
    </row>
    <row r="208" spans="1:18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9"/>
        <v>5.5015200000000002</v>
      </c>
      <c r="G208" s="42">
        <v>91887</v>
      </c>
      <c r="H208" s="25" t="s">
        <v>60</v>
      </c>
      <c r="I208" s="61">
        <f t="shared" si="47"/>
        <v>4.32</v>
      </c>
      <c r="J208" s="62">
        <f t="shared" si="48"/>
        <v>5.5015200000000002</v>
      </c>
      <c r="K208" s="14">
        <f>'[1]Memória 09'!E201</f>
        <v>0</v>
      </c>
      <c r="L208" s="14">
        <f t="shared" si="50"/>
        <v>0</v>
      </c>
      <c r="M208" s="14">
        <f t="shared" si="51"/>
        <v>0</v>
      </c>
      <c r="N208" s="14">
        <f>K208+'[1]BM 08'!M208</f>
        <v>1</v>
      </c>
      <c r="O208" s="14">
        <f t="shared" si="52"/>
        <v>0</v>
      </c>
      <c r="P208" s="14">
        <f t="shared" si="53"/>
        <v>0</v>
      </c>
      <c r="Q208" s="23">
        <f t="shared" si="54"/>
        <v>5.5</v>
      </c>
      <c r="R208" s="14">
        <f t="shared" si="55"/>
        <v>1.5200000000001879E-3</v>
      </c>
    </row>
    <row r="209" spans="1:18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9"/>
        <v>4.0624649999999995</v>
      </c>
      <c r="G209" s="50">
        <v>3155</v>
      </c>
      <c r="H209" s="20" t="s">
        <v>36</v>
      </c>
      <c r="I209" s="61">
        <f t="shared" si="47"/>
        <v>31.9</v>
      </c>
      <c r="J209" s="62">
        <f t="shared" si="48"/>
        <v>40.624649999999995</v>
      </c>
      <c r="K209" s="14">
        <f>'[1]Memória 09'!E202</f>
        <v>0</v>
      </c>
      <c r="L209" s="14">
        <f t="shared" si="50"/>
        <v>0</v>
      </c>
      <c r="M209" s="14">
        <f t="shared" si="51"/>
        <v>0</v>
      </c>
      <c r="N209" s="14">
        <f>K209+'[1]BM 08'!M209</f>
        <v>10</v>
      </c>
      <c r="O209" s="14">
        <f t="shared" si="52"/>
        <v>0</v>
      </c>
      <c r="P209" s="14">
        <f t="shared" si="53"/>
        <v>0</v>
      </c>
      <c r="Q209" s="23">
        <f t="shared" si="54"/>
        <v>40.619999999999997</v>
      </c>
      <c r="R209" s="14">
        <f t="shared" si="55"/>
        <v>4.6499999999980446E-3</v>
      </c>
    </row>
    <row r="210" spans="1:18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9"/>
        <v>158.70357000000001</v>
      </c>
      <c r="G210" s="42">
        <v>39809</v>
      </c>
      <c r="H210" s="25" t="s">
        <v>60</v>
      </c>
      <c r="I210" s="61">
        <f t="shared" si="47"/>
        <v>124.62</v>
      </c>
      <c r="J210" s="62">
        <f t="shared" si="48"/>
        <v>158.70357000000001</v>
      </c>
      <c r="K210" s="14">
        <f>'[1]Memória 09'!E203</f>
        <v>0</v>
      </c>
      <c r="L210" s="14">
        <f t="shared" si="50"/>
        <v>0</v>
      </c>
      <c r="M210" s="14">
        <f t="shared" si="51"/>
        <v>0</v>
      </c>
      <c r="N210" s="14">
        <f>K210+'[1]BM 08'!M210</f>
        <v>1</v>
      </c>
      <c r="O210" s="14">
        <f t="shared" si="52"/>
        <v>0</v>
      </c>
      <c r="P210" s="14">
        <f t="shared" si="53"/>
        <v>0</v>
      </c>
      <c r="Q210" s="23">
        <f t="shared" si="54"/>
        <v>158.69999999999999</v>
      </c>
      <c r="R210" s="14">
        <f t="shared" si="55"/>
        <v>3.5700000000247201E-3</v>
      </c>
    </row>
    <row r="211" spans="1:18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9"/>
        <v>95.079509999999999</v>
      </c>
      <c r="G211" s="50">
        <v>8001</v>
      </c>
      <c r="H211" s="20" t="s">
        <v>36</v>
      </c>
      <c r="I211" s="61">
        <f t="shared" si="47"/>
        <v>74.66</v>
      </c>
      <c r="J211" s="62">
        <f t="shared" si="48"/>
        <v>95.079509999999999</v>
      </c>
      <c r="K211" s="14">
        <f>'[1]Memória 09'!E204</f>
        <v>0</v>
      </c>
      <c r="L211" s="14">
        <f t="shared" si="50"/>
        <v>0</v>
      </c>
      <c r="M211" s="14">
        <f t="shared" si="51"/>
        <v>0</v>
      </c>
      <c r="N211" s="14">
        <f>K211+'[1]BM 08'!M211</f>
        <v>1</v>
      </c>
      <c r="O211" s="14">
        <f t="shared" si="52"/>
        <v>0</v>
      </c>
      <c r="P211" s="14">
        <f t="shared" si="53"/>
        <v>0</v>
      </c>
      <c r="Q211" s="23">
        <f t="shared" si="54"/>
        <v>95.08</v>
      </c>
      <c r="R211" s="14">
        <f t="shared" si="55"/>
        <v>-4.8999999999921329E-4</v>
      </c>
    </row>
    <row r="212" spans="1:18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9"/>
        <v>10.620989999999999</v>
      </c>
      <c r="G212" s="33">
        <v>985</v>
      </c>
      <c r="H212" s="25" t="s">
        <v>60</v>
      </c>
      <c r="I212" s="61">
        <f t="shared" si="47"/>
        <v>233.51999999999998</v>
      </c>
      <c r="J212" s="62">
        <f t="shared" si="48"/>
        <v>297.38771999999994</v>
      </c>
      <c r="K212" s="14">
        <f>'[1]Memória 09'!E205</f>
        <v>0</v>
      </c>
      <c r="L212" s="14">
        <f t="shared" si="50"/>
        <v>0</v>
      </c>
      <c r="M212" s="14">
        <f t="shared" si="51"/>
        <v>0</v>
      </c>
      <c r="N212" s="14">
        <f>K212+'[1]BM 08'!M212</f>
        <v>28</v>
      </c>
      <c r="O212" s="14">
        <f t="shared" si="52"/>
        <v>0</v>
      </c>
      <c r="P212" s="14">
        <f t="shared" si="53"/>
        <v>0</v>
      </c>
      <c r="Q212" s="23">
        <f t="shared" si="54"/>
        <v>297.39</v>
      </c>
      <c r="R212" s="14">
        <f t="shared" si="55"/>
        <v>-2.2800000000415821E-3</v>
      </c>
    </row>
    <row r="213" spans="1:18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9"/>
        <v>11.07945</v>
      </c>
      <c r="G213" s="49" t="s">
        <v>454</v>
      </c>
      <c r="H213" s="20" t="s">
        <v>33</v>
      </c>
      <c r="I213" s="61">
        <f t="shared" si="47"/>
        <v>78.3</v>
      </c>
      <c r="J213" s="62">
        <f t="shared" si="48"/>
        <v>99.715049999999991</v>
      </c>
      <c r="K213" s="14">
        <f>'[1]Memória 09'!E206</f>
        <v>0</v>
      </c>
      <c r="L213" s="14">
        <f t="shared" si="50"/>
        <v>0</v>
      </c>
      <c r="M213" s="14">
        <f t="shared" si="51"/>
        <v>0</v>
      </c>
      <c r="N213" s="14">
        <f>K213+'[1]BM 08'!M213</f>
        <v>9</v>
      </c>
      <c r="O213" s="14">
        <f t="shared" si="52"/>
        <v>0</v>
      </c>
      <c r="P213" s="14">
        <f t="shared" si="53"/>
        <v>0</v>
      </c>
      <c r="Q213" s="23">
        <f t="shared" si="54"/>
        <v>99.72</v>
      </c>
      <c r="R213" s="14">
        <f t="shared" si="55"/>
        <v>-4.9500000000080036E-3</v>
      </c>
    </row>
    <row r="214" spans="1:18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9"/>
        <v>18.427545000000002</v>
      </c>
      <c r="G214" s="42">
        <v>98111</v>
      </c>
      <c r="H214" s="25" t="s">
        <v>60</v>
      </c>
      <c r="I214" s="61">
        <f t="shared" si="47"/>
        <v>43.410000000000004</v>
      </c>
      <c r="J214" s="62">
        <f t="shared" si="48"/>
        <v>55.282635000000006</v>
      </c>
      <c r="K214" s="14">
        <f>'[1]Memória 09'!E207</f>
        <v>0</v>
      </c>
      <c r="L214" s="14">
        <f t="shared" si="50"/>
        <v>0</v>
      </c>
      <c r="M214" s="14">
        <f t="shared" si="51"/>
        <v>0</v>
      </c>
      <c r="N214" s="14">
        <f>K214+'[1]BM 08'!M214</f>
        <v>3</v>
      </c>
      <c r="O214" s="14">
        <f t="shared" si="52"/>
        <v>0</v>
      </c>
      <c r="P214" s="14">
        <f t="shared" si="53"/>
        <v>0</v>
      </c>
      <c r="Q214" s="23">
        <f t="shared" si="54"/>
        <v>55.28</v>
      </c>
      <c r="R214" s="14">
        <f t="shared" si="55"/>
        <v>2.63500000000505E-3</v>
      </c>
    </row>
    <row r="215" spans="1:18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9"/>
        <v>104.50341</v>
      </c>
      <c r="G215" s="49" t="s">
        <v>459</v>
      </c>
      <c r="H215" s="20" t="s">
        <v>33</v>
      </c>
      <c r="I215" s="61">
        <f t="shared" si="47"/>
        <v>246.18</v>
      </c>
      <c r="J215" s="62">
        <f t="shared" si="48"/>
        <v>313.51022999999998</v>
      </c>
      <c r="K215" s="14">
        <f>'[1]Memória 09'!E208</f>
        <v>0</v>
      </c>
      <c r="L215" s="14">
        <f t="shared" si="50"/>
        <v>0</v>
      </c>
      <c r="M215" s="14">
        <f t="shared" si="51"/>
        <v>0</v>
      </c>
      <c r="N215" s="14">
        <f>K215+'[1]BM 08'!M215</f>
        <v>3</v>
      </c>
      <c r="O215" s="14">
        <f t="shared" si="52"/>
        <v>0</v>
      </c>
      <c r="P215" s="14">
        <f t="shared" si="53"/>
        <v>0</v>
      </c>
      <c r="Q215" s="23">
        <f t="shared" si="54"/>
        <v>313.51</v>
      </c>
      <c r="R215" s="14">
        <f t="shared" si="55"/>
        <v>2.2999999998774001E-4</v>
      </c>
    </row>
    <row r="216" spans="1:18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9"/>
        <v>211.006215</v>
      </c>
      <c r="G216" s="43">
        <v>97887</v>
      </c>
      <c r="H216" s="18" t="s">
        <v>85</v>
      </c>
      <c r="I216" s="61">
        <f t="shared" si="47"/>
        <v>165.69</v>
      </c>
      <c r="J216" s="62">
        <f t="shared" si="48"/>
        <v>211.006215</v>
      </c>
      <c r="K216" s="14">
        <f>'[1]Memória 09'!E209</f>
        <v>0</v>
      </c>
      <c r="L216" s="14">
        <f t="shared" si="50"/>
        <v>0</v>
      </c>
      <c r="M216" s="14">
        <f t="shared" si="51"/>
        <v>0</v>
      </c>
      <c r="N216" s="14">
        <f>K216+'[1]BM 08'!M216</f>
        <v>1</v>
      </c>
      <c r="O216" s="14">
        <f t="shared" si="52"/>
        <v>0</v>
      </c>
      <c r="P216" s="14">
        <f t="shared" si="53"/>
        <v>0</v>
      </c>
      <c r="Q216" s="23">
        <f t="shared" si="54"/>
        <v>211.01</v>
      </c>
      <c r="R216" s="14">
        <f t="shared" si="55"/>
        <v>-3.784999999993488E-3</v>
      </c>
    </row>
    <row r="217" spans="1:18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9"/>
        <v>20.630699999999997</v>
      </c>
      <c r="G217" s="42">
        <v>38056</v>
      </c>
      <c r="H217" s="25" t="s">
        <v>60</v>
      </c>
      <c r="I217" s="61">
        <f t="shared" si="47"/>
        <v>48.599999999999994</v>
      </c>
      <c r="J217" s="62">
        <f t="shared" si="48"/>
        <v>61.892099999999992</v>
      </c>
      <c r="K217" s="14">
        <f>'[1]Memória 09'!E210</f>
        <v>0</v>
      </c>
      <c r="L217" s="14">
        <f t="shared" si="50"/>
        <v>0</v>
      </c>
      <c r="M217" s="14">
        <f t="shared" si="51"/>
        <v>0</v>
      </c>
      <c r="N217" s="14">
        <f>K217+'[1]BM 08'!M217</f>
        <v>3</v>
      </c>
      <c r="O217" s="14">
        <f t="shared" si="52"/>
        <v>0</v>
      </c>
      <c r="P217" s="14">
        <f t="shared" si="53"/>
        <v>0</v>
      </c>
      <c r="Q217" s="23">
        <f t="shared" si="54"/>
        <v>61.89</v>
      </c>
      <c r="R217" s="14">
        <f t="shared" si="55"/>
        <v>2.0999999999915531E-3</v>
      </c>
    </row>
    <row r="218" spans="1:18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'[1]Memória 09'!E211</f>
        <v>0</v>
      </c>
      <c r="L218" s="14">
        <f t="shared" si="50"/>
        <v>0</v>
      </c>
      <c r="M218" s="14">
        <f t="shared" si="51"/>
        <v>0</v>
      </c>
      <c r="N218" s="14">
        <f>K218+'[1]BM 08'!M218</f>
        <v>0</v>
      </c>
      <c r="O218" s="31">
        <f t="shared" ref="O218:R218" si="56">SUM(O219:O236)</f>
        <v>1288.27</v>
      </c>
      <c r="P218" s="31">
        <f t="shared" si="56"/>
        <v>-6619.2</v>
      </c>
      <c r="Q218" s="31">
        <f t="shared" si="56"/>
        <v>46286.03</v>
      </c>
      <c r="R218" s="31">
        <f t="shared" si="56"/>
        <v>5330.9069480499984</v>
      </c>
    </row>
    <row r="219" spans="1:18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9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'[1]Memória 09'!E212</f>
        <v>0</v>
      </c>
      <c r="L219" s="14">
        <f t="shared" si="50"/>
        <v>0</v>
      </c>
      <c r="M219" s="14">
        <f t="shared" si="51"/>
        <v>0</v>
      </c>
      <c r="N219" s="14">
        <f>K219+'[1]BM 08'!M219</f>
        <v>35.729999999999997</v>
      </c>
      <c r="O219" s="14">
        <f t="shared" si="52"/>
        <v>0</v>
      </c>
      <c r="P219" s="14">
        <f t="shared" si="53"/>
        <v>0</v>
      </c>
      <c r="Q219" s="23">
        <f t="shared" si="54"/>
        <v>14810.04</v>
      </c>
      <c r="R219" s="14">
        <f t="shared" si="55"/>
        <v>1.4093999980104854E-3</v>
      </c>
    </row>
    <row r="220" spans="1:18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9"/>
        <v>33.671340000000001</v>
      </c>
      <c r="G220" s="42">
        <v>96109</v>
      </c>
      <c r="H220" s="25" t="s">
        <v>60</v>
      </c>
      <c r="I220" s="38">
        <f t="shared" ref="I220:I236" si="57">E220*D220</f>
        <v>12003.76</v>
      </c>
      <c r="J220" s="39">
        <f t="shared" ref="J220:J236" si="58">F220*D220</f>
        <v>15286.78836</v>
      </c>
      <c r="K220" s="14">
        <f>'[1]Memória 09'!E213</f>
        <v>38.259999999999991</v>
      </c>
      <c r="L220" s="14">
        <f t="shared" si="50"/>
        <v>38.259999999999991</v>
      </c>
      <c r="M220" s="14">
        <f t="shared" si="51"/>
        <v>0</v>
      </c>
      <c r="N220" s="14">
        <f>K220+'[1]BM 08'!M220</f>
        <v>492.26</v>
      </c>
      <c r="O220" s="14">
        <f t="shared" si="52"/>
        <v>1288.27</v>
      </c>
      <c r="P220" s="14">
        <f t="shared" si="53"/>
        <v>0</v>
      </c>
      <c r="Q220" s="23">
        <f t="shared" si="54"/>
        <v>16575.05</v>
      </c>
      <c r="R220" s="14">
        <f t="shared" si="55"/>
        <v>-1288.2616399999988</v>
      </c>
    </row>
    <row r="221" spans="1:18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9"/>
        <v>187.03894500000001</v>
      </c>
      <c r="G221" s="42">
        <v>101908</v>
      </c>
      <c r="H221" s="25" t="s">
        <v>60</v>
      </c>
      <c r="I221" s="38">
        <f t="shared" si="57"/>
        <v>440.61</v>
      </c>
      <c r="J221" s="39">
        <f t="shared" si="58"/>
        <v>561.11683500000004</v>
      </c>
      <c r="K221" s="14">
        <f>'[1]Memória 09'!E214</f>
        <v>0</v>
      </c>
      <c r="L221" s="14">
        <f t="shared" si="50"/>
        <v>0</v>
      </c>
      <c r="M221" s="14">
        <f t="shared" si="51"/>
        <v>-3</v>
      </c>
      <c r="N221" s="14">
        <f>K221+'[1]BM 08'!M221</f>
        <v>0</v>
      </c>
      <c r="O221" s="14">
        <f t="shared" si="52"/>
        <v>0</v>
      </c>
      <c r="P221" s="14">
        <f t="shared" si="53"/>
        <v>-561.12</v>
      </c>
      <c r="Q221" s="23">
        <f t="shared" si="54"/>
        <v>0</v>
      </c>
      <c r="R221" s="14">
        <f t="shared" si="55"/>
        <v>561.11683500000004</v>
      </c>
    </row>
    <row r="222" spans="1:18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9"/>
        <v>192.922515</v>
      </c>
      <c r="G222" s="43">
        <v>101905</v>
      </c>
      <c r="H222" s="18" t="s">
        <v>85</v>
      </c>
      <c r="I222" s="38">
        <f t="shared" si="57"/>
        <v>302.98</v>
      </c>
      <c r="J222" s="39">
        <f t="shared" si="58"/>
        <v>385.84503000000001</v>
      </c>
      <c r="K222" s="14">
        <f>'[1]Memória 09'!E215</f>
        <v>0</v>
      </c>
      <c r="L222" s="14">
        <f t="shared" si="50"/>
        <v>0</v>
      </c>
      <c r="M222" s="14">
        <f t="shared" si="51"/>
        <v>-2</v>
      </c>
      <c r="N222" s="14">
        <f>K222+'[1]BM 08'!M222</f>
        <v>0</v>
      </c>
      <c r="O222" s="14">
        <f t="shared" si="52"/>
        <v>0</v>
      </c>
      <c r="P222" s="14">
        <f t="shared" si="53"/>
        <v>-385.85</v>
      </c>
      <c r="Q222" s="23">
        <f t="shared" si="54"/>
        <v>0</v>
      </c>
      <c r="R222" s="14">
        <f t="shared" si="55"/>
        <v>385.84503000000001</v>
      </c>
    </row>
    <row r="223" spans="1:18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9"/>
        <v>39.453029999999998</v>
      </c>
      <c r="G223" s="49" t="s">
        <v>476</v>
      </c>
      <c r="H223" s="20" t="s">
        <v>33</v>
      </c>
      <c r="I223" s="38">
        <f t="shared" si="57"/>
        <v>154.9</v>
      </c>
      <c r="J223" s="39">
        <f t="shared" si="58"/>
        <v>197.26515000000001</v>
      </c>
      <c r="K223" s="14">
        <f>'[1]Memória 09'!E216</f>
        <v>0</v>
      </c>
      <c r="L223" s="14">
        <f t="shared" si="50"/>
        <v>0</v>
      </c>
      <c r="M223" s="14">
        <f t="shared" si="51"/>
        <v>-5</v>
      </c>
      <c r="N223" s="14">
        <f>K223+'[1]BM 08'!M223</f>
        <v>0</v>
      </c>
      <c r="O223" s="14">
        <f t="shared" si="52"/>
        <v>0</v>
      </c>
      <c r="P223" s="14">
        <f t="shared" si="53"/>
        <v>-197.27</v>
      </c>
      <c r="Q223" s="23">
        <f t="shared" si="54"/>
        <v>0</v>
      </c>
      <c r="R223" s="14">
        <f t="shared" si="55"/>
        <v>197.26515000000001</v>
      </c>
    </row>
    <row r="224" spans="1:18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9"/>
        <v>42.560370000000006</v>
      </c>
      <c r="G224" s="43">
        <v>11853</v>
      </c>
      <c r="H224" s="18" t="s">
        <v>90</v>
      </c>
      <c r="I224" s="38">
        <f t="shared" si="57"/>
        <v>133.68</v>
      </c>
      <c r="J224" s="39">
        <f t="shared" si="58"/>
        <v>170.24148000000002</v>
      </c>
      <c r="K224" s="14">
        <f>'[1]Memória 09'!E217</f>
        <v>0</v>
      </c>
      <c r="L224" s="14">
        <f t="shared" si="50"/>
        <v>0</v>
      </c>
      <c r="M224" s="14">
        <f t="shared" si="51"/>
        <v>-4</v>
      </c>
      <c r="N224" s="14">
        <f>K224+'[1]BM 08'!M224</f>
        <v>0</v>
      </c>
      <c r="O224" s="14">
        <f t="shared" si="52"/>
        <v>0</v>
      </c>
      <c r="P224" s="14">
        <f t="shared" si="53"/>
        <v>-170.24</v>
      </c>
      <c r="Q224" s="23">
        <f t="shared" si="54"/>
        <v>0</v>
      </c>
      <c r="R224" s="14">
        <f t="shared" si="55"/>
        <v>170.24148000000002</v>
      </c>
    </row>
    <row r="225" spans="1:18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9"/>
        <v>32.385104999999996</v>
      </c>
      <c r="G225" s="42">
        <v>11852</v>
      </c>
      <c r="H225" s="18" t="s">
        <v>90</v>
      </c>
      <c r="I225" s="38">
        <f t="shared" si="57"/>
        <v>254.3</v>
      </c>
      <c r="J225" s="39">
        <f t="shared" si="58"/>
        <v>323.85104999999999</v>
      </c>
      <c r="K225" s="14">
        <f>'[1]Memória 09'!E218</f>
        <v>0</v>
      </c>
      <c r="L225" s="14">
        <f t="shared" si="50"/>
        <v>0</v>
      </c>
      <c r="M225" s="14">
        <f t="shared" si="51"/>
        <v>-10</v>
      </c>
      <c r="N225" s="14">
        <f>K225+'[1]BM 08'!M225</f>
        <v>0</v>
      </c>
      <c r="O225" s="14">
        <f t="shared" si="52"/>
        <v>0</v>
      </c>
      <c r="P225" s="14">
        <f t="shared" si="53"/>
        <v>-323.85000000000002</v>
      </c>
      <c r="Q225" s="23">
        <f t="shared" si="54"/>
        <v>0</v>
      </c>
      <c r="R225" s="14">
        <f t="shared" si="55"/>
        <v>323.85104999999999</v>
      </c>
    </row>
    <row r="226" spans="1:18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9"/>
        <v>16.186185000000002</v>
      </c>
      <c r="G226" s="42">
        <v>72947</v>
      </c>
      <c r="H226" s="25" t="s">
        <v>60</v>
      </c>
      <c r="I226" s="38">
        <f t="shared" si="57"/>
        <v>201.96190000000001</v>
      </c>
      <c r="J226" s="39">
        <f t="shared" si="58"/>
        <v>257.19847965000002</v>
      </c>
      <c r="K226" s="14">
        <f>'[1]Memória 09'!E219</f>
        <v>0</v>
      </c>
      <c r="L226" s="14">
        <f t="shared" si="50"/>
        <v>0</v>
      </c>
      <c r="M226" s="14">
        <f t="shared" si="51"/>
        <v>-15.89</v>
      </c>
      <c r="N226" s="14">
        <f>K226+'[1]BM 08'!M226</f>
        <v>0</v>
      </c>
      <c r="O226" s="14">
        <f t="shared" si="52"/>
        <v>0</v>
      </c>
      <c r="P226" s="14">
        <f t="shared" si="53"/>
        <v>-257.2</v>
      </c>
      <c r="Q226" s="23">
        <f t="shared" si="54"/>
        <v>0</v>
      </c>
      <c r="R226" s="14">
        <f t="shared" si="55"/>
        <v>257.19847965000002</v>
      </c>
    </row>
    <row r="227" spans="1:18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9"/>
        <v>8.2013400000000001</v>
      </c>
      <c r="G227" s="50">
        <v>2228</v>
      </c>
      <c r="H227" s="20" t="s">
        <v>36</v>
      </c>
      <c r="I227" s="38">
        <f t="shared" si="57"/>
        <v>131.376</v>
      </c>
      <c r="J227" s="39">
        <f t="shared" si="58"/>
        <v>167.30733599999999</v>
      </c>
      <c r="K227" s="14">
        <f>'[1]Memória 09'!E220</f>
        <v>0</v>
      </c>
      <c r="L227" s="14">
        <f t="shared" si="50"/>
        <v>0</v>
      </c>
      <c r="M227" s="14">
        <f t="shared" si="51"/>
        <v>-20.399999999999999</v>
      </c>
      <c r="N227" s="14">
        <f>K227+'[1]BM 08'!M227</f>
        <v>0</v>
      </c>
      <c r="O227" s="14">
        <f t="shared" si="52"/>
        <v>0</v>
      </c>
      <c r="P227" s="14">
        <f t="shared" si="53"/>
        <v>-167.31</v>
      </c>
      <c r="Q227" s="23">
        <f t="shared" si="54"/>
        <v>0</v>
      </c>
      <c r="R227" s="14">
        <f t="shared" si="55"/>
        <v>167.30733599999999</v>
      </c>
    </row>
    <row r="228" spans="1:18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9"/>
        <v>189.52226999999999</v>
      </c>
      <c r="G228" s="49" t="s">
        <v>487</v>
      </c>
      <c r="H228" s="20" t="s">
        <v>33</v>
      </c>
      <c r="I228" s="38">
        <f t="shared" si="57"/>
        <v>5208.7</v>
      </c>
      <c r="J228" s="39">
        <f t="shared" si="58"/>
        <v>6633.27945</v>
      </c>
      <c r="K228" s="14">
        <f>'[1]Memória 09'!E221</f>
        <v>0</v>
      </c>
      <c r="L228" s="14">
        <f t="shared" si="50"/>
        <v>0</v>
      </c>
      <c r="M228" s="14">
        <f t="shared" si="51"/>
        <v>0</v>
      </c>
      <c r="N228" s="14">
        <f>K228+'[1]BM 08'!M228</f>
        <v>35</v>
      </c>
      <c r="O228" s="14">
        <f t="shared" si="52"/>
        <v>0</v>
      </c>
      <c r="P228" s="14">
        <f t="shared" si="53"/>
        <v>0</v>
      </c>
      <c r="Q228" s="23">
        <f t="shared" si="54"/>
        <v>6633.28</v>
      </c>
      <c r="R228" s="14">
        <f t="shared" si="55"/>
        <v>-5.4999999974825187E-4</v>
      </c>
    </row>
    <row r="229" spans="1:18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9"/>
        <v>782.84591999999998</v>
      </c>
      <c r="G229" s="42">
        <v>100875</v>
      </c>
      <c r="H229" s="25" t="s">
        <v>60</v>
      </c>
      <c r="I229" s="38">
        <f t="shared" si="57"/>
        <v>614.72</v>
      </c>
      <c r="J229" s="39">
        <f t="shared" si="58"/>
        <v>782.84591999999998</v>
      </c>
      <c r="K229" s="14">
        <f>'[1]Memória 09'!E222</f>
        <v>0</v>
      </c>
      <c r="L229" s="14">
        <f t="shared" si="50"/>
        <v>0</v>
      </c>
      <c r="M229" s="14">
        <f t="shared" si="51"/>
        <v>-1</v>
      </c>
      <c r="N229" s="14">
        <f>K229+'[1]BM 08'!M229</f>
        <v>0</v>
      </c>
      <c r="O229" s="14">
        <f t="shared" si="52"/>
        <v>0</v>
      </c>
      <c r="P229" s="14">
        <f t="shared" si="53"/>
        <v>-782.85</v>
      </c>
      <c r="Q229" s="23">
        <f t="shared" si="54"/>
        <v>0</v>
      </c>
      <c r="R229" s="14">
        <f t="shared" si="55"/>
        <v>782.84591999999998</v>
      </c>
    </row>
    <row r="230" spans="1:18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9"/>
        <v>138.98979</v>
      </c>
      <c r="G230" s="42">
        <v>11867</v>
      </c>
      <c r="H230" s="20" t="s">
        <v>36</v>
      </c>
      <c r="I230" s="38">
        <f t="shared" si="57"/>
        <v>436.56</v>
      </c>
      <c r="J230" s="39">
        <f t="shared" si="58"/>
        <v>555.95916</v>
      </c>
      <c r="K230" s="14">
        <f>'[1]Memória 09'!E223</f>
        <v>0</v>
      </c>
      <c r="L230" s="14">
        <f t="shared" si="50"/>
        <v>0</v>
      </c>
      <c r="M230" s="14">
        <f t="shared" si="51"/>
        <v>-4</v>
      </c>
      <c r="N230" s="14">
        <f>K230+'[1]BM 08'!M230</f>
        <v>0</v>
      </c>
      <c r="O230" s="14">
        <f t="shared" si="52"/>
        <v>0</v>
      </c>
      <c r="P230" s="14">
        <f t="shared" si="53"/>
        <v>-555.96</v>
      </c>
      <c r="Q230" s="23">
        <f t="shared" si="54"/>
        <v>0</v>
      </c>
      <c r="R230" s="14">
        <f t="shared" si="55"/>
        <v>555.95916</v>
      </c>
    </row>
    <row r="231" spans="1:18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9"/>
        <v>89.781750000000002</v>
      </c>
      <c r="G231" s="50">
        <v>4264</v>
      </c>
      <c r="H231" s="20" t="s">
        <v>36</v>
      </c>
      <c r="I231" s="38">
        <f t="shared" si="57"/>
        <v>705</v>
      </c>
      <c r="J231" s="39">
        <f t="shared" si="58"/>
        <v>897.8175</v>
      </c>
      <c r="K231" s="14">
        <f>'[1]Memória 09'!E224</f>
        <v>0</v>
      </c>
      <c r="L231" s="14">
        <f t="shared" si="50"/>
        <v>0</v>
      </c>
      <c r="M231" s="14">
        <f t="shared" si="51"/>
        <v>0</v>
      </c>
      <c r="N231" s="14">
        <f>K231+'[1]BM 08'!M231</f>
        <v>10</v>
      </c>
      <c r="O231" s="14">
        <f t="shared" si="52"/>
        <v>0</v>
      </c>
      <c r="P231" s="14">
        <f t="shared" si="53"/>
        <v>0</v>
      </c>
      <c r="Q231" s="23">
        <f t="shared" si="54"/>
        <v>897.82</v>
      </c>
      <c r="R231" s="14">
        <f t="shared" si="55"/>
        <v>-2.5000000000545697E-3</v>
      </c>
    </row>
    <row r="232" spans="1:18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9"/>
        <v>1159.3943999999999</v>
      </c>
      <c r="G232" s="42">
        <v>12385</v>
      </c>
      <c r="H232" s="18" t="s">
        <v>90</v>
      </c>
      <c r="I232" s="38">
        <f t="shared" si="57"/>
        <v>5298.5280000000002</v>
      </c>
      <c r="J232" s="39">
        <f t="shared" si="58"/>
        <v>6747.6754080000001</v>
      </c>
      <c r="K232" s="14">
        <f>'[1]Memória 09'!E225</f>
        <v>0</v>
      </c>
      <c r="L232" s="14">
        <f t="shared" si="50"/>
        <v>0</v>
      </c>
      <c r="M232" s="14">
        <f t="shared" si="51"/>
        <v>-4.0000000000000924E-2</v>
      </c>
      <c r="N232" s="14">
        <f>K232+'[1]BM 08'!M232</f>
        <v>5.7799999999999994</v>
      </c>
      <c r="O232" s="14">
        <f t="shared" si="52"/>
        <v>0</v>
      </c>
      <c r="P232" s="14">
        <f t="shared" si="53"/>
        <v>-46.38</v>
      </c>
      <c r="Q232" s="23">
        <f t="shared" si="54"/>
        <v>6701.3</v>
      </c>
      <c r="R232" s="14">
        <f t="shared" si="55"/>
        <v>46.375407999999879</v>
      </c>
    </row>
    <row r="233" spans="1:18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9"/>
        <v>233.72545500000001</v>
      </c>
      <c r="G233" s="43">
        <v>100869</v>
      </c>
      <c r="H233" s="18" t="s">
        <v>85</v>
      </c>
      <c r="I233" s="38">
        <f t="shared" si="57"/>
        <v>367.06</v>
      </c>
      <c r="J233" s="39">
        <f t="shared" si="58"/>
        <v>467.45091000000002</v>
      </c>
      <c r="K233" s="14">
        <f>'[1]Memória 09'!E226</f>
        <v>0</v>
      </c>
      <c r="L233" s="14">
        <f t="shared" si="50"/>
        <v>0</v>
      </c>
      <c r="M233" s="14">
        <f t="shared" si="51"/>
        <v>0</v>
      </c>
      <c r="N233" s="14">
        <f>K233+'[1]BM 08'!M233</f>
        <v>2</v>
      </c>
      <c r="O233" s="14">
        <f t="shared" si="52"/>
        <v>0</v>
      </c>
      <c r="P233" s="14">
        <f t="shared" si="53"/>
        <v>0</v>
      </c>
      <c r="Q233" s="23">
        <f t="shared" si="54"/>
        <v>467.45</v>
      </c>
      <c r="R233" s="14">
        <f t="shared" si="55"/>
        <v>9.1000000003305104E-4</v>
      </c>
    </row>
    <row r="234" spans="1:18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9"/>
        <v>201.08565000000002</v>
      </c>
      <c r="G234" s="43">
        <v>100866</v>
      </c>
      <c r="H234" s="18" t="s">
        <v>85</v>
      </c>
      <c r="I234" s="38">
        <f t="shared" si="57"/>
        <v>157.9</v>
      </c>
      <c r="J234" s="39">
        <f t="shared" si="58"/>
        <v>201.08565000000002</v>
      </c>
      <c r="K234" s="14">
        <f>'[1]Memória 09'!E227</f>
        <v>0</v>
      </c>
      <c r="L234" s="14">
        <f t="shared" si="50"/>
        <v>0</v>
      </c>
      <c r="M234" s="14">
        <f t="shared" si="51"/>
        <v>0</v>
      </c>
      <c r="N234" s="14">
        <f>K234+'[1]BM 08'!M234</f>
        <v>1</v>
      </c>
      <c r="O234" s="14">
        <f t="shared" si="52"/>
        <v>0</v>
      </c>
      <c r="P234" s="14">
        <f t="shared" si="53"/>
        <v>0</v>
      </c>
      <c r="Q234" s="23">
        <f t="shared" si="54"/>
        <v>201.09</v>
      </c>
      <c r="R234" s="14">
        <f t="shared" si="55"/>
        <v>-4.3499999999880856E-3</v>
      </c>
    </row>
    <row r="235" spans="1:18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9"/>
        <v>426.18951000000004</v>
      </c>
      <c r="G235" s="43">
        <v>100865</v>
      </c>
      <c r="H235" s="18" t="s">
        <v>85</v>
      </c>
      <c r="I235" s="38">
        <f t="shared" si="57"/>
        <v>669.32</v>
      </c>
      <c r="J235" s="39">
        <f t="shared" si="58"/>
        <v>852.37902000000008</v>
      </c>
      <c r="K235" s="14">
        <f>'[1]Memória 09'!E228</f>
        <v>0</v>
      </c>
      <c r="L235" s="14">
        <f t="shared" si="50"/>
        <v>0</v>
      </c>
      <c r="M235" s="14">
        <f t="shared" si="51"/>
        <v>-2</v>
      </c>
      <c r="N235" s="14">
        <f>K235+'[1]BM 08'!M235</f>
        <v>0</v>
      </c>
      <c r="O235" s="14">
        <f t="shared" si="52"/>
        <v>0</v>
      </c>
      <c r="P235" s="14">
        <f t="shared" si="53"/>
        <v>-852.38</v>
      </c>
      <c r="Q235" s="23">
        <f t="shared" si="54"/>
        <v>0</v>
      </c>
      <c r="R235" s="14">
        <f t="shared" si="55"/>
        <v>852.37902000000008</v>
      </c>
    </row>
    <row r="236" spans="1:18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9"/>
        <v>1159.3943999999999</v>
      </c>
      <c r="G236" s="42">
        <v>100874</v>
      </c>
      <c r="H236" s="25" t="s">
        <v>60</v>
      </c>
      <c r="I236" s="38">
        <f t="shared" si="57"/>
        <v>1820.8</v>
      </c>
      <c r="J236" s="39">
        <f t="shared" si="58"/>
        <v>2318.7887999999998</v>
      </c>
      <c r="K236" s="14">
        <f>'[1]Memória 09'!E229</f>
        <v>0</v>
      </c>
      <c r="L236" s="14">
        <f t="shared" si="50"/>
        <v>0</v>
      </c>
      <c r="M236" s="14">
        <f t="shared" si="51"/>
        <v>-2</v>
      </c>
      <c r="N236" s="14">
        <f>K236+'[1]BM 08'!M236</f>
        <v>0</v>
      </c>
      <c r="O236" s="14">
        <f t="shared" si="52"/>
        <v>0</v>
      </c>
      <c r="P236" s="14">
        <f t="shared" si="53"/>
        <v>-2318.79</v>
      </c>
      <c r="Q236" s="23">
        <f t="shared" si="54"/>
        <v>0</v>
      </c>
      <c r="R236" s="14">
        <f t="shared" si="55"/>
        <v>2318.7887999999998</v>
      </c>
    </row>
    <row r="237" spans="1:18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'[1]Memória 09'!E230</f>
        <v>0</v>
      </c>
      <c r="L237" s="14">
        <f t="shared" si="50"/>
        <v>0</v>
      </c>
      <c r="M237" s="14">
        <f t="shared" si="51"/>
        <v>0</v>
      </c>
      <c r="N237" s="14">
        <f>K237+'[1]BM 08'!M237</f>
        <v>0</v>
      </c>
      <c r="O237" s="31">
        <f t="shared" ref="O237:R237" si="59">SUM(O238:O245)</f>
        <v>0</v>
      </c>
      <c r="P237" s="31">
        <f t="shared" si="59"/>
        <v>-1289.8200000000002</v>
      </c>
      <c r="Q237" s="31">
        <f t="shared" si="59"/>
        <v>2194.94</v>
      </c>
      <c r="R237" s="31">
        <f t="shared" si="59"/>
        <v>1287.8075566500002</v>
      </c>
    </row>
    <row r="238" spans="1:18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9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'[1]Memória 09'!E231</f>
        <v>0</v>
      </c>
      <c r="L238" s="14">
        <f t="shared" si="50"/>
        <v>0</v>
      </c>
      <c r="M238" s="14">
        <f t="shared" si="51"/>
        <v>-0.85</v>
      </c>
      <c r="N238" s="14">
        <f>K238+'[1]BM 08'!M238</f>
        <v>0</v>
      </c>
      <c r="O238" s="14">
        <f t="shared" si="52"/>
        <v>0</v>
      </c>
      <c r="P238" s="14">
        <f t="shared" si="53"/>
        <v>-144.34</v>
      </c>
      <c r="Q238" s="23">
        <f t="shared" si="54"/>
        <v>0</v>
      </c>
      <c r="R238" s="14">
        <f t="shared" si="55"/>
        <v>144.33721650000001</v>
      </c>
    </row>
    <row r="239" spans="1:18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9"/>
        <v>86.457915</v>
      </c>
      <c r="G239" s="36">
        <v>3378</v>
      </c>
      <c r="H239" s="18" t="s">
        <v>90</v>
      </c>
      <c r="I239" s="61">
        <f t="shared" ref="I239:I245" si="60">D239*E239</f>
        <v>427.70699999999999</v>
      </c>
      <c r="J239" s="62">
        <f t="shared" ref="J239:J244" si="61">F239*D239</f>
        <v>544.6848645</v>
      </c>
      <c r="K239" s="14">
        <f>'[1]Memória 09'!E232</f>
        <v>0</v>
      </c>
      <c r="L239" s="14">
        <f t="shared" si="50"/>
        <v>0</v>
      </c>
      <c r="M239" s="14">
        <f t="shared" si="51"/>
        <v>-6.3</v>
      </c>
      <c r="N239" s="14">
        <f>K239+'[1]BM 08'!M239</f>
        <v>0</v>
      </c>
      <c r="O239" s="14">
        <f t="shared" si="52"/>
        <v>0</v>
      </c>
      <c r="P239" s="14">
        <f t="shared" si="53"/>
        <v>-544.67999999999995</v>
      </c>
      <c r="Q239" s="23">
        <f t="shared" si="54"/>
        <v>0</v>
      </c>
      <c r="R239" s="14">
        <f t="shared" si="55"/>
        <v>544.6848645</v>
      </c>
    </row>
    <row r="240" spans="1:18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9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'[1]Memória 09'!E233</f>
        <v>0</v>
      </c>
      <c r="L240" s="14">
        <f t="shared" si="50"/>
        <v>0</v>
      </c>
      <c r="M240" s="14">
        <f t="shared" si="51"/>
        <v>-0.32</v>
      </c>
      <c r="N240" s="14">
        <f>K240+'[1]BM 08'!M240</f>
        <v>0</v>
      </c>
      <c r="O240" s="14">
        <f t="shared" si="52"/>
        <v>0</v>
      </c>
      <c r="P240" s="14">
        <f t="shared" si="53"/>
        <v>-100.44</v>
      </c>
      <c r="Q240" s="23">
        <f t="shared" si="54"/>
        <v>0</v>
      </c>
      <c r="R240" s="14">
        <f t="shared" si="55"/>
        <v>98.87</v>
      </c>
    </row>
    <row r="241" spans="1:18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9"/>
        <v>19.433610000000002</v>
      </c>
      <c r="G241" s="17" t="s">
        <v>514</v>
      </c>
      <c r="H241" s="20" t="s">
        <v>33</v>
      </c>
      <c r="I241" s="61">
        <f t="shared" si="60"/>
        <v>48.068999999999996</v>
      </c>
      <c r="J241" s="62">
        <f t="shared" si="61"/>
        <v>61.215871500000006</v>
      </c>
      <c r="K241" s="14">
        <f>'[1]Memória 09'!E234</f>
        <v>0</v>
      </c>
      <c r="L241" s="14">
        <f t="shared" si="50"/>
        <v>0</v>
      </c>
      <c r="M241" s="14">
        <f t="shared" si="51"/>
        <v>-3.15</v>
      </c>
      <c r="N241" s="14">
        <f>K241+'[1]BM 08'!M241</f>
        <v>0</v>
      </c>
      <c r="O241" s="14">
        <f t="shared" si="52"/>
        <v>0</v>
      </c>
      <c r="P241" s="14">
        <f t="shared" si="53"/>
        <v>-61.22</v>
      </c>
      <c r="Q241" s="23">
        <f t="shared" si="54"/>
        <v>0</v>
      </c>
      <c r="R241" s="14">
        <f t="shared" si="55"/>
        <v>61.215871500000006</v>
      </c>
    </row>
    <row r="242" spans="1:18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9"/>
        <v>4.6610100000000001</v>
      </c>
      <c r="G242" s="33">
        <v>87894</v>
      </c>
      <c r="H242" s="18" t="s">
        <v>85</v>
      </c>
      <c r="I242" s="61">
        <f t="shared" si="60"/>
        <v>45.8964</v>
      </c>
      <c r="J242" s="62">
        <f t="shared" si="61"/>
        <v>58.449065399999995</v>
      </c>
      <c r="K242" s="14">
        <f>'[1]Memória 09'!E235</f>
        <v>0</v>
      </c>
      <c r="L242" s="14">
        <f t="shared" si="50"/>
        <v>0</v>
      </c>
      <c r="M242" s="14">
        <f t="shared" si="51"/>
        <v>-12.54</v>
      </c>
      <c r="N242" s="14">
        <f>K242+'[1]BM 08'!M242</f>
        <v>0</v>
      </c>
      <c r="O242" s="14">
        <f t="shared" si="52"/>
        <v>0</v>
      </c>
      <c r="P242" s="14">
        <f t="shared" si="53"/>
        <v>-58.45</v>
      </c>
      <c r="Q242" s="23">
        <f t="shared" si="54"/>
        <v>0</v>
      </c>
      <c r="R242" s="14">
        <f t="shared" si="55"/>
        <v>58.449065399999995</v>
      </c>
    </row>
    <row r="243" spans="1:18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9"/>
        <v>20.83446</v>
      </c>
      <c r="G243" s="36">
        <v>87535</v>
      </c>
      <c r="H243" s="41" t="s">
        <v>85</v>
      </c>
      <c r="I243" s="61">
        <f t="shared" si="60"/>
        <v>205.15439999999998</v>
      </c>
      <c r="J243" s="62">
        <f t="shared" si="61"/>
        <v>261.2641284</v>
      </c>
      <c r="K243" s="14">
        <f>'[1]Memória 09'!E236</f>
        <v>0</v>
      </c>
      <c r="L243" s="14">
        <f t="shared" si="50"/>
        <v>0</v>
      </c>
      <c r="M243" s="14">
        <f t="shared" si="51"/>
        <v>-12.54</v>
      </c>
      <c r="N243" s="14">
        <f>K243+'[1]BM 08'!M243</f>
        <v>0</v>
      </c>
      <c r="O243" s="14">
        <f t="shared" si="52"/>
        <v>0</v>
      </c>
      <c r="P243" s="14">
        <f t="shared" si="53"/>
        <v>-261.26</v>
      </c>
      <c r="Q243" s="23">
        <f t="shared" si="54"/>
        <v>0</v>
      </c>
      <c r="R243" s="14">
        <f t="shared" si="55"/>
        <v>261.2641284</v>
      </c>
    </row>
    <row r="244" spans="1:18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9"/>
        <v>66.718665000000001</v>
      </c>
      <c r="G244" s="36">
        <v>87495</v>
      </c>
      <c r="H244" s="18" t="s">
        <v>85</v>
      </c>
      <c r="I244" s="61">
        <f t="shared" si="60"/>
        <v>93.778100000000009</v>
      </c>
      <c r="J244" s="62">
        <f t="shared" si="61"/>
        <v>119.42641035000001</v>
      </c>
      <c r="K244" s="14">
        <f>'[1]Memória 09'!E237</f>
        <v>0</v>
      </c>
      <c r="L244" s="14">
        <f t="shared" si="50"/>
        <v>0</v>
      </c>
      <c r="M244" s="14">
        <f t="shared" si="51"/>
        <v>-1.79</v>
      </c>
      <c r="N244" s="14">
        <f>K244+'[1]BM 08'!M244</f>
        <v>0</v>
      </c>
      <c r="O244" s="14">
        <f t="shared" si="52"/>
        <v>0</v>
      </c>
      <c r="P244" s="14">
        <f t="shared" si="53"/>
        <v>-119.43</v>
      </c>
      <c r="Q244" s="23">
        <f t="shared" si="54"/>
        <v>0</v>
      </c>
      <c r="R244" s="14">
        <f t="shared" si="55"/>
        <v>119.42641035000001</v>
      </c>
    </row>
    <row r="245" spans="1:18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9"/>
        <v>111.02373000000001</v>
      </c>
      <c r="G245" s="36">
        <v>87259</v>
      </c>
      <c r="H245" s="18" t="s">
        <v>85</v>
      </c>
      <c r="I245" s="61">
        <f t="shared" si="60"/>
        <v>1723.5486000000001</v>
      </c>
      <c r="J245" s="62">
        <v>2194.5</v>
      </c>
      <c r="K245" s="14">
        <f>'[1]Memória 09'!E238</f>
        <v>0</v>
      </c>
      <c r="L245" s="14">
        <f t="shared" si="50"/>
        <v>0</v>
      </c>
      <c r="M245" s="14">
        <f t="shared" si="51"/>
        <v>0</v>
      </c>
      <c r="N245" s="14">
        <f>K245+'[1]BM 08'!M245</f>
        <v>19.77</v>
      </c>
      <c r="O245" s="14">
        <f t="shared" si="52"/>
        <v>0</v>
      </c>
      <c r="P245" s="14">
        <f t="shared" si="53"/>
        <v>0</v>
      </c>
      <c r="Q245" s="23">
        <f t="shared" si="54"/>
        <v>2194.94</v>
      </c>
      <c r="R245" s="14">
        <f t="shared" si="55"/>
        <v>-0.44000000000005457</v>
      </c>
    </row>
    <row r="246" spans="1:18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'[1]Memória 09'!E239</f>
        <v>0</v>
      </c>
      <c r="L246" s="14">
        <f t="shared" si="50"/>
        <v>0</v>
      </c>
      <c r="M246" s="14">
        <f t="shared" si="51"/>
        <v>0</v>
      </c>
      <c r="N246" s="14">
        <f>K246+'[1]BM 08'!M246</f>
        <v>0</v>
      </c>
      <c r="O246" s="31">
        <f t="shared" ref="O246:R246" si="62">SUM(O247:O258)</f>
        <v>4229.82</v>
      </c>
      <c r="P246" s="31">
        <f t="shared" si="62"/>
        <v>-9383.840000000002</v>
      </c>
      <c r="Q246" s="31">
        <f t="shared" si="62"/>
        <v>64165.990000000005</v>
      </c>
      <c r="R246" s="31">
        <f t="shared" si="62"/>
        <v>5154.033838100001</v>
      </c>
    </row>
    <row r="247" spans="1:18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9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'[1]Memória 09'!E240</f>
        <v>0</v>
      </c>
      <c r="L247" s="14">
        <f t="shared" si="50"/>
        <v>0</v>
      </c>
      <c r="M247" s="14">
        <f t="shared" si="51"/>
        <v>0</v>
      </c>
      <c r="N247" s="14">
        <f>K247+'[1]BM 08'!M247</f>
        <v>3</v>
      </c>
      <c r="O247" s="14">
        <f t="shared" si="52"/>
        <v>0</v>
      </c>
      <c r="P247" s="14">
        <f t="shared" si="53"/>
        <v>0</v>
      </c>
      <c r="Q247" s="23">
        <f t="shared" si="54"/>
        <v>1738.17</v>
      </c>
      <c r="R247" s="14">
        <f t="shared" si="55"/>
        <v>4.680000000007567E-3</v>
      </c>
    </row>
    <row r="248" spans="1:18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9"/>
        <v>620.32185000000004</v>
      </c>
      <c r="G248" s="36">
        <v>91015</v>
      </c>
      <c r="H248" s="18" t="s">
        <v>85</v>
      </c>
      <c r="I248" s="38">
        <f t="shared" ref="I248:I258" si="63">D248*E248</f>
        <v>487.1</v>
      </c>
      <c r="J248" s="39">
        <f t="shared" ref="J248:J258" si="64">D248*F248</f>
        <v>620.32185000000004</v>
      </c>
      <c r="K248" s="14">
        <f>'[1]Memória 09'!E241</f>
        <v>0</v>
      </c>
      <c r="L248" s="14">
        <f t="shared" si="50"/>
        <v>0</v>
      </c>
      <c r="M248" s="14">
        <f t="shared" si="51"/>
        <v>0</v>
      </c>
      <c r="N248" s="14">
        <f>K248+'[1]BM 08'!M248</f>
        <v>1</v>
      </c>
      <c r="O248" s="14">
        <f t="shared" si="52"/>
        <v>0</v>
      </c>
      <c r="P248" s="14">
        <f t="shared" si="53"/>
        <v>0</v>
      </c>
      <c r="Q248" s="23">
        <f t="shared" si="54"/>
        <v>620.32000000000005</v>
      </c>
      <c r="R248" s="14">
        <f t="shared" si="55"/>
        <v>1.8499999999903594E-3</v>
      </c>
    </row>
    <row r="249" spans="1:18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9"/>
        <v>651.98105999999996</v>
      </c>
      <c r="G249" s="36">
        <v>91016</v>
      </c>
      <c r="H249" s="18" t="s">
        <v>85</v>
      </c>
      <c r="I249" s="38">
        <f t="shared" si="63"/>
        <v>6655.48</v>
      </c>
      <c r="J249" s="39">
        <f t="shared" si="64"/>
        <v>8475.7537799999991</v>
      </c>
      <c r="K249" s="14">
        <f>'[1]Memória 09'!E242</f>
        <v>0</v>
      </c>
      <c r="L249" s="14">
        <f t="shared" si="50"/>
        <v>0</v>
      </c>
      <c r="M249" s="14">
        <f t="shared" si="51"/>
        <v>0</v>
      </c>
      <c r="N249" s="14">
        <f>K249+'[1]BM 08'!M249</f>
        <v>13</v>
      </c>
      <c r="O249" s="14">
        <f t="shared" si="52"/>
        <v>0</v>
      </c>
      <c r="P249" s="14">
        <f t="shared" si="53"/>
        <v>0</v>
      </c>
      <c r="Q249" s="23">
        <f t="shared" si="54"/>
        <v>8475.75</v>
      </c>
      <c r="R249" s="14">
        <f t="shared" si="55"/>
        <v>3.7799999990966171E-3</v>
      </c>
    </row>
    <row r="250" spans="1:18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9"/>
        <v>737.80222500000002</v>
      </c>
      <c r="G250" s="43">
        <v>100702</v>
      </c>
      <c r="H250" s="18" t="s">
        <v>85</v>
      </c>
      <c r="I250" s="38">
        <f t="shared" si="63"/>
        <v>6372.85</v>
      </c>
      <c r="J250" s="39">
        <f t="shared" si="64"/>
        <v>8115.8244750000003</v>
      </c>
      <c r="K250" s="14">
        <f>'[1]Memória 09'!E243</f>
        <v>5.7330000000000005</v>
      </c>
      <c r="L250" s="14">
        <f t="shared" si="50"/>
        <v>5.7330000000000005</v>
      </c>
      <c r="M250" s="14">
        <f t="shared" si="51"/>
        <v>0</v>
      </c>
      <c r="N250" s="14">
        <f>K250+'[1]BM 08'!M250</f>
        <v>16.733000000000001</v>
      </c>
      <c r="O250" s="14">
        <f t="shared" si="52"/>
        <v>4229.82</v>
      </c>
      <c r="P250" s="14">
        <f t="shared" si="53"/>
        <v>0</v>
      </c>
      <c r="Q250" s="23">
        <f t="shared" si="54"/>
        <v>12345.64</v>
      </c>
      <c r="R250" s="14">
        <f t="shared" si="55"/>
        <v>-4229.8155249999991</v>
      </c>
    </row>
    <row r="251" spans="1:18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9"/>
        <v>764.35470000000009</v>
      </c>
      <c r="G251" s="33">
        <v>9072</v>
      </c>
      <c r="H251" s="20" t="s">
        <v>36</v>
      </c>
      <c r="I251" s="38">
        <f t="shared" si="63"/>
        <v>5101.7000000000007</v>
      </c>
      <c r="J251" s="39">
        <f t="shared" si="64"/>
        <v>6497.0149500000007</v>
      </c>
      <c r="K251" s="14">
        <f>'[1]Memória 09'!E244</f>
        <v>0</v>
      </c>
      <c r="L251" s="14">
        <f t="shared" si="50"/>
        <v>0</v>
      </c>
      <c r="M251" s="14">
        <f t="shared" si="51"/>
        <v>-8.5</v>
      </c>
      <c r="N251" s="14">
        <f>K251+'[1]BM 08'!M251</f>
        <v>0</v>
      </c>
      <c r="O251" s="14">
        <f t="shared" si="52"/>
        <v>0</v>
      </c>
      <c r="P251" s="14">
        <f t="shared" si="53"/>
        <v>-6497.01</v>
      </c>
      <c r="Q251" s="23">
        <f t="shared" si="54"/>
        <v>0</v>
      </c>
      <c r="R251" s="14">
        <f t="shared" si="55"/>
        <v>6497.0149500000007</v>
      </c>
    </row>
    <row r="252" spans="1:18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9"/>
        <v>1214.58789</v>
      </c>
      <c r="G252" s="43">
        <v>91338</v>
      </c>
      <c r="H252" s="18" t="s">
        <v>85</v>
      </c>
      <c r="I252" s="38">
        <f t="shared" si="63"/>
        <v>7582.2330000000002</v>
      </c>
      <c r="J252" s="39">
        <f t="shared" si="64"/>
        <v>9655.9737255</v>
      </c>
      <c r="K252" s="14">
        <f>'[1]Memória 09'!E245</f>
        <v>0</v>
      </c>
      <c r="L252" s="14">
        <f t="shared" si="50"/>
        <v>0</v>
      </c>
      <c r="M252" s="14">
        <f t="shared" si="51"/>
        <v>-1.5120000000000005</v>
      </c>
      <c r="N252" s="14">
        <f>K252+'[1]BM 08'!M252</f>
        <v>6.4379999999999997</v>
      </c>
      <c r="O252" s="14">
        <f t="shared" si="52"/>
        <v>0</v>
      </c>
      <c r="P252" s="14">
        <f t="shared" si="53"/>
        <v>-1836.46</v>
      </c>
      <c r="Q252" s="23">
        <f t="shared" si="54"/>
        <v>7819.52</v>
      </c>
      <c r="R252" s="14">
        <f t="shared" si="55"/>
        <v>1836.4537254999996</v>
      </c>
    </row>
    <row r="253" spans="1:18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9"/>
        <v>879.88661999999999</v>
      </c>
      <c r="G253" s="43">
        <v>91341</v>
      </c>
      <c r="H253" s="18" t="s">
        <v>85</v>
      </c>
      <c r="I253" s="38">
        <f t="shared" si="63"/>
        <v>9866.3375999999989</v>
      </c>
      <c r="J253" s="39">
        <f t="shared" si="64"/>
        <v>12564.780933599999</v>
      </c>
      <c r="K253" s="14">
        <f>'[1]Memória 09'!E246</f>
        <v>0</v>
      </c>
      <c r="L253" s="14">
        <f t="shared" si="50"/>
        <v>0</v>
      </c>
      <c r="M253" s="14">
        <f t="shared" si="51"/>
        <v>0</v>
      </c>
      <c r="N253" s="14">
        <f>K253+'[1]BM 08'!M253</f>
        <v>14.28</v>
      </c>
      <c r="O253" s="14">
        <f t="shared" si="52"/>
        <v>0</v>
      </c>
      <c r="P253" s="14">
        <f t="shared" si="53"/>
        <v>0</v>
      </c>
      <c r="Q253" s="23">
        <f t="shared" si="54"/>
        <v>12564.78</v>
      </c>
      <c r="R253" s="14">
        <f t="shared" si="55"/>
        <v>9.3359999846143182E-4</v>
      </c>
    </row>
    <row r="254" spans="1:18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9"/>
        <v>480.38967000000002</v>
      </c>
      <c r="G254" s="42">
        <v>94573</v>
      </c>
      <c r="H254" s="18" t="s">
        <v>85</v>
      </c>
      <c r="I254" s="38">
        <f t="shared" si="63"/>
        <v>12863.202000000001</v>
      </c>
      <c r="J254" s="39">
        <f t="shared" si="64"/>
        <v>16381.287747000002</v>
      </c>
      <c r="K254" s="14">
        <f>'[1]Memória 09'!E247</f>
        <v>0</v>
      </c>
      <c r="L254" s="14">
        <f t="shared" si="50"/>
        <v>0</v>
      </c>
      <c r="M254" s="14">
        <f t="shared" si="51"/>
        <v>0</v>
      </c>
      <c r="N254" s="14">
        <f>K254+'[1]BM 08'!M254</f>
        <v>34.1</v>
      </c>
      <c r="O254" s="14">
        <f t="shared" si="52"/>
        <v>0</v>
      </c>
      <c r="P254" s="14">
        <f t="shared" si="53"/>
        <v>0</v>
      </c>
      <c r="Q254" s="23">
        <f t="shared" si="54"/>
        <v>16381.29</v>
      </c>
      <c r="R254" s="14">
        <f t="shared" si="55"/>
        <v>-2.2529999987455085E-3</v>
      </c>
    </row>
    <row r="255" spans="1:18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9"/>
        <v>652.29943500000002</v>
      </c>
      <c r="G255" s="43">
        <v>94569</v>
      </c>
      <c r="H255" s="18" t="s">
        <v>85</v>
      </c>
      <c r="I255" s="38">
        <f t="shared" si="63"/>
        <v>2151.2820000000002</v>
      </c>
      <c r="J255" s="39">
        <f t="shared" si="64"/>
        <v>2739.657627</v>
      </c>
      <c r="K255" s="14">
        <f>'[1]Memória 09'!E248</f>
        <v>0</v>
      </c>
      <c r="L255" s="14">
        <f t="shared" si="50"/>
        <v>0</v>
      </c>
      <c r="M255" s="14">
        <f t="shared" si="51"/>
        <v>0</v>
      </c>
      <c r="N255" s="14">
        <f>K255+'[1]BM 08'!M255</f>
        <v>4.2</v>
      </c>
      <c r="O255" s="14">
        <f t="shared" si="52"/>
        <v>0</v>
      </c>
      <c r="P255" s="14">
        <f t="shared" si="53"/>
        <v>0</v>
      </c>
      <c r="Q255" s="23">
        <f t="shared" si="54"/>
        <v>2739.66</v>
      </c>
      <c r="R255" s="14">
        <f t="shared" si="55"/>
        <v>-2.3729999998067797E-3</v>
      </c>
    </row>
    <row r="256" spans="1:18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9"/>
        <v>459.88632000000001</v>
      </c>
      <c r="G256" s="43">
        <v>100674</v>
      </c>
      <c r="H256" s="18" t="s">
        <v>85</v>
      </c>
      <c r="I256" s="38">
        <f t="shared" si="63"/>
        <v>270.84000000000003</v>
      </c>
      <c r="J256" s="39">
        <f t="shared" si="64"/>
        <v>344.91473999999999</v>
      </c>
      <c r="K256" s="14">
        <f>'[1]Memória 09'!E249</f>
        <v>0</v>
      </c>
      <c r="L256" s="14">
        <f t="shared" si="50"/>
        <v>0</v>
      </c>
      <c r="M256" s="14">
        <f t="shared" si="51"/>
        <v>0</v>
      </c>
      <c r="N256" s="14">
        <f>K256+'[1]BM 08'!M256</f>
        <v>0.75</v>
      </c>
      <c r="O256" s="14">
        <f t="shared" si="52"/>
        <v>0</v>
      </c>
      <c r="P256" s="14">
        <f t="shared" si="53"/>
        <v>0</v>
      </c>
      <c r="Q256" s="23">
        <f t="shared" si="54"/>
        <v>344.91</v>
      </c>
      <c r="R256" s="14">
        <f t="shared" si="55"/>
        <v>4.7399999999697684E-3</v>
      </c>
    </row>
    <row r="257" spans="1:18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9"/>
        <v>66.820544999999996</v>
      </c>
      <c r="G257" s="43">
        <v>91304</v>
      </c>
      <c r="H257" s="18" t="s">
        <v>85</v>
      </c>
      <c r="I257" s="38">
        <f t="shared" si="63"/>
        <v>1154.3399999999999</v>
      </c>
      <c r="J257" s="39">
        <f t="shared" si="64"/>
        <v>1470.0519899999999</v>
      </c>
      <c r="K257" s="14">
        <f>'[1]Memória 09'!E250</f>
        <v>0</v>
      </c>
      <c r="L257" s="14">
        <f t="shared" si="50"/>
        <v>0</v>
      </c>
      <c r="M257" s="14">
        <f t="shared" si="51"/>
        <v>-5</v>
      </c>
      <c r="N257" s="14">
        <f>K257+'[1]BM 08'!M257</f>
        <v>17</v>
      </c>
      <c r="O257" s="14">
        <f t="shared" si="52"/>
        <v>0</v>
      </c>
      <c r="P257" s="14">
        <f t="shared" si="53"/>
        <v>-334.1</v>
      </c>
      <c r="Q257" s="23">
        <f t="shared" si="54"/>
        <v>1135.95</v>
      </c>
      <c r="R257" s="14">
        <f t="shared" si="55"/>
        <v>334.10198999999989</v>
      </c>
    </row>
    <row r="258" spans="1:18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9"/>
        <v>59.688944999999997</v>
      </c>
      <c r="G258" s="42">
        <v>100705</v>
      </c>
      <c r="H258" s="25" t="s">
        <v>60</v>
      </c>
      <c r="I258" s="38">
        <f t="shared" si="63"/>
        <v>562.43999999999994</v>
      </c>
      <c r="J258" s="39">
        <f t="shared" si="64"/>
        <v>716.26733999999999</v>
      </c>
      <c r="K258" s="14">
        <f>'[1]Memória 09'!E251</f>
        <v>0</v>
      </c>
      <c r="L258" s="14">
        <f t="shared" si="50"/>
        <v>0</v>
      </c>
      <c r="M258" s="14">
        <f t="shared" si="51"/>
        <v>-12</v>
      </c>
      <c r="N258" s="14">
        <f>K258+'[1]BM 08'!M258</f>
        <v>0</v>
      </c>
      <c r="O258" s="14">
        <f t="shared" si="52"/>
        <v>0</v>
      </c>
      <c r="P258" s="14">
        <f t="shared" si="53"/>
        <v>-716.27</v>
      </c>
      <c r="Q258" s="23">
        <f t="shared" si="54"/>
        <v>0</v>
      </c>
      <c r="R258" s="14">
        <f t="shared" si="55"/>
        <v>716.26733999999999</v>
      </c>
    </row>
    <row r="259" spans="1:18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'[1]Memória 09'!E252</f>
        <v>0</v>
      </c>
      <c r="L259" s="14">
        <f t="shared" si="50"/>
        <v>0</v>
      </c>
      <c r="M259" s="14">
        <f t="shared" si="51"/>
        <v>0</v>
      </c>
      <c r="N259" s="14">
        <f>K259+'[1]BM 08'!M259</f>
        <v>0</v>
      </c>
      <c r="O259" s="31">
        <f t="shared" ref="O259:R259" si="65">SUM(O260:O262)</f>
        <v>0</v>
      </c>
      <c r="P259" s="31">
        <f t="shared" si="65"/>
        <v>-7454.13</v>
      </c>
      <c r="Q259" s="31">
        <f t="shared" si="65"/>
        <v>14032.41</v>
      </c>
      <c r="R259" s="31">
        <f t="shared" si="65"/>
        <v>7454.1407083500017</v>
      </c>
    </row>
    <row r="260" spans="1:18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9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'[1]Memória 09'!E253</f>
        <v>0</v>
      </c>
      <c r="L260" s="14">
        <f t="shared" si="50"/>
        <v>0</v>
      </c>
      <c r="M260" s="14">
        <f t="shared" si="51"/>
        <v>0</v>
      </c>
      <c r="N260" s="14">
        <f>K260+'[1]BM 08'!M260</f>
        <v>15.73</v>
      </c>
      <c r="O260" s="14">
        <f t="shared" si="52"/>
        <v>0</v>
      </c>
      <c r="P260" s="14">
        <f t="shared" si="53"/>
        <v>0</v>
      </c>
      <c r="Q260" s="23">
        <f t="shared" si="54"/>
        <v>5128.2299999999996</v>
      </c>
      <c r="R260" s="14">
        <f t="shared" si="55"/>
        <v>1.680000001215376E-3</v>
      </c>
    </row>
    <row r="261" spans="1:18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9"/>
        <v>1780.8369300000002</v>
      </c>
      <c r="G261" s="43">
        <v>12449</v>
      </c>
      <c r="H261" s="41" t="s">
        <v>90</v>
      </c>
      <c r="I261" s="38">
        <f t="shared" ref="I261:I262" si="66">D261*E261</f>
        <v>6991.9000000000005</v>
      </c>
      <c r="J261" s="39">
        <f t="shared" ref="J261:J262" si="67">D261*F261</f>
        <v>8904.1846500000011</v>
      </c>
      <c r="K261" s="14">
        <f>'[1]Memória 09'!E254</f>
        <v>0</v>
      </c>
      <c r="L261" s="14">
        <f t="shared" si="50"/>
        <v>0</v>
      </c>
      <c r="M261" s="14">
        <f t="shared" si="51"/>
        <v>0</v>
      </c>
      <c r="N261" s="14">
        <f>K261+'[1]BM 08'!M261</f>
        <v>5</v>
      </c>
      <c r="O261" s="14">
        <f t="shared" si="52"/>
        <v>0</v>
      </c>
      <c r="P261" s="14">
        <f t="shared" si="53"/>
        <v>0</v>
      </c>
      <c r="Q261" s="23">
        <f t="shared" si="54"/>
        <v>8904.18</v>
      </c>
      <c r="R261" s="14">
        <f t="shared" si="55"/>
        <v>4.6500000007654307E-3</v>
      </c>
    </row>
    <row r="262" spans="1:18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9"/>
        <v>127.617435</v>
      </c>
      <c r="G262" s="42">
        <v>87262</v>
      </c>
      <c r="H262" s="25" t="s">
        <v>60</v>
      </c>
      <c r="I262" s="38">
        <f t="shared" si="66"/>
        <v>5853.2660999999989</v>
      </c>
      <c r="J262" s="39">
        <f t="shared" si="67"/>
        <v>7454.1343783499997</v>
      </c>
      <c r="K262" s="14">
        <f>'[1]Memória 09'!E255</f>
        <v>0</v>
      </c>
      <c r="L262" s="14">
        <f t="shared" si="50"/>
        <v>0</v>
      </c>
      <c r="M262" s="14">
        <f t="shared" si="51"/>
        <v>-58.41</v>
      </c>
      <c r="N262" s="14">
        <f>K262+'[1]BM 08'!M262</f>
        <v>0</v>
      </c>
      <c r="O262" s="14">
        <f t="shared" si="52"/>
        <v>0</v>
      </c>
      <c r="P262" s="14">
        <f t="shared" si="53"/>
        <v>-7454.13</v>
      </c>
      <c r="Q262" s="23">
        <f t="shared" si="54"/>
        <v>0</v>
      </c>
      <c r="R262" s="14">
        <f t="shared" si="55"/>
        <v>7454.1343783499997</v>
      </c>
    </row>
    <row r="263" spans="1:18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'[1]Memória 09'!E256</f>
        <v>0</v>
      </c>
      <c r="L263" s="14">
        <f t="shared" si="50"/>
        <v>0</v>
      </c>
      <c r="M263" s="14">
        <f t="shared" si="51"/>
        <v>0</v>
      </c>
      <c r="N263" s="14">
        <f>K263+'[1]BM 08'!M263</f>
        <v>0</v>
      </c>
      <c r="O263" s="31">
        <f t="shared" ref="O263:R263" si="68">SUM(O264:O266)</f>
        <v>0</v>
      </c>
      <c r="P263" s="31">
        <f t="shared" si="68"/>
        <v>-799.34999999999991</v>
      </c>
      <c r="Q263" s="31">
        <f t="shared" si="68"/>
        <v>1047.9100000000001</v>
      </c>
      <c r="R263" s="31">
        <f t="shared" si="68"/>
        <v>799.3519259000002</v>
      </c>
    </row>
    <row r="264" spans="1:18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9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'[1]Memória 09'!E257</f>
        <v>0</v>
      </c>
      <c r="L264" s="14">
        <f t="shared" si="50"/>
        <v>0</v>
      </c>
      <c r="M264" s="14">
        <f t="shared" si="51"/>
        <v>-2</v>
      </c>
      <c r="N264" s="14">
        <f>K264+'[1]BM 08'!M264</f>
        <v>0</v>
      </c>
      <c r="O264" s="14">
        <f t="shared" si="52"/>
        <v>0</v>
      </c>
      <c r="P264" s="14">
        <f t="shared" si="53"/>
        <v>-243.54</v>
      </c>
      <c r="Q264" s="23">
        <f t="shared" si="54"/>
        <v>0</v>
      </c>
      <c r="R264" s="14">
        <f t="shared" si="55"/>
        <v>243.54414000000003</v>
      </c>
    </row>
    <row r="265" spans="1:18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9"/>
        <v>92.634389999999996</v>
      </c>
      <c r="G265" s="33">
        <v>98509</v>
      </c>
      <c r="H265" s="25" t="s">
        <v>60</v>
      </c>
      <c r="I265" s="61">
        <f t="shared" ref="I265:I266" si="69">D265*E265</f>
        <v>436.43999999999994</v>
      </c>
      <c r="J265" s="62">
        <f t="shared" ref="J265:J266" si="70">F265*D265</f>
        <v>555.80633999999998</v>
      </c>
      <c r="K265" s="14">
        <f>'[1]Memória 09'!E258</f>
        <v>0</v>
      </c>
      <c r="L265" s="14">
        <f t="shared" si="50"/>
        <v>0</v>
      </c>
      <c r="M265" s="14">
        <f t="shared" si="51"/>
        <v>-6</v>
      </c>
      <c r="N265" s="14">
        <f>K265+'[1]BM 08'!M265</f>
        <v>0</v>
      </c>
      <c r="O265" s="14">
        <f t="shared" si="52"/>
        <v>0</v>
      </c>
      <c r="P265" s="14">
        <f t="shared" si="53"/>
        <v>-555.80999999999995</v>
      </c>
      <c r="Q265" s="23">
        <f t="shared" si="54"/>
        <v>0</v>
      </c>
      <c r="R265" s="14">
        <f t="shared" si="55"/>
        <v>555.80633999999998</v>
      </c>
    </row>
    <row r="266" spans="1:18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9"/>
        <v>1.9229850000000002</v>
      </c>
      <c r="G266" s="24">
        <v>2450</v>
      </c>
      <c r="H266" s="20" t="s">
        <v>36</v>
      </c>
      <c r="I266" s="61">
        <f t="shared" si="69"/>
        <v>822.85940000000005</v>
      </c>
      <c r="J266" s="62">
        <f t="shared" si="70"/>
        <v>1047.9114459000002</v>
      </c>
      <c r="K266" s="14">
        <f>'[1]Memória 09'!E259</f>
        <v>0</v>
      </c>
      <c r="L266" s="14">
        <f t="shared" si="50"/>
        <v>0</v>
      </c>
      <c r="M266" s="14">
        <f t="shared" si="51"/>
        <v>0</v>
      </c>
      <c r="N266" s="14">
        <f>K266+'[1]BM 08'!M266</f>
        <v>544.94000000000005</v>
      </c>
      <c r="O266" s="14">
        <f t="shared" si="52"/>
        <v>0</v>
      </c>
      <c r="P266" s="14">
        <f t="shared" si="53"/>
        <v>0</v>
      </c>
      <c r="Q266" s="23">
        <f t="shared" si="54"/>
        <v>1047.9100000000001</v>
      </c>
      <c r="R266" s="14">
        <f t="shared" si="55"/>
        <v>1.4459000001352251E-3</v>
      </c>
    </row>
    <row r="267" spans="1:18">
      <c r="A267" s="28" t="s">
        <v>1289</v>
      </c>
      <c r="B267" s="205" t="s">
        <v>1290</v>
      </c>
      <c r="C267" s="206"/>
      <c r="D267" s="206"/>
      <c r="E267" s="206"/>
      <c r="F267" s="206"/>
      <c r="G267" s="207"/>
      <c r="H267" s="20"/>
      <c r="I267" s="30">
        <f>SUM(I268:I321)</f>
        <v>97533.738517000005</v>
      </c>
      <c r="J267" s="31">
        <f>SUM(J268:J321)</f>
        <v>124209.40086794949</v>
      </c>
      <c r="K267" s="14">
        <f>'[1]Memória 09'!E260</f>
        <v>0</v>
      </c>
      <c r="L267" s="14">
        <f t="shared" si="50"/>
        <v>0</v>
      </c>
      <c r="M267" s="14">
        <f t="shared" si="51"/>
        <v>0</v>
      </c>
      <c r="N267" s="14">
        <f>K267+'[1]BM 08'!M267</f>
        <v>0</v>
      </c>
      <c r="O267" s="31">
        <f>SUM(O268:O312)</f>
        <v>12748.56</v>
      </c>
      <c r="P267" s="31">
        <f t="shared" ref="P267:R267" si="71">SUM(P268:P312)</f>
        <v>-6994.420000000001</v>
      </c>
      <c r="Q267" s="31">
        <f t="shared" si="71"/>
        <v>129963.54000000002</v>
      </c>
      <c r="R267" s="31">
        <f t="shared" si="71"/>
        <v>-5754.1391320505081</v>
      </c>
    </row>
    <row r="268" spans="1:18">
      <c r="A268" s="17" t="s">
        <v>1291</v>
      </c>
      <c r="B268" s="112" t="s">
        <v>165</v>
      </c>
      <c r="C268" s="112"/>
      <c r="D268" s="19"/>
      <c r="E268" s="19"/>
      <c r="F268" s="19"/>
      <c r="G268" s="60"/>
      <c r="H268" s="37"/>
      <c r="I268" s="30"/>
      <c r="J268" s="30"/>
      <c r="K268" s="14">
        <f>'[1]Memória 09'!E261</f>
        <v>0</v>
      </c>
      <c r="L268" s="14">
        <f t="shared" si="50"/>
        <v>0</v>
      </c>
      <c r="M268" s="14">
        <f t="shared" si="51"/>
        <v>0</v>
      </c>
      <c r="N268" s="14">
        <f>K268+'[1]BM 08'!M268</f>
        <v>0</v>
      </c>
      <c r="O268" s="14">
        <f>ROUND(L268*F268,2)</f>
        <v>0</v>
      </c>
      <c r="P268" s="14">
        <f t="shared" si="53"/>
        <v>0</v>
      </c>
      <c r="Q268" s="23">
        <f t="shared" si="54"/>
        <v>0</v>
      </c>
      <c r="R268" s="14">
        <f t="shared" si="55"/>
        <v>0</v>
      </c>
    </row>
    <row r="269" spans="1:18" ht="25.5">
      <c r="A269" s="58" t="s">
        <v>1292</v>
      </c>
      <c r="B269" s="113" t="s">
        <v>1293</v>
      </c>
      <c r="C269" s="114" t="s">
        <v>1294</v>
      </c>
      <c r="D269" s="115">
        <f>ROUND(25.32*0.06*0.3,2)</f>
        <v>0.46</v>
      </c>
      <c r="E269" s="19">
        <v>7005.33</v>
      </c>
      <c r="F269" s="114">
        <f t="shared" ref="F269:F272" si="72">ROUND(E269*1.2735,2)</f>
        <v>8921.2900000000009</v>
      </c>
      <c r="G269" s="116">
        <v>134</v>
      </c>
      <c r="H269" s="113" t="s">
        <v>1295</v>
      </c>
      <c r="I269" s="117">
        <f t="shared" ref="I269:I272" si="73">D269*E269</f>
        <v>3222.4518000000003</v>
      </c>
      <c r="J269" s="117">
        <f t="shared" ref="J269:J272" si="74">D269*F269</f>
        <v>4103.7934000000005</v>
      </c>
      <c r="K269" s="14">
        <f>'[1]Memória 09'!E262</f>
        <v>0</v>
      </c>
      <c r="L269" s="14">
        <f t="shared" ref="L269:L321" si="75">IF(N269&gt;D269,N269-D269,0)</f>
        <v>0</v>
      </c>
      <c r="M269" s="14">
        <f t="shared" ref="M269:M321" si="76">IF(N269&lt;D269,N269-D269,0)</f>
        <v>0</v>
      </c>
      <c r="N269" s="14">
        <f>K269+'[1]BM 08'!M269</f>
        <v>0.46</v>
      </c>
      <c r="O269" s="14">
        <f t="shared" ref="O269:O321" si="77">ROUND(L269*F269,2)</f>
        <v>0</v>
      </c>
      <c r="P269" s="14">
        <f t="shared" ref="P269:P312" si="78">ROUND(M269*F269,2)</f>
        <v>0</v>
      </c>
      <c r="Q269" s="23">
        <f t="shared" ref="Q269:Q312" si="79">ROUND(N269*F269,2)</f>
        <v>4103.79</v>
      </c>
      <c r="R269" s="14">
        <f t="shared" ref="R269:R312" si="80">J269-Q269</f>
        <v>3.4000000005107722E-3</v>
      </c>
    </row>
    <row r="270" spans="1:18" ht="51">
      <c r="A270" s="58" t="s">
        <v>1296</v>
      </c>
      <c r="B270" s="113" t="s">
        <v>1297</v>
      </c>
      <c r="C270" s="114" t="s">
        <v>1298</v>
      </c>
      <c r="D270" s="115">
        <v>244.09</v>
      </c>
      <c r="E270" s="19">
        <v>15.93</v>
      </c>
      <c r="F270" s="114">
        <f t="shared" si="72"/>
        <v>20.29</v>
      </c>
      <c r="G270" s="116" t="s">
        <v>1299</v>
      </c>
      <c r="H270" s="113" t="s">
        <v>1300</v>
      </c>
      <c r="I270" s="117">
        <f t="shared" si="73"/>
        <v>3888.3537000000001</v>
      </c>
      <c r="J270" s="117">
        <f t="shared" si="74"/>
        <v>4952.5860999999995</v>
      </c>
      <c r="K270" s="14">
        <f>'[1]Memória 09'!E263</f>
        <v>0</v>
      </c>
      <c r="L270" s="14">
        <f t="shared" si="75"/>
        <v>0</v>
      </c>
      <c r="M270" s="14">
        <f t="shared" si="76"/>
        <v>0</v>
      </c>
      <c r="N270" s="14">
        <f>K270+'[1]BM 08'!M270</f>
        <v>244.09</v>
      </c>
      <c r="O270" s="14">
        <f t="shared" si="77"/>
        <v>0</v>
      </c>
      <c r="P270" s="14">
        <f t="shared" si="78"/>
        <v>0</v>
      </c>
      <c r="Q270" s="23">
        <f t="shared" si="79"/>
        <v>4952.59</v>
      </c>
      <c r="R270" s="14">
        <f t="shared" si="80"/>
        <v>-3.9000000006126356E-3</v>
      </c>
    </row>
    <row r="271" spans="1:18" ht="76.5">
      <c r="A271" s="58" t="s">
        <v>1301</v>
      </c>
      <c r="B271" s="113" t="s">
        <v>1302</v>
      </c>
      <c r="C271" s="114" t="s">
        <v>1298</v>
      </c>
      <c r="D271" s="115">
        <v>244.09</v>
      </c>
      <c r="E271" s="19">
        <v>12.9</v>
      </c>
      <c r="F271" s="114">
        <f t="shared" si="72"/>
        <v>16.43</v>
      </c>
      <c r="G271" s="116">
        <v>92566</v>
      </c>
      <c r="H271" s="113" t="s">
        <v>1303</v>
      </c>
      <c r="I271" s="117">
        <f t="shared" si="73"/>
        <v>3148.761</v>
      </c>
      <c r="J271" s="117">
        <f t="shared" si="74"/>
        <v>4010.3987000000002</v>
      </c>
      <c r="K271" s="14">
        <f>'[1]Memória 09'!E264</f>
        <v>0</v>
      </c>
      <c r="L271" s="14">
        <f t="shared" si="75"/>
        <v>0</v>
      </c>
      <c r="M271" s="14">
        <f t="shared" si="76"/>
        <v>0</v>
      </c>
      <c r="N271" s="14">
        <f>K271+'[1]BM 08'!M271</f>
        <v>244.09</v>
      </c>
      <c r="O271" s="14">
        <f t="shared" si="77"/>
        <v>0</v>
      </c>
      <c r="P271" s="14">
        <f t="shared" si="78"/>
        <v>0</v>
      </c>
      <c r="Q271" s="23">
        <f t="shared" si="79"/>
        <v>4010.4</v>
      </c>
      <c r="R271" s="14">
        <f t="shared" si="80"/>
        <v>-1.299999999901047E-3</v>
      </c>
    </row>
    <row r="272" spans="1:18" ht="51">
      <c r="A272" s="58" t="s">
        <v>1304</v>
      </c>
      <c r="B272" s="113" t="s">
        <v>1305</v>
      </c>
      <c r="C272" s="114" t="s">
        <v>1306</v>
      </c>
      <c r="D272" s="115">
        <v>18.09</v>
      </c>
      <c r="E272" s="19">
        <v>154.4</v>
      </c>
      <c r="F272" s="114">
        <f t="shared" si="72"/>
        <v>196.63</v>
      </c>
      <c r="G272" s="116" t="s">
        <v>1299</v>
      </c>
      <c r="H272" s="113" t="s">
        <v>1307</v>
      </c>
      <c r="I272" s="117">
        <f t="shared" si="73"/>
        <v>2793.096</v>
      </c>
      <c r="J272" s="117">
        <f t="shared" si="74"/>
        <v>3557.0367000000001</v>
      </c>
      <c r="K272" s="14">
        <f>'[1]Memória 09'!E265</f>
        <v>0</v>
      </c>
      <c r="L272" s="14">
        <f t="shared" si="75"/>
        <v>0</v>
      </c>
      <c r="M272" s="14">
        <f t="shared" si="76"/>
        <v>0</v>
      </c>
      <c r="N272" s="14">
        <f>K272+'[1]BM 08'!M272</f>
        <v>18.09</v>
      </c>
      <c r="O272" s="14">
        <f t="shared" si="77"/>
        <v>0</v>
      </c>
      <c r="P272" s="14">
        <f t="shared" si="78"/>
        <v>0</v>
      </c>
      <c r="Q272" s="23">
        <f t="shared" si="79"/>
        <v>3557.04</v>
      </c>
      <c r="R272" s="14">
        <f t="shared" si="80"/>
        <v>-3.2999999998537533E-3</v>
      </c>
    </row>
    <row r="273" spans="1:18">
      <c r="A273" s="58" t="s">
        <v>1308</v>
      </c>
      <c r="B273" s="112" t="s">
        <v>175</v>
      </c>
      <c r="C273" s="112"/>
      <c r="D273" s="112"/>
      <c r="E273" s="19"/>
      <c r="F273" s="112"/>
      <c r="G273" s="60"/>
      <c r="H273" s="37"/>
      <c r="I273" s="30"/>
      <c r="J273" s="30"/>
      <c r="K273" s="14">
        <f>'[1]Memória 09'!E266</f>
        <v>0</v>
      </c>
      <c r="L273" s="14">
        <f t="shared" si="75"/>
        <v>0</v>
      </c>
      <c r="M273" s="14">
        <f t="shared" si="76"/>
        <v>0</v>
      </c>
      <c r="N273" s="14">
        <f>K273+'[1]BM 08'!M273</f>
        <v>0</v>
      </c>
      <c r="O273" s="14">
        <f t="shared" si="77"/>
        <v>0</v>
      </c>
      <c r="P273" s="14">
        <f t="shared" si="78"/>
        <v>0</v>
      </c>
      <c r="Q273" s="23">
        <f t="shared" si="79"/>
        <v>0</v>
      </c>
      <c r="R273" s="14">
        <f t="shared" si="80"/>
        <v>0</v>
      </c>
    </row>
    <row r="274" spans="1:18">
      <c r="A274" s="58" t="s">
        <v>1309</v>
      </c>
      <c r="B274" s="98" t="s">
        <v>200</v>
      </c>
      <c r="C274" s="29"/>
      <c r="D274" s="29"/>
      <c r="E274" s="19"/>
      <c r="F274" s="19"/>
      <c r="G274" s="29"/>
      <c r="H274" s="29"/>
      <c r="I274" s="38"/>
      <c r="J274" s="38"/>
      <c r="K274" s="14">
        <f>'[1]Memória 09'!E267</f>
        <v>0</v>
      </c>
      <c r="L274" s="14">
        <f t="shared" si="75"/>
        <v>0</v>
      </c>
      <c r="M274" s="14">
        <f t="shared" si="76"/>
        <v>0</v>
      </c>
      <c r="N274" s="14">
        <f>K274+'[1]BM 08'!M274</f>
        <v>0</v>
      </c>
      <c r="O274" s="14">
        <f t="shared" si="77"/>
        <v>0</v>
      </c>
      <c r="P274" s="14">
        <f t="shared" si="78"/>
        <v>0</v>
      </c>
      <c r="Q274" s="23">
        <f t="shared" si="79"/>
        <v>0</v>
      </c>
      <c r="R274" s="14">
        <f t="shared" si="80"/>
        <v>0</v>
      </c>
    </row>
    <row r="275" spans="1:18" ht="51">
      <c r="A275" s="58" t="s">
        <v>1310</v>
      </c>
      <c r="B275" s="113" t="s">
        <v>1311</v>
      </c>
      <c r="C275" s="114" t="s">
        <v>1298</v>
      </c>
      <c r="D275" s="115">
        <v>499.69</v>
      </c>
      <c r="E275" s="19">
        <v>41.58</v>
      </c>
      <c r="F275" s="114">
        <f t="shared" ref="F275" si="81">ROUND(E275*1.2735,2)</f>
        <v>52.95</v>
      </c>
      <c r="G275" s="116" t="s">
        <v>1299</v>
      </c>
      <c r="H275" s="113" t="s">
        <v>1307</v>
      </c>
      <c r="I275" s="117">
        <f t="shared" ref="I275:I278" si="82">D275*E275</f>
        <v>20777.110199999999</v>
      </c>
      <c r="J275" s="117">
        <f>D275*F275</f>
        <v>26458.585500000001</v>
      </c>
      <c r="K275" s="14">
        <f>'[1]Memória 09'!E268</f>
        <v>0</v>
      </c>
      <c r="L275" s="14">
        <f t="shared" si="75"/>
        <v>0</v>
      </c>
      <c r="M275" s="14">
        <f t="shared" si="76"/>
        <v>0</v>
      </c>
      <c r="N275" s="14">
        <f>K275+'[1]BM 08'!M275</f>
        <v>499.69</v>
      </c>
      <c r="O275" s="14">
        <f t="shared" si="77"/>
        <v>0</v>
      </c>
      <c r="P275" s="14">
        <f t="shared" si="78"/>
        <v>0</v>
      </c>
      <c r="Q275" s="23">
        <f t="shared" si="79"/>
        <v>26458.59</v>
      </c>
      <c r="R275" s="14">
        <f t="shared" si="80"/>
        <v>-4.4999999990977813E-3</v>
      </c>
    </row>
    <row r="276" spans="1:18" ht="38.25">
      <c r="A276" s="58" t="s">
        <v>1312</v>
      </c>
      <c r="B276" s="113" t="s">
        <v>1313</v>
      </c>
      <c r="C276" s="114" t="s">
        <v>1298</v>
      </c>
      <c r="D276" s="115">
        <f>(21.3+5.15+3.5+17.5)*1</f>
        <v>47.45</v>
      </c>
      <c r="E276" s="19">
        <v>35.840000000000003</v>
      </c>
      <c r="F276" s="19">
        <f t="shared" ref="F276" si="83">E276+E276*27.35/100</f>
        <v>45.642240000000001</v>
      </c>
      <c r="G276" s="116">
        <v>92396</v>
      </c>
      <c r="H276" s="113" t="s">
        <v>1314</v>
      </c>
      <c r="I276" s="117">
        <f t="shared" si="82"/>
        <v>1700.6080000000002</v>
      </c>
      <c r="J276" s="117">
        <f>D276*F276</f>
        <v>2165.7242880000003</v>
      </c>
      <c r="K276" s="14">
        <f>'[1]Memória 09'!E269</f>
        <v>0</v>
      </c>
      <c r="L276" s="14">
        <f t="shared" si="75"/>
        <v>0</v>
      </c>
      <c r="M276" s="14">
        <f t="shared" si="76"/>
        <v>0</v>
      </c>
      <c r="N276" s="14">
        <f>K276+'[1]BM 08'!M276</f>
        <v>47.45</v>
      </c>
      <c r="O276" s="14">
        <f t="shared" si="77"/>
        <v>0</v>
      </c>
      <c r="P276" s="14">
        <f t="shared" si="78"/>
        <v>0</v>
      </c>
      <c r="Q276" s="23">
        <f t="shared" si="79"/>
        <v>2165.7199999999998</v>
      </c>
      <c r="R276" s="14">
        <f t="shared" si="80"/>
        <v>4.2880000005425245E-3</v>
      </c>
    </row>
    <row r="277" spans="1:18">
      <c r="A277" s="58" t="s">
        <v>1315</v>
      </c>
      <c r="B277" s="118" t="s">
        <v>1002</v>
      </c>
      <c r="C277" s="119"/>
      <c r="D277" s="119"/>
      <c r="E277" s="19"/>
      <c r="F277" s="119"/>
      <c r="G277" s="120"/>
      <c r="H277" s="121"/>
      <c r="I277" s="122"/>
      <c r="J277" s="122"/>
      <c r="K277" s="14">
        <f>'[1]Memória 09'!E270</f>
        <v>0</v>
      </c>
      <c r="L277" s="14">
        <f t="shared" si="75"/>
        <v>0</v>
      </c>
      <c r="M277" s="14">
        <f t="shared" si="76"/>
        <v>0</v>
      </c>
      <c r="N277" s="14">
        <f>K277+'[1]BM 08'!M277</f>
        <v>0</v>
      </c>
      <c r="O277" s="14">
        <f t="shared" si="77"/>
        <v>0</v>
      </c>
      <c r="P277" s="14">
        <f t="shared" si="78"/>
        <v>0</v>
      </c>
      <c r="Q277" s="23">
        <f t="shared" si="79"/>
        <v>0</v>
      </c>
      <c r="R277" s="14">
        <f t="shared" si="80"/>
        <v>0</v>
      </c>
    </row>
    <row r="278" spans="1:18" ht="38.25">
      <c r="A278" s="58" t="s">
        <v>1316</v>
      </c>
      <c r="B278" s="123" t="s">
        <v>1022</v>
      </c>
      <c r="C278" s="114" t="s">
        <v>31</v>
      </c>
      <c r="D278" s="115">
        <v>21.43</v>
      </c>
      <c r="E278" s="19">
        <v>148.82</v>
      </c>
      <c r="F278" s="55">
        <f t="shared" ref="F278" si="84">E278+E278*27.35/100</f>
        <v>189.52226999999999</v>
      </c>
      <c r="G278" s="124" t="s">
        <v>1299</v>
      </c>
      <c r="H278" s="113" t="s">
        <v>1314</v>
      </c>
      <c r="I278" s="117">
        <f t="shared" si="82"/>
        <v>3189.2125999999998</v>
      </c>
      <c r="J278" s="117">
        <f t="shared" ref="J278" si="85">D278*F278</f>
        <v>4061.4622460999999</v>
      </c>
      <c r="K278" s="14">
        <f>'[1]Memória 09'!E271</f>
        <v>0</v>
      </c>
      <c r="L278" s="14">
        <f t="shared" si="75"/>
        <v>0</v>
      </c>
      <c r="M278" s="14">
        <f t="shared" si="76"/>
        <v>-21.43</v>
      </c>
      <c r="N278" s="14">
        <f>K278+'[1]BM 08'!M278</f>
        <v>0</v>
      </c>
      <c r="O278" s="14">
        <f t="shared" si="77"/>
        <v>0</v>
      </c>
      <c r="P278" s="14">
        <f t="shared" si="78"/>
        <v>-4061.46</v>
      </c>
      <c r="Q278" s="23">
        <f t="shared" si="79"/>
        <v>0</v>
      </c>
      <c r="R278" s="14">
        <f t="shared" si="80"/>
        <v>4061.4622460999999</v>
      </c>
    </row>
    <row r="279" spans="1:18">
      <c r="A279" s="58" t="s">
        <v>1317</v>
      </c>
      <c r="B279" s="98" t="s">
        <v>1318</v>
      </c>
      <c r="C279" s="29"/>
      <c r="D279" s="29"/>
      <c r="E279" s="19"/>
      <c r="F279" s="19"/>
      <c r="G279" s="29"/>
      <c r="H279" s="29"/>
      <c r="I279" s="38"/>
      <c r="J279" s="38"/>
      <c r="K279" s="14">
        <f>'[1]Memória 09'!E272</f>
        <v>0</v>
      </c>
      <c r="L279" s="14">
        <f t="shared" si="75"/>
        <v>0</v>
      </c>
      <c r="M279" s="14">
        <f t="shared" si="76"/>
        <v>0</v>
      </c>
      <c r="N279" s="14">
        <f>K279+'[1]BM 08'!M279</f>
        <v>0</v>
      </c>
      <c r="O279" s="14">
        <f t="shared" si="77"/>
        <v>0</v>
      </c>
      <c r="P279" s="14">
        <f t="shared" si="78"/>
        <v>0</v>
      </c>
      <c r="Q279" s="23">
        <f t="shared" si="79"/>
        <v>0</v>
      </c>
      <c r="R279" s="14">
        <f t="shared" si="80"/>
        <v>0</v>
      </c>
    </row>
    <row r="280" spans="1:18" ht="63.75">
      <c r="A280" s="58" t="s">
        <v>1319</v>
      </c>
      <c r="B280" s="125" t="s">
        <v>671</v>
      </c>
      <c r="C280" s="126" t="s">
        <v>31</v>
      </c>
      <c r="D280" s="127">
        <f>0.5*2.4*(4+5+4+3+4+4)</f>
        <v>28.799999999999997</v>
      </c>
      <c r="E280" s="19">
        <v>45.2</v>
      </c>
      <c r="F280" s="128">
        <f>E280+E280*27.35/100</f>
        <v>57.562200000000004</v>
      </c>
      <c r="G280" s="129">
        <v>87503</v>
      </c>
      <c r="H280" s="130" t="s">
        <v>1314</v>
      </c>
      <c r="I280" s="131">
        <f t="shared" ref="I280:I286" si="86">D280*E280</f>
        <v>1301.76</v>
      </c>
      <c r="J280" s="131">
        <f t="shared" ref="J280:J286" si="87">D280*F280</f>
        <v>1657.7913599999999</v>
      </c>
      <c r="K280" s="14">
        <f>'[1]Memória 09'!E273</f>
        <v>0</v>
      </c>
      <c r="L280" s="14">
        <f t="shared" si="75"/>
        <v>0</v>
      </c>
      <c r="M280" s="14">
        <f t="shared" si="76"/>
        <v>0</v>
      </c>
      <c r="N280" s="14">
        <f>K280+'[1]BM 08'!M280</f>
        <v>28.799999999999997</v>
      </c>
      <c r="O280" s="14">
        <f t="shared" si="77"/>
        <v>0</v>
      </c>
      <c r="P280" s="14">
        <f t="shared" si="78"/>
        <v>0</v>
      </c>
      <c r="Q280" s="23">
        <f t="shared" si="79"/>
        <v>1657.79</v>
      </c>
      <c r="R280" s="14">
        <f t="shared" si="80"/>
        <v>1.3599999999769352E-3</v>
      </c>
    </row>
    <row r="281" spans="1:18" ht="38.25">
      <c r="A281" s="58" t="s">
        <v>1320</v>
      </c>
      <c r="B281" s="113" t="s">
        <v>1321</v>
      </c>
      <c r="C281" s="114" t="s">
        <v>1294</v>
      </c>
      <c r="D281" s="115">
        <f>(0.5*0.86*0.03*2*4)+(0.5*0.88*0.03*2*5)+(0.5*0.94*0.03*2*4)+(0.5*0.98*0.03*2*5)+(0.5*0.96*0.03*2*4)+(0.5*0.82*0.03*2*4)</f>
        <v>0.7085999999999999</v>
      </c>
      <c r="E281" s="19">
        <v>1984.62</v>
      </c>
      <c r="F281" s="115">
        <f>E281+E281*27.35/100</f>
        <v>2527.4135699999997</v>
      </c>
      <c r="G281" s="124">
        <v>97733</v>
      </c>
      <c r="H281" s="113" t="s">
        <v>1303</v>
      </c>
      <c r="I281" s="117">
        <f t="shared" si="86"/>
        <v>1406.3017319999997</v>
      </c>
      <c r="J281" s="117">
        <f t="shared" si="87"/>
        <v>1790.9252557019995</v>
      </c>
      <c r="K281" s="14">
        <f>'[1]Memória 09'!E274</f>
        <v>0</v>
      </c>
      <c r="L281" s="14">
        <f t="shared" si="75"/>
        <v>0</v>
      </c>
      <c r="M281" s="14">
        <f t="shared" si="76"/>
        <v>0</v>
      </c>
      <c r="N281" s="14">
        <f>K281+'[1]BM 08'!M281</f>
        <v>0.7085999999999999</v>
      </c>
      <c r="O281" s="14">
        <f t="shared" si="77"/>
        <v>0</v>
      </c>
      <c r="P281" s="14">
        <f t="shared" si="78"/>
        <v>0</v>
      </c>
      <c r="Q281" s="23">
        <f t="shared" si="79"/>
        <v>1790.93</v>
      </c>
      <c r="R281" s="14">
        <f t="shared" si="80"/>
        <v>-4.7442980005598656E-3</v>
      </c>
    </row>
    <row r="282" spans="1:18" ht="38.25">
      <c r="A282" s="58" t="s">
        <v>1322</v>
      </c>
      <c r="B282" s="113" t="s">
        <v>690</v>
      </c>
      <c r="C282" s="114" t="s">
        <v>1298</v>
      </c>
      <c r="D282" s="115">
        <f>D280*2+0.12*2.4*(4+5+4+3+4+4)</f>
        <v>64.512</v>
      </c>
      <c r="E282" s="19">
        <v>19.059999999999999</v>
      </c>
      <c r="F282" s="19">
        <f t="shared" ref="F282:F286" si="88">E282+E282*27.35/100</f>
        <v>24.272909999999996</v>
      </c>
      <c r="G282" s="132">
        <v>87529</v>
      </c>
      <c r="H282" s="130" t="s">
        <v>1314</v>
      </c>
      <c r="I282" s="117">
        <f t="shared" si="86"/>
        <v>1229.59872</v>
      </c>
      <c r="J282" s="117">
        <f t="shared" si="87"/>
        <v>1565.8939699199998</v>
      </c>
      <c r="K282" s="14">
        <f>'[1]Memória 09'!E275</f>
        <v>0</v>
      </c>
      <c r="L282" s="14">
        <f t="shared" si="75"/>
        <v>0</v>
      </c>
      <c r="M282" s="14">
        <f t="shared" si="76"/>
        <v>0</v>
      </c>
      <c r="N282" s="14">
        <f>K282+'[1]BM 08'!M282</f>
        <v>64.512</v>
      </c>
      <c r="O282" s="14">
        <f t="shared" si="77"/>
        <v>0</v>
      </c>
      <c r="P282" s="14">
        <f t="shared" si="78"/>
        <v>0</v>
      </c>
      <c r="Q282" s="23">
        <f t="shared" si="79"/>
        <v>1565.89</v>
      </c>
      <c r="R282" s="14">
        <f t="shared" si="80"/>
        <v>3.9699199996903189E-3</v>
      </c>
    </row>
    <row r="283" spans="1:18" ht="38.25">
      <c r="A283" s="58" t="s">
        <v>1323</v>
      </c>
      <c r="B283" s="113" t="s">
        <v>694</v>
      </c>
      <c r="C283" s="114" t="s">
        <v>1298</v>
      </c>
      <c r="D283" s="115">
        <f>D282</f>
        <v>64.512</v>
      </c>
      <c r="E283" s="19">
        <v>1.59</v>
      </c>
      <c r="F283" s="19">
        <f t="shared" si="88"/>
        <v>2.0248650000000001</v>
      </c>
      <c r="G283" s="132">
        <v>88485</v>
      </c>
      <c r="H283" s="130" t="s">
        <v>1314</v>
      </c>
      <c r="I283" s="117">
        <f t="shared" si="86"/>
        <v>102.57408000000001</v>
      </c>
      <c r="J283" s="117">
        <f t="shared" si="87"/>
        <v>130.62809088</v>
      </c>
      <c r="K283" s="14">
        <f>'[1]Memória 09'!E276</f>
        <v>0</v>
      </c>
      <c r="L283" s="14">
        <f t="shared" si="75"/>
        <v>0</v>
      </c>
      <c r="M283" s="14">
        <f t="shared" si="76"/>
        <v>0</v>
      </c>
      <c r="N283" s="14">
        <f>K283+'[1]BM 08'!M283</f>
        <v>64.512</v>
      </c>
      <c r="O283" s="14">
        <f t="shared" si="77"/>
        <v>0</v>
      </c>
      <c r="P283" s="14">
        <f t="shared" si="78"/>
        <v>0</v>
      </c>
      <c r="Q283" s="23">
        <f t="shared" si="79"/>
        <v>130.63</v>
      </c>
      <c r="R283" s="14">
        <f t="shared" si="80"/>
        <v>-1.9091199999934361E-3</v>
      </c>
    </row>
    <row r="284" spans="1:18" ht="38.25">
      <c r="A284" s="58" t="s">
        <v>1324</v>
      </c>
      <c r="B284" s="130" t="s">
        <v>698</v>
      </c>
      <c r="C284" s="126" t="s">
        <v>1298</v>
      </c>
      <c r="D284" s="127">
        <f>D283</f>
        <v>64.512</v>
      </c>
      <c r="E284" s="19">
        <v>8.2799999999999994</v>
      </c>
      <c r="F284" s="133">
        <f t="shared" si="88"/>
        <v>10.54458</v>
      </c>
      <c r="G284" s="134">
        <v>88497</v>
      </c>
      <c r="H284" s="130" t="s">
        <v>1314</v>
      </c>
      <c r="I284" s="131">
        <f t="shared" si="86"/>
        <v>534.15935999999999</v>
      </c>
      <c r="J284" s="131">
        <f t="shared" si="87"/>
        <v>680.25194495999995</v>
      </c>
      <c r="K284" s="14">
        <f>'[1]Memória 09'!E277</f>
        <v>0</v>
      </c>
      <c r="L284" s="14">
        <f t="shared" si="75"/>
        <v>0</v>
      </c>
      <c r="M284" s="14">
        <f t="shared" si="76"/>
        <v>0</v>
      </c>
      <c r="N284" s="14">
        <f>K284+'[1]BM 08'!M284</f>
        <v>64.512</v>
      </c>
      <c r="O284" s="14">
        <f t="shared" si="77"/>
        <v>0</v>
      </c>
      <c r="P284" s="14">
        <f t="shared" si="78"/>
        <v>0</v>
      </c>
      <c r="Q284" s="23">
        <f t="shared" si="79"/>
        <v>680.25</v>
      </c>
      <c r="R284" s="14">
        <f t="shared" si="80"/>
        <v>1.9449599999461498E-3</v>
      </c>
    </row>
    <row r="285" spans="1:18" ht="38.25">
      <c r="A285" s="58" t="s">
        <v>1325</v>
      </c>
      <c r="B285" s="113" t="s">
        <v>708</v>
      </c>
      <c r="C285" s="114" t="s">
        <v>1298</v>
      </c>
      <c r="D285" s="115">
        <f>D284</f>
        <v>64.512</v>
      </c>
      <c r="E285" s="19">
        <v>7.59</v>
      </c>
      <c r="F285" s="135">
        <f t="shared" si="88"/>
        <v>9.6658650000000002</v>
      </c>
      <c r="G285" s="136">
        <v>88487</v>
      </c>
      <c r="H285" s="113" t="s">
        <v>1314</v>
      </c>
      <c r="I285" s="117">
        <f t="shared" si="86"/>
        <v>489.64607999999998</v>
      </c>
      <c r="J285" s="117">
        <f t="shared" si="87"/>
        <v>623.56428288000006</v>
      </c>
      <c r="K285" s="14">
        <f>'[1]Memória 09'!E278</f>
        <v>0</v>
      </c>
      <c r="L285" s="14">
        <f t="shared" si="75"/>
        <v>0</v>
      </c>
      <c r="M285" s="14">
        <f t="shared" si="76"/>
        <v>0</v>
      </c>
      <c r="N285" s="14">
        <f>K285+'[1]BM 08'!M285</f>
        <v>64.512</v>
      </c>
      <c r="O285" s="14">
        <f t="shared" si="77"/>
        <v>0</v>
      </c>
      <c r="P285" s="14">
        <f t="shared" si="78"/>
        <v>0</v>
      </c>
      <c r="Q285" s="23">
        <f t="shared" si="79"/>
        <v>623.55999999999995</v>
      </c>
      <c r="R285" s="14">
        <f t="shared" si="80"/>
        <v>4.2828800001188938E-3</v>
      </c>
    </row>
    <row r="286" spans="1:18" ht="38.25">
      <c r="A286" s="58" t="s">
        <v>1326</v>
      </c>
      <c r="B286" s="113" t="s">
        <v>1327</v>
      </c>
      <c r="C286" s="114" t="s">
        <v>1298</v>
      </c>
      <c r="D286" s="115">
        <f>(1.2*0.86*2*4)+(1.2*0.88*2*5)+(1.2*0.94*2*4)+(1.2*0.98*2*5)+(1.2*0.96*2*4)+(1.2*0.82*2*4)</f>
        <v>56.688000000000002</v>
      </c>
      <c r="E286" s="19">
        <v>690.92</v>
      </c>
      <c r="F286" s="115">
        <f t="shared" si="88"/>
        <v>879.88661999999999</v>
      </c>
      <c r="G286" s="124">
        <v>91341</v>
      </c>
      <c r="H286" s="113" t="s">
        <v>1303</v>
      </c>
      <c r="I286" s="117">
        <f t="shared" si="86"/>
        <v>39166.872960000001</v>
      </c>
      <c r="J286" s="117">
        <f t="shared" si="87"/>
        <v>49879.012714559998</v>
      </c>
      <c r="K286" s="14">
        <f>'[1]Memória 09'!E279</f>
        <v>0</v>
      </c>
      <c r="L286" s="14">
        <f t="shared" si="75"/>
        <v>0</v>
      </c>
      <c r="M286" s="14">
        <f t="shared" si="76"/>
        <v>0</v>
      </c>
      <c r="N286" s="14">
        <f>K286+'[1]BM 08'!M286</f>
        <v>56.688000000000002</v>
      </c>
      <c r="O286" s="14">
        <f t="shared" si="77"/>
        <v>0</v>
      </c>
      <c r="P286" s="14">
        <f t="shared" si="78"/>
        <v>0</v>
      </c>
      <c r="Q286" s="23">
        <f t="shared" si="79"/>
        <v>49879.01</v>
      </c>
      <c r="R286" s="14">
        <f t="shared" si="80"/>
        <v>2.7145599960931577E-3</v>
      </c>
    </row>
    <row r="287" spans="1:18">
      <c r="A287" s="58" t="s">
        <v>1328</v>
      </c>
      <c r="B287" s="137" t="s">
        <v>1329</v>
      </c>
      <c r="C287" s="138"/>
      <c r="D287" s="29"/>
      <c r="E287" s="19"/>
      <c r="F287" s="19"/>
      <c r="G287" s="29"/>
      <c r="H287" s="29"/>
      <c r="I287" s="38"/>
      <c r="J287" s="38"/>
      <c r="K287" s="14">
        <f>'[1]Memória 09'!E280</f>
        <v>0</v>
      </c>
      <c r="L287" s="14">
        <f t="shared" si="75"/>
        <v>0</v>
      </c>
      <c r="M287" s="14">
        <f t="shared" si="76"/>
        <v>0</v>
      </c>
      <c r="N287" s="14">
        <f>K287+'[1]BM 08'!M287</f>
        <v>0</v>
      </c>
      <c r="O287" s="14">
        <f t="shared" si="77"/>
        <v>0</v>
      </c>
      <c r="P287" s="14">
        <f t="shared" si="78"/>
        <v>0</v>
      </c>
      <c r="Q287" s="23">
        <f t="shared" si="79"/>
        <v>0</v>
      </c>
      <c r="R287" s="14">
        <f t="shared" si="80"/>
        <v>0</v>
      </c>
    </row>
    <row r="288" spans="1:18" ht="38.25">
      <c r="A288" s="58" t="s">
        <v>1330</v>
      </c>
      <c r="B288" s="113" t="s">
        <v>1321</v>
      </c>
      <c r="C288" s="139" t="s">
        <v>1294</v>
      </c>
      <c r="D288" s="115">
        <f>0.5*0.6*0.3*33</f>
        <v>2.9699999999999998</v>
      </c>
      <c r="E288" s="19">
        <v>1984.62</v>
      </c>
      <c r="F288" s="115">
        <f>E288+E288*27.35/100</f>
        <v>2527.4135699999997</v>
      </c>
      <c r="G288" s="124">
        <v>97733</v>
      </c>
      <c r="H288" s="113" t="s">
        <v>1303</v>
      </c>
      <c r="I288" s="117">
        <f t="shared" ref="I288:I290" si="89">D288*E288</f>
        <v>5894.3213999999989</v>
      </c>
      <c r="J288" s="117">
        <f t="shared" ref="J288:J290" si="90">D288*F288</f>
        <v>7506.4183028999987</v>
      </c>
      <c r="K288" s="14">
        <f>'[1]Memória 09'!E281</f>
        <v>0</v>
      </c>
      <c r="L288" s="14">
        <f t="shared" si="75"/>
        <v>0</v>
      </c>
      <c r="M288" s="14">
        <f t="shared" si="76"/>
        <v>0</v>
      </c>
      <c r="N288" s="14">
        <f>K288+'[1]BM 08'!M288</f>
        <v>2.9699999999999998</v>
      </c>
      <c r="O288" s="14">
        <f t="shared" si="77"/>
        <v>0</v>
      </c>
      <c r="P288" s="14">
        <f t="shared" si="78"/>
        <v>0</v>
      </c>
      <c r="Q288" s="23">
        <f t="shared" si="79"/>
        <v>7506.42</v>
      </c>
      <c r="R288" s="14">
        <f t="shared" si="80"/>
        <v>-1.6971000013654702E-3</v>
      </c>
    </row>
    <row r="289" spans="1:18" ht="38.25">
      <c r="A289" s="58" t="s">
        <v>1331</v>
      </c>
      <c r="B289" s="130" t="s">
        <v>698</v>
      </c>
      <c r="C289" s="126" t="s">
        <v>1298</v>
      </c>
      <c r="D289" s="127">
        <f>0.5*0.6*33*2+0.03*0.6*33</f>
        <v>20.394000000000002</v>
      </c>
      <c r="E289" s="19">
        <v>8.2799999999999994</v>
      </c>
      <c r="F289" s="133">
        <f t="shared" ref="F289:F312" si="91">E289+E289*27.35/100</f>
        <v>10.54458</v>
      </c>
      <c r="G289" s="134">
        <v>88497</v>
      </c>
      <c r="H289" s="130" t="s">
        <v>1314</v>
      </c>
      <c r="I289" s="131">
        <f t="shared" si="89"/>
        <v>168.86232000000001</v>
      </c>
      <c r="J289" s="131">
        <f t="shared" si="90"/>
        <v>215.04616452000002</v>
      </c>
      <c r="K289" s="14">
        <f>'[1]Memória 09'!E282</f>
        <v>0</v>
      </c>
      <c r="L289" s="14">
        <f t="shared" si="75"/>
        <v>0</v>
      </c>
      <c r="M289" s="14">
        <f t="shared" si="76"/>
        <v>0</v>
      </c>
      <c r="N289" s="14">
        <f>K289+'[1]BM 08'!M289</f>
        <v>20.394000000000002</v>
      </c>
      <c r="O289" s="14">
        <f t="shared" si="77"/>
        <v>0</v>
      </c>
      <c r="P289" s="14">
        <f t="shared" si="78"/>
        <v>0</v>
      </c>
      <c r="Q289" s="23">
        <f t="shared" si="79"/>
        <v>215.05</v>
      </c>
      <c r="R289" s="14">
        <f t="shared" si="80"/>
        <v>-3.8354799999922307E-3</v>
      </c>
    </row>
    <row r="290" spans="1:18" ht="38.25">
      <c r="A290" s="58" t="s">
        <v>1332</v>
      </c>
      <c r="B290" s="113" t="s">
        <v>708</v>
      </c>
      <c r="C290" s="114" t="s">
        <v>1298</v>
      </c>
      <c r="D290" s="115">
        <f>D289</f>
        <v>20.394000000000002</v>
      </c>
      <c r="E290" s="19">
        <v>7.59</v>
      </c>
      <c r="F290" s="135">
        <f t="shared" si="91"/>
        <v>9.6658650000000002</v>
      </c>
      <c r="G290" s="136">
        <v>88487</v>
      </c>
      <c r="H290" s="113" t="s">
        <v>1314</v>
      </c>
      <c r="I290" s="117">
        <f t="shared" si="89"/>
        <v>154.79046000000002</v>
      </c>
      <c r="J290" s="117">
        <f t="shared" si="90"/>
        <v>197.12565081000002</v>
      </c>
      <c r="K290" s="14">
        <f>'[1]Memória 09'!E283</f>
        <v>0</v>
      </c>
      <c r="L290" s="14">
        <f t="shared" si="75"/>
        <v>0</v>
      </c>
      <c r="M290" s="14">
        <f t="shared" si="76"/>
        <v>0</v>
      </c>
      <c r="N290" s="14">
        <f>K290+'[1]BM 08'!M290</f>
        <v>20.394000000000002</v>
      </c>
      <c r="O290" s="14">
        <f t="shared" si="77"/>
        <v>0</v>
      </c>
      <c r="P290" s="14">
        <f t="shared" si="78"/>
        <v>0</v>
      </c>
      <c r="Q290" s="23">
        <f t="shared" si="79"/>
        <v>197.13</v>
      </c>
      <c r="R290" s="14">
        <f t="shared" si="80"/>
        <v>-4.3491899999708039E-3</v>
      </c>
    </row>
    <row r="291" spans="1:18">
      <c r="A291" s="58" t="s">
        <v>1333</v>
      </c>
      <c r="B291" s="140" t="s">
        <v>1334</v>
      </c>
      <c r="C291" s="141"/>
      <c r="D291" s="142"/>
      <c r="E291" s="19"/>
      <c r="F291" s="133"/>
      <c r="G291" s="142"/>
      <c r="H291" s="142"/>
      <c r="I291" s="143"/>
      <c r="J291" s="143"/>
      <c r="K291" s="14">
        <f>'[1]Memória 09'!E284</f>
        <v>0</v>
      </c>
      <c r="L291" s="14">
        <f t="shared" si="75"/>
        <v>0</v>
      </c>
      <c r="M291" s="14">
        <f t="shared" si="76"/>
        <v>0</v>
      </c>
      <c r="N291" s="14">
        <f>K291+'[1]BM 08'!M291</f>
        <v>0</v>
      </c>
      <c r="O291" s="14">
        <f t="shared" si="77"/>
        <v>0</v>
      </c>
      <c r="P291" s="14">
        <f t="shared" si="78"/>
        <v>0</v>
      </c>
      <c r="Q291" s="23">
        <f t="shared" si="79"/>
        <v>0</v>
      </c>
      <c r="R291" s="14">
        <f t="shared" si="80"/>
        <v>0</v>
      </c>
    </row>
    <row r="292" spans="1:18" ht="38.25">
      <c r="A292" s="58" t="s">
        <v>1335</v>
      </c>
      <c r="B292" s="113" t="s">
        <v>1336</v>
      </c>
      <c r="C292" s="114" t="s">
        <v>1298</v>
      </c>
      <c r="D292" s="115">
        <f>2*1.35*2+1*0.5+0.7*0.5</f>
        <v>6.25</v>
      </c>
      <c r="E292" s="19">
        <v>335.59</v>
      </c>
      <c r="F292" s="135">
        <f t="shared" si="91"/>
        <v>427.37386499999997</v>
      </c>
      <c r="G292" s="136">
        <v>99862</v>
      </c>
      <c r="H292" s="113" t="s">
        <v>1303</v>
      </c>
      <c r="I292" s="117">
        <f t="shared" ref="I292" si="92">D292*E292</f>
        <v>2097.4375</v>
      </c>
      <c r="J292" s="117">
        <f t="shared" ref="J292" si="93">D292*F292</f>
        <v>2671.0866562499996</v>
      </c>
      <c r="K292" s="14">
        <f>'[1]Memória 09'!E285</f>
        <v>29.83</v>
      </c>
      <c r="L292" s="14">
        <f t="shared" si="75"/>
        <v>29.83</v>
      </c>
      <c r="M292" s="14">
        <f t="shared" si="76"/>
        <v>0</v>
      </c>
      <c r="N292" s="14">
        <f>K292+'[1]BM 08'!M292</f>
        <v>36.08</v>
      </c>
      <c r="O292" s="14">
        <f t="shared" si="77"/>
        <v>12748.56</v>
      </c>
      <c r="P292" s="14">
        <f t="shared" si="78"/>
        <v>0</v>
      </c>
      <c r="Q292" s="23">
        <f t="shared" si="79"/>
        <v>15419.65</v>
      </c>
      <c r="R292" s="14">
        <f t="shared" si="80"/>
        <v>-12748.56334375</v>
      </c>
    </row>
    <row r="293" spans="1:18">
      <c r="A293" s="58" t="s">
        <v>1337</v>
      </c>
      <c r="B293" s="140" t="s">
        <v>1338</v>
      </c>
      <c r="C293" s="141"/>
      <c r="D293" s="142"/>
      <c r="E293" s="19"/>
      <c r="F293" s="133"/>
      <c r="G293" s="142"/>
      <c r="H293" s="142"/>
      <c r="I293" s="143"/>
      <c r="J293" s="143"/>
      <c r="K293" s="14">
        <f>'[1]Memória 09'!E286</f>
        <v>0</v>
      </c>
      <c r="L293" s="14">
        <f t="shared" si="75"/>
        <v>0</v>
      </c>
      <c r="M293" s="14">
        <f t="shared" si="76"/>
        <v>0</v>
      </c>
      <c r="N293" s="14">
        <f>K293+'[1]BM 08'!M293</f>
        <v>0</v>
      </c>
      <c r="O293" s="14">
        <f t="shared" si="77"/>
        <v>0</v>
      </c>
      <c r="P293" s="14">
        <f t="shared" si="78"/>
        <v>0</v>
      </c>
      <c r="Q293" s="23">
        <f t="shared" si="79"/>
        <v>0</v>
      </c>
      <c r="R293" s="14">
        <f t="shared" si="80"/>
        <v>0</v>
      </c>
    </row>
    <row r="294" spans="1:18" ht="63.75">
      <c r="A294" s="58" t="s">
        <v>1339</v>
      </c>
      <c r="B294" s="125" t="s">
        <v>671</v>
      </c>
      <c r="C294" s="126" t="s">
        <v>31</v>
      </c>
      <c r="D294" s="127">
        <f>(3.4+0.1)*0.75*2 + 1.5*0.75</f>
        <v>6.375</v>
      </c>
      <c r="E294" s="19">
        <v>45.2</v>
      </c>
      <c r="F294" s="128">
        <f>E294+E294*27.35/100</f>
        <v>57.562200000000004</v>
      </c>
      <c r="G294" s="144">
        <v>87503</v>
      </c>
      <c r="H294" s="130" t="s">
        <v>1314</v>
      </c>
      <c r="I294" s="131">
        <f t="shared" ref="I294:I299" si="94">D294*E294</f>
        <v>288.15000000000003</v>
      </c>
      <c r="J294" s="131">
        <f t="shared" ref="J294:J299" si="95">D294*F294</f>
        <v>366.95902500000005</v>
      </c>
      <c r="K294" s="14">
        <f>'[1]Memória 09'!E287</f>
        <v>0</v>
      </c>
      <c r="L294" s="14">
        <f t="shared" si="75"/>
        <v>0</v>
      </c>
      <c r="M294" s="14">
        <f t="shared" si="76"/>
        <v>0</v>
      </c>
      <c r="N294" s="14">
        <f>K294+'[1]BM 08'!M294</f>
        <v>6.375</v>
      </c>
      <c r="O294" s="14">
        <f t="shared" si="77"/>
        <v>0</v>
      </c>
      <c r="P294" s="14">
        <f t="shared" si="78"/>
        <v>0</v>
      </c>
      <c r="Q294" s="23">
        <f t="shared" si="79"/>
        <v>366.96</v>
      </c>
      <c r="R294" s="14">
        <f t="shared" si="80"/>
        <v>-9.7499999992578523E-4</v>
      </c>
    </row>
    <row r="295" spans="1:18" ht="38.25">
      <c r="A295" s="58" t="s">
        <v>1340</v>
      </c>
      <c r="B295" s="113" t="s">
        <v>690</v>
      </c>
      <c r="C295" s="114" t="s">
        <v>1298</v>
      </c>
      <c r="D295" s="115">
        <f>D294+1.5*0.75</f>
        <v>7.5</v>
      </c>
      <c r="E295" s="19">
        <v>19.059999999999999</v>
      </c>
      <c r="F295" s="19">
        <f t="shared" ref="F295:F299" si="96">E295+E295*27.35/100</f>
        <v>24.272909999999996</v>
      </c>
      <c r="G295" s="36">
        <v>87529</v>
      </c>
      <c r="H295" s="130" t="s">
        <v>1314</v>
      </c>
      <c r="I295" s="117">
        <f t="shared" si="94"/>
        <v>142.94999999999999</v>
      </c>
      <c r="J295" s="117">
        <f t="shared" si="95"/>
        <v>182.04682499999996</v>
      </c>
      <c r="K295" s="14">
        <f>'[1]Memória 09'!E288</f>
        <v>0</v>
      </c>
      <c r="L295" s="14">
        <f t="shared" si="75"/>
        <v>0</v>
      </c>
      <c r="M295" s="14">
        <f t="shared" si="76"/>
        <v>0</v>
      </c>
      <c r="N295" s="14">
        <f>K295+'[1]BM 08'!M295</f>
        <v>7.5</v>
      </c>
      <c r="O295" s="14">
        <f t="shared" si="77"/>
        <v>0</v>
      </c>
      <c r="P295" s="14">
        <f t="shared" si="78"/>
        <v>0</v>
      </c>
      <c r="Q295" s="23">
        <f t="shared" si="79"/>
        <v>182.05</v>
      </c>
      <c r="R295" s="14">
        <f t="shared" si="80"/>
        <v>-3.1750000000556611E-3</v>
      </c>
    </row>
    <row r="296" spans="1:18" ht="38.25">
      <c r="A296" s="58" t="s">
        <v>1341</v>
      </c>
      <c r="B296" s="113" t="s">
        <v>694</v>
      </c>
      <c r="C296" s="114" t="s">
        <v>1298</v>
      </c>
      <c r="D296" s="115">
        <f>D295</f>
        <v>7.5</v>
      </c>
      <c r="E296" s="19">
        <v>1.59</v>
      </c>
      <c r="F296" s="19">
        <f t="shared" si="96"/>
        <v>2.0248650000000001</v>
      </c>
      <c r="G296" s="36">
        <v>88485</v>
      </c>
      <c r="H296" s="130" t="s">
        <v>1314</v>
      </c>
      <c r="I296" s="117">
        <f t="shared" si="94"/>
        <v>11.925000000000001</v>
      </c>
      <c r="J296" s="117">
        <f t="shared" si="95"/>
        <v>15.186487500000002</v>
      </c>
      <c r="K296" s="14">
        <f>'[1]Memória 09'!E289</f>
        <v>0</v>
      </c>
      <c r="L296" s="14">
        <f t="shared" si="75"/>
        <v>0</v>
      </c>
      <c r="M296" s="14">
        <f t="shared" si="76"/>
        <v>0</v>
      </c>
      <c r="N296" s="14">
        <f>K296+'[1]BM 08'!M296</f>
        <v>7.5</v>
      </c>
      <c r="O296" s="14">
        <f t="shared" si="77"/>
        <v>0</v>
      </c>
      <c r="P296" s="14">
        <f t="shared" si="78"/>
        <v>0</v>
      </c>
      <c r="Q296" s="23">
        <f t="shared" si="79"/>
        <v>15.19</v>
      </c>
      <c r="R296" s="14">
        <f t="shared" si="80"/>
        <v>-3.512499999997587E-3</v>
      </c>
    </row>
    <row r="297" spans="1:18" ht="38.25">
      <c r="A297" s="58" t="s">
        <v>1342</v>
      </c>
      <c r="B297" s="130" t="s">
        <v>698</v>
      </c>
      <c r="C297" s="126" t="s">
        <v>1298</v>
      </c>
      <c r="D297" s="127">
        <f>D296</f>
        <v>7.5</v>
      </c>
      <c r="E297" s="19">
        <v>8.2799999999999994</v>
      </c>
      <c r="F297" s="133">
        <f t="shared" si="96"/>
        <v>10.54458</v>
      </c>
      <c r="G297" s="145">
        <v>88497</v>
      </c>
      <c r="H297" s="130" t="s">
        <v>1314</v>
      </c>
      <c r="I297" s="131">
        <f t="shared" si="94"/>
        <v>62.099999999999994</v>
      </c>
      <c r="J297" s="131">
        <f t="shared" si="95"/>
        <v>79.084350000000001</v>
      </c>
      <c r="K297" s="14">
        <f>'[1]Memória 09'!E290</f>
        <v>0</v>
      </c>
      <c r="L297" s="14">
        <f t="shared" si="75"/>
        <v>0</v>
      </c>
      <c r="M297" s="14">
        <f t="shared" si="76"/>
        <v>0</v>
      </c>
      <c r="N297" s="14">
        <f>K297+'[1]BM 08'!M297</f>
        <v>7.5</v>
      </c>
      <c r="O297" s="14">
        <f t="shared" si="77"/>
        <v>0</v>
      </c>
      <c r="P297" s="14">
        <f t="shared" si="78"/>
        <v>0</v>
      </c>
      <c r="Q297" s="23">
        <f t="shared" si="79"/>
        <v>79.08</v>
      </c>
      <c r="R297" s="14">
        <f t="shared" si="80"/>
        <v>4.3500000000022965E-3</v>
      </c>
    </row>
    <row r="298" spans="1:18" ht="38.25">
      <c r="A298" s="58" t="s">
        <v>1343</v>
      </c>
      <c r="B298" s="113" t="s">
        <v>708</v>
      </c>
      <c r="C298" s="114" t="s">
        <v>1298</v>
      </c>
      <c r="D298" s="115">
        <f>D297</f>
        <v>7.5</v>
      </c>
      <c r="E298" s="19">
        <v>7.59</v>
      </c>
      <c r="F298" s="135">
        <f t="shared" si="96"/>
        <v>9.6658650000000002</v>
      </c>
      <c r="G298" s="146">
        <v>88487</v>
      </c>
      <c r="H298" s="113" t="s">
        <v>1314</v>
      </c>
      <c r="I298" s="117">
        <f t="shared" si="94"/>
        <v>56.924999999999997</v>
      </c>
      <c r="J298" s="117">
        <f t="shared" si="95"/>
        <v>72.493987500000003</v>
      </c>
      <c r="K298" s="14">
        <f>'[1]Memória 09'!E291</f>
        <v>0</v>
      </c>
      <c r="L298" s="14">
        <f t="shared" si="75"/>
        <v>0</v>
      </c>
      <c r="M298" s="14">
        <f t="shared" si="76"/>
        <v>0</v>
      </c>
      <c r="N298" s="14">
        <f>K298+'[1]BM 08'!M298</f>
        <v>7.5</v>
      </c>
      <c r="O298" s="14">
        <f t="shared" si="77"/>
        <v>0</v>
      </c>
      <c r="P298" s="14">
        <f t="shared" si="78"/>
        <v>0</v>
      </c>
      <c r="Q298" s="23">
        <f t="shared" si="79"/>
        <v>72.489999999999995</v>
      </c>
      <c r="R298" s="14">
        <f t="shared" si="80"/>
        <v>3.9875000000080263E-3</v>
      </c>
    </row>
    <row r="299" spans="1:18" ht="24">
      <c r="A299" s="58" t="s">
        <v>1344</v>
      </c>
      <c r="B299" s="147" t="s">
        <v>322</v>
      </c>
      <c r="C299" s="126" t="s">
        <v>31</v>
      </c>
      <c r="D299" s="133">
        <f>1.5*4.6+6.63*0.5+1.5*0.6*3</f>
        <v>12.914999999999999</v>
      </c>
      <c r="E299" s="19">
        <v>218.93</v>
      </c>
      <c r="F299" s="133">
        <f t="shared" si="96"/>
        <v>278.80735500000003</v>
      </c>
      <c r="G299" s="148">
        <v>10759</v>
      </c>
      <c r="H299" s="149" t="s">
        <v>36</v>
      </c>
      <c r="I299" s="131">
        <f t="shared" si="94"/>
        <v>2827.4809500000001</v>
      </c>
      <c r="J299" s="131">
        <f t="shared" si="95"/>
        <v>3600.7969898250003</v>
      </c>
      <c r="K299" s="14">
        <f>'[1]Memória 09'!E292</f>
        <v>0</v>
      </c>
      <c r="L299" s="14">
        <f t="shared" si="75"/>
        <v>0</v>
      </c>
      <c r="M299" s="14">
        <f t="shared" si="76"/>
        <v>0</v>
      </c>
      <c r="N299" s="14">
        <f>K299+'[1]BM 08'!M299</f>
        <v>12.914999999999999</v>
      </c>
      <c r="O299" s="14">
        <f t="shared" si="77"/>
        <v>0</v>
      </c>
      <c r="P299" s="14">
        <f t="shared" si="78"/>
        <v>0</v>
      </c>
      <c r="Q299" s="23">
        <f t="shared" si="79"/>
        <v>3600.8</v>
      </c>
      <c r="R299" s="14">
        <f t="shared" si="80"/>
        <v>-3.0101749998721061E-3</v>
      </c>
    </row>
    <row r="300" spans="1:18">
      <c r="A300" s="58" t="s">
        <v>1345</v>
      </c>
      <c r="B300" s="140" t="s">
        <v>1346</v>
      </c>
      <c r="C300" s="141"/>
      <c r="D300" s="142"/>
      <c r="E300" s="19"/>
      <c r="F300" s="133"/>
      <c r="G300" s="142"/>
      <c r="H300" s="142"/>
      <c r="I300" s="143"/>
      <c r="J300" s="143"/>
      <c r="K300" s="14">
        <f>'[1]Memória 09'!E293</f>
        <v>0</v>
      </c>
      <c r="L300" s="14">
        <f t="shared" si="75"/>
        <v>0</v>
      </c>
      <c r="M300" s="14">
        <f t="shared" si="76"/>
        <v>0</v>
      </c>
      <c r="N300" s="14">
        <f>K300+'[1]BM 08'!M300</f>
        <v>0</v>
      </c>
      <c r="O300" s="14">
        <f t="shared" si="77"/>
        <v>0</v>
      </c>
      <c r="P300" s="14">
        <f t="shared" si="78"/>
        <v>0</v>
      </c>
      <c r="Q300" s="23">
        <f t="shared" si="79"/>
        <v>0</v>
      </c>
      <c r="R300" s="14">
        <f t="shared" si="80"/>
        <v>0</v>
      </c>
    </row>
    <row r="301" spans="1:18" ht="63.75">
      <c r="A301" s="58" t="s">
        <v>1347</v>
      </c>
      <c r="B301" s="125" t="s">
        <v>671</v>
      </c>
      <c r="C301" s="126" t="s">
        <v>31</v>
      </c>
      <c r="D301" s="127">
        <f>(5.7+0.65)*0.4</f>
        <v>2.5400000000000005</v>
      </c>
      <c r="E301" s="19">
        <v>45.2</v>
      </c>
      <c r="F301" s="128">
        <f>E301+E301*27.35/100</f>
        <v>57.562200000000004</v>
      </c>
      <c r="G301" s="129">
        <v>87503</v>
      </c>
      <c r="H301" s="130" t="s">
        <v>1314</v>
      </c>
      <c r="I301" s="131">
        <f t="shared" ref="I301:I306" si="97">D301*E301</f>
        <v>114.80800000000004</v>
      </c>
      <c r="J301" s="131">
        <f t="shared" ref="J301:J306" si="98">D301*F301</f>
        <v>146.20798800000003</v>
      </c>
      <c r="K301" s="14">
        <f>'[1]Memória 09'!E294</f>
        <v>0</v>
      </c>
      <c r="L301" s="14">
        <f t="shared" si="75"/>
        <v>0</v>
      </c>
      <c r="M301" s="14">
        <f t="shared" si="76"/>
        <v>0</v>
      </c>
      <c r="N301" s="14">
        <f>K301+'[1]BM 08'!M301</f>
        <v>2.5400000000000005</v>
      </c>
      <c r="O301" s="14">
        <f t="shared" si="77"/>
        <v>0</v>
      </c>
      <c r="P301" s="14">
        <f t="shared" si="78"/>
        <v>0</v>
      </c>
      <c r="Q301" s="23">
        <f t="shared" si="79"/>
        <v>146.21</v>
      </c>
      <c r="R301" s="14">
        <f t="shared" si="80"/>
        <v>-2.0119999999792526E-3</v>
      </c>
    </row>
    <row r="302" spans="1:18" ht="38.25">
      <c r="A302" s="58" t="s">
        <v>1348</v>
      </c>
      <c r="B302" s="113" t="s">
        <v>1321</v>
      </c>
      <c r="C302" s="114" t="s">
        <v>1294</v>
      </c>
      <c r="D302" s="115">
        <f>5.7*0.65*0.05</f>
        <v>0.18525000000000003</v>
      </c>
      <c r="E302" s="19">
        <v>1984.62</v>
      </c>
      <c r="F302" s="115">
        <f>E302+E302*27.35/100</f>
        <v>2527.4135699999997</v>
      </c>
      <c r="G302" s="150">
        <v>97733</v>
      </c>
      <c r="H302" s="113" t="s">
        <v>1303</v>
      </c>
      <c r="I302" s="117">
        <f t="shared" si="97"/>
        <v>367.65085500000004</v>
      </c>
      <c r="J302" s="117">
        <f t="shared" si="98"/>
        <v>468.20336384250004</v>
      </c>
      <c r="K302" s="14">
        <f>'[1]Memória 09'!E295</f>
        <v>0</v>
      </c>
      <c r="L302" s="14">
        <f t="shared" si="75"/>
        <v>0</v>
      </c>
      <c r="M302" s="14">
        <f t="shared" si="76"/>
        <v>0</v>
      </c>
      <c r="N302" s="14">
        <f>K302+'[1]BM 08'!M302</f>
        <v>0.18525000000000003</v>
      </c>
      <c r="O302" s="14">
        <f t="shared" si="77"/>
        <v>0</v>
      </c>
      <c r="P302" s="14">
        <f t="shared" si="78"/>
        <v>0</v>
      </c>
      <c r="Q302" s="23">
        <f t="shared" si="79"/>
        <v>468.2</v>
      </c>
      <c r="R302" s="14">
        <f t="shared" si="80"/>
        <v>3.3638425000503958E-3</v>
      </c>
    </row>
    <row r="303" spans="1:18" ht="38.25">
      <c r="A303" s="58" t="s">
        <v>1349</v>
      </c>
      <c r="B303" s="113" t="s">
        <v>690</v>
      </c>
      <c r="C303" s="114" t="s">
        <v>1298</v>
      </c>
      <c r="D303" s="115">
        <f>D301</f>
        <v>2.5400000000000005</v>
      </c>
      <c r="E303" s="19">
        <v>19.059999999999999</v>
      </c>
      <c r="F303" s="19">
        <f t="shared" ref="F303:F306" si="99">E303+E303*27.35/100</f>
        <v>24.272909999999996</v>
      </c>
      <c r="G303" s="132">
        <v>87529</v>
      </c>
      <c r="H303" s="130" t="s">
        <v>1314</v>
      </c>
      <c r="I303" s="117">
        <f t="shared" si="97"/>
        <v>48.412400000000005</v>
      </c>
      <c r="J303" s="117">
        <f t="shared" si="98"/>
        <v>61.653191400000004</v>
      </c>
      <c r="K303" s="14">
        <f>'[1]Memória 09'!E296</f>
        <v>0</v>
      </c>
      <c r="L303" s="14">
        <f t="shared" si="75"/>
        <v>0</v>
      </c>
      <c r="M303" s="14">
        <f t="shared" si="76"/>
        <v>0</v>
      </c>
      <c r="N303" s="14">
        <f>K303+'[1]BM 08'!M303</f>
        <v>2.5400000000000005</v>
      </c>
      <c r="O303" s="14">
        <f t="shared" si="77"/>
        <v>0</v>
      </c>
      <c r="P303" s="14">
        <f t="shared" si="78"/>
        <v>0</v>
      </c>
      <c r="Q303" s="23">
        <f t="shared" si="79"/>
        <v>61.65</v>
      </c>
      <c r="R303" s="14">
        <f t="shared" si="80"/>
        <v>3.1914000000057285E-3</v>
      </c>
    </row>
    <row r="304" spans="1:18" ht="38.25">
      <c r="A304" s="58" t="s">
        <v>1350</v>
      </c>
      <c r="B304" s="113" t="s">
        <v>694</v>
      </c>
      <c r="C304" s="114" t="s">
        <v>1298</v>
      </c>
      <c r="D304" s="115">
        <f>D303</f>
        <v>2.5400000000000005</v>
      </c>
      <c r="E304" s="19">
        <v>1.59</v>
      </c>
      <c r="F304" s="19">
        <f t="shared" si="99"/>
        <v>2.0248650000000001</v>
      </c>
      <c r="G304" s="132">
        <v>88485</v>
      </c>
      <c r="H304" s="130" t="s">
        <v>1314</v>
      </c>
      <c r="I304" s="117">
        <f t="shared" si="97"/>
        <v>4.0386000000000006</v>
      </c>
      <c r="J304" s="117">
        <f t="shared" si="98"/>
        <v>5.1431571000000016</v>
      </c>
      <c r="K304" s="14">
        <f>'[1]Memória 09'!E297</f>
        <v>0</v>
      </c>
      <c r="L304" s="14">
        <f t="shared" si="75"/>
        <v>0</v>
      </c>
      <c r="M304" s="14">
        <f t="shared" si="76"/>
        <v>0</v>
      </c>
      <c r="N304" s="14">
        <f>K304+'[1]BM 08'!M304</f>
        <v>2.5400000000000005</v>
      </c>
      <c r="O304" s="14">
        <f t="shared" si="77"/>
        <v>0</v>
      </c>
      <c r="P304" s="14">
        <f t="shared" si="78"/>
        <v>0</v>
      </c>
      <c r="Q304" s="23">
        <f t="shared" si="79"/>
        <v>5.14</v>
      </c>
      <c r="R304" s="14">
        <f t="shared" si="80"/>
        <v>3.1571000000019112E-3</v>
      </c>
    </row>
    <row r="305" spans="1:18" ht="38.25">
      <c r="A305" s="58" t="s">
        <v>1351</v>
      </c>
      <c r="B305" s="130" t="s">
        <v>698</v>
      </c>
      <c r="C305" s="126" t="s">
        <v>1298</v>
      </c>
      <c r="D305" s="127">
        <f>D304</f>
        <v>2.5400000000000005</v>
      </c>
      <c r="E305" s="19">
        <v>8.2799999999999994</v>
      </c>
      <c r="F305" s="133">
        <f t="shared" si="99"/>
        <v>10.54458</v>
      </c>
      <c r="G305" s="134">
        <v>88497</v>
      </c>
      <c r="H305" s="130" t="s">
        <v>1314</v>
      </c>
      <c r="I305" s="131">
        <f t="shared" si="97"/>
        <v>21.031200000000002</v>
      </c>
      <c r="J305" s="131">
        <f t="shared" si="98"/>
        <v>26.783233200000005</v>
      </c>
      <c r="K305" s="14">
        <f>'[1]Memória 09'!E298</f>
        <v>0</v>
      </c>
      <c r="L305" s="14">
        <f t="shared" si="75"/>
        <v>0</v>
      </c>
      <c r="M305" s="14">
        <f t="shared" si="76"/>
        <v>0</v>
      </c>
      <c r="N305" s="14">
        <f>K305+'[1]BM 08'!M305</f>
        <v>2.5400000000000005</v>
      </c>
      <c r="O305" s="14">
        <f t="shared" si="77"/>
        <v>0</v>
      </c>
      <c r="P305" s="14">
        <f t="shared" si="78"/>
        <v>0</v>
      </c>
      <c r="Q305" s="23">
        <f t="shared" si="79"/>
        <v>26.78</v>
      </c>
      <c r="R305" s="14">
        <f t="shared" si="80"/>
        <v>3.2332000000039329E-3</v>
      </c>
    </row>
    <row r="306" spans="1:18" ht="38.25">
      <c r="A306" s="58" t="s">
        <v>1352</v>
      </c>
      <c r="B306" s="113" t="s">
        <v>708</v>
      </c>
      <c r="C306" s="114" t="s">
        <v>1298</v>
      </c>
      <c r="D306" s="115">
        <f>D305</f>
        <v>2.5400000000000005</v>
      </c>
      <c r="E306" s="19">
        <v>7.59</v>
      </c>
      <c r="F306" s="135">
        <f t="shared" si="99"/>
        <v>9.6658650000000002</v>
      </c>
      <c r="G306" s="136">
        <v>88487</v>
      </c>
      <c r="H306" s="113" t="s">
        <v>1314</v>
      </c>
      <c r="I306" s="117">
        <f t="shared" si="97"/>
        <v>19.278600000000004</v>
      </c>
      <c r="J306" s="117">
        <f t="shared" si="98"/>
        <v>24.551297100000006</v>
      </c>
      <c r="K306" s="14">
        <f>'[1]Memória 09'!E299</f>
        <v>0</v>
      </c>
      <c r="L306" s="14">
        <f t="shared" si="75"/>
        <v>0</v>
      </c>
      <c r="M306" s="14">
        <f t="shared" si="76"/>
        <v>0</v>
      </c>
      <c r="N306" s="14">
        <f>K306+'[1]BM 08'!M306</f>
        <v>2.5400000000000005</v>
      </c>
      <c r="O306" s="14">
        <f t="shared" si="77"/>
        <v>0</v>
      </c>
      <c r="P306" s="14">
        <f t="shared" si="78"/>
        <v>0</v>
      </c>
      <c r="Q306" s="23">
        <f t="shared" si="79"/>
        <v>24.55</v>
      </c>
      <c r="R306" s="14">
        <f t="shared" si="80"/>
        <v>1.2971000000057131E-3</v>
      </c>
    </row>
    <row r="307" spans="1:18">
      <c r="A307" s="58" t="s">
        <v>1353</v>
      </c>
      <c r="B307" s="151" t="s">
        <v>1354</v>
      </c>
      <c r="C307" s="151"/>
      <c r="D307" s="151"/>
      <c r="E307" s="19"/>
      <c r="F307" s="151"/>
      <c r="G307" s="151"/>
      <c r="H307" s="113"/>
      <c r="I307" s="32"/>
      <c r="J307" s="32"/>
      <c r="K307" s="14">
        <f>'[1]Memória 09'!E300</f>
        <v>0</v>
      </c>
      <c r="L307" s="14">
        <f t="shared" si="75"/>
        <v>0</v>
      </c>
      <c r="M307" s="14">
        <f t="shared" si="76"/>
        <v>0</v>
      </c>
      <c r="N307" s="14">
        <f>K307+'[1]BM 08'!M307</f>
        <v>0</v>
      </c>
      <c r="O307" s="14">
        <f t="shared" si="77"/>
        <v>0</v>
      </c>
      <c r="P307" s="14">
        <f t="shared" si="78"/>
        <v>0</v>
      </c>
      <c r="Q307" s="23">
        <f t="shared" si="79"/>
        <v>0</v>
      </c>
      <c r="R307" s="14">
        <f t="shared" si="80"/>
        <v>0</v>
      </c>
    </row>
    <row r="308" spans="1:18" ht="60">
      <c r="A308" s="58" t="s">
        <v>1355</v>
      </c>
      <c r="B308" s="124" t="s">
        <v>1356</v>
      </c>
      <c r="C308" s="124" t="s">
        <v>1357</v>
      </c>
      <c r="D308" s="115">
        <v>5</v>
      </c>
      <c r="E308" s="19">
        <v>98.49</v>
      </c>
      <c r="F308" s="152">
        <f t="shared" si="91"/>
        <v>125.427015</v>
      </c>
      <c r="G308" s="124">
        <v>93137</v>
      </c>
      <c r="H308" s="113" t="s">
        <v>1303</v>
      </c>
      <c r="I308" s="117">
        <f t="shared" ref="I308:I312" si="100">D308*E308</f>
        <v>492.45</v>
      </c>
      <c r="J308" s="117">
        <f t="shared" ref="J308:J312" si="101">D308*F308</f>
        <v>627.13507500000003</v>
      </c>
      <c r="K308" s="14">
        <f>'[1]Memória 09'!E301</f>
        <v>0</v>
      </c>
      <c r="L308" s="14">
        <f t="shared" si="75"/>
        <v>0</v>
      </c>
      <c r="M308" s="14">
        <f t="shared" si="76"/>
        <v>-5</v>
      </c>
      <c r="N308" s="14">
        <f>K308+'[1]BM 08'!M308</f>
        <v>0</v>
      </c>
      <c r="O308" s="14">
        <f t="shared" si="77"/>
        <v>0</v>
      </c>
      <c r="P308" s="14">
        <f t="shared" si="78"/>
        <v>-627.14</v>
      </c>
      <c r="Q308" s="23">
        <f t="shared" si="79"/>
        <v>0</v>
      </c>
      <c r="R308" s="14">
        <f t="shared" si="80"/>
        <v>627.13507500000003</v>
      </c>
    </row>
    <row r="309" spans="1:18" ht="48">
      <c r="A309" s="58" t="s">
        <v>1358</v>
      </c>
      <c r="B309" s="124" t="s">
        <v>1359</v>
      </c>
      <c r="C309" s="124" t="s">
        <v>1357</v>
      </c>
      <c r="D309" s="115">
        <v>6</v>
      </c>
      <c r="E309" s="19">
        <v>60.46</v>
      </c>
      <c r="F309" s="152">
        <f t="shared" si="91"/>
        <v>76.995810000000006</v>
      </c>
      <c r="G309" s="124">
        <v>97607</v>
      </c>
      <c r="H309" s="113" t="s">
        <v>1303</v>
      </c>
      <c r="I309" s="117">
        <f t="shared" si="100"/>
        <v>362.76</v>
      </c>
      <c r="J309" s="117">
        <f t="shared" si="101"/>
        <v>461.97486000000004</v>
      </c>
      <c r="K309" s="14">
        <f>'[1]Memória 09'!E302</f>
        <v>0</v>
      </c>
      <c r="L309" s="14">
        <f t="shared" si="75"/>
        <v>0</v>
      </c>
      <c r="M309" s="14">
        <f t="shared" si="76"/>
        <v>-6</v>
      </c>
      <c r="N309" s="14">
        <f>K309+'[1]BM 08'!M309</f>
        <v>0</v>
      </c>
      <c r="O309" s="14">
        <f t="shared" si="77"/>
        <v>0</v>
      </c>
      <c r="P309" s="14">
        <f t="shared" si="78"/>
        <v>-461.97</v>
      </c>
      <c r="Q309" s="23">
        <f t="shared" si="79"/>
        <v>0</v>
      </c>
      <c r="R309" s="14">
        <f t="shared" si="80"/>
        <v>461.97486000000004</v>
      </c>
    </row>
    <row r="310" spans="1:18" ht="36">
      <c r="A310" s="58" t="s">
        <v>1360</v>
      </c>
      <c r="B310" s="124" t="s">
        <v>1361</v>
      </c>
      <c r="C310" s="124" t="s">
        <v>1357</v>
      </c>
      <c r="D310" s="115">
        <v>2</v>
      </c>
      <c r="E310" s="19">
        <v>326.11</v>
      </c>
      <c r="F310" s="152">
        <f t="shared" si="91"/>
        <v>415.301085</v>
      </c>
      <c r="G310" s="124">
        <v>100619</v>
      </c>
      <c r="H310" s="113" t="s">
        <v>1303</v>
      </c>
      <c r="I310" s="117">
        <f t="shared" si="100"/>
        <v>652.22</v>
      </c>
      <c r="J310" s="117">
        <f t="shared" si="101"/>
        <v>830.60217</v>
      </c>
      <c r="K310" s="14">
        <f>'[1]Memória 09'!E303</f>
        <v>0</v>
      </c>
      <c r="L310" s="14">
        <f t="shared" si="75"/>
        <v>0</v>
      </c>
      <c r="M310" s="14">
        <f t="shared" si="76"/>
        <v>-2</v>
      </c>
      <c r="N310" s="14">
        <f>K310+'[1]BM 08'!M310</f>
        <v>0</v>
      </c>
      <c r="O310" s="14">
        <f t="shared" si="77"/>
        <v>0</v>
      </c>
      <c r="P310" s="14">
        <f t="shared" si="78"/>
        <v>-830.6</v>
      </c>
      <c r="Q310" s="23">
        <f t="shared" si="79"/>
        <v>0</v>
      </c>
      <c r="R310" s="14">
        <f t="shared" si="80"/>
        <v>830.60217</v>
      </c>
    </row>
    <row r="311" spans="1:18" ht="36">
      <c r="A311" s="58" t="s">
        <v>1362</v>
      </c>
      <c r="B311" s="124" t="s">
        <v>1363</v>
      </c>
      <c r="C311" s="124" t="s">
        <v>1357</v>
      </c>
      <c r="D311" s="115">
        <v>2</v>
      </c>
      <c r="E311" s="19">
        <v>209.82</v>
      </c>
      <c r="F311" s="152">
        <f t="shared" si="91"/>
        <v>267.20576999999997</v>
      </c>
      <c r="G311" s="124">
        <v>101654</v>
      </c>
      <c r="H311" s="113" t="s">
        <v>1303</v>
      </c>
      <c r="I311" s="117">
        <f t="shared" si="100"/>
        <v>419.64</v>
      </c>
      <c r="J311" s="117">
        <f t="shared" si="101"/>
        <v>534.41153999999995</v>
      </c>
      <c r="K311" s="14">
        <f>'[1]Memória 09'!E304</f>
        <v>0</v>
      </c>
      <c r="L311" s="14">
        <f t="shared" si="75"/>
        <v>0</v>
      </c>
      <c r="M311" s="14">
        <f t="shared" si="76"/>
        <v>-2</v>
      </c>
      <c r="N311" s="14">
        <f>K311+'[1]BM 08'!M311</f>
        <v>0</v>
      </c>
      <c r="O311" s="14">
        <f t="shared" si="77"/>
        <v>0</v>
      </c>
      <c r="P311" s="14">
        <f t="shared" si="78"/>
        <v>-534.41</v>
      </c>
      <c r="Q311" s="23">
        <f t="shared" si="79"/>
        <v>0</v>
      </c>
      <c r="R311" s="14">
        <f t="shared" si="80"/>
        <v>534.41153999999995</v>
      </c>
    </row>
    <row r="312" spans="1:18" ht="48">
      <c r="A312" s="58" t="s">
        <v>1364</v>
      </c>
      <c r="B312" s="124" t="s">
        <v>1365</v>
      </c>
      <c r="C312" s="124" t="s">
        <v>1357</v>
      </c>
      <c r="D312" s="115">
        <v>2</v>
      </c>
      <c r="E312" s="19">
        <v>188</v>
      </c>
      <c r="F312" s="152">
        <f t="shared" si="91"/>
        <v>239.41800000000001</v>
      </c>
      <c r="G312" s="124">
        <v>97601</v>
      </c>
      <c r="H312" s="113" t="s">
        <v>1303</v>
      </c>
      <c r="I312" s="117">
        <f t="shared" si="100"/>
        <v>376</v>
      </c>
      <c r="J312" s="117">
        <f t="shared" si="101"/>
        <v>478.83600000000001</v>
      </c>
      <c r="K312" s="14">
        <f>'[1]Memória 09'!E305</f>
        <v>0</v>
      </c>
      <c r="L312" s="14">
        <f t="shared" si="75"/>
        <v>0</v>
      </c>
      <c r="M312" s="14">
        <f t="shared" si="76"/>
        <v>-2</v>
      </c>
      <c r="N312" s="14">
        <f>K312+'[1]BM 08'!M312</f>
        <v>0</v>
      </c>
      <c r="O312" s="14">
        <f t="shared" si="77"/>
        <v>0</v>
      </c>
      <c r="P312" s="14">
        <f t="shared" si="78"/>
        <v>-478.84</v>
      </c>
      <c r="Q312" s="23">
        <f t="shared" si="79"/>
        <v>0</v>
      </c>
      <c r="R312" s="14">
        <f t="shared" si="80"/>
        <v>478.83600000000001</v>
      </c>
    </row>
    <row r="313" spans="1:18">
      <c r="A313" s="28" t="s">
        <v>1397</v>
      </c>
      <c r="B313" s="205" t="s">
        <v>1398</v>
      </c>
      <c r="C313" s="206"/>
      <c r="D313" s="206"/>
      <c r="E313" s="206"/>
      <c r="F313" s="206"/>
      <c r="G313" s="207"/>
      <c r="H313" s="20"/>
      <c r="I313" s="30">
        <f>SUM(I314:I321)</f>
        <v>0</v>
      </c>
      <c r="J313" s="30">
        <f>SUM(J314:J321)</f>
        <v>0</v>
      </c>
      <c r="K313" s="14">
        <f>'[1]Memória 09'!E306</f>
        <v>0</v>
      </c>
      <c r="L313" s="14">
        <f t="shared" si="75"/>
        <v>0</v>
      </c>
      <c r="M313" s="14">
        <f t="shared" si="76"/>
        <v>0</v>
      </c>
      <c r="N313" s="14">
        <f>K313+'[1]BM 08'!M313</f>
        <v>0</v>
      </c>
      <c r="O313" s="30">
        <f>SUM(O314:O321)</f>
        <v>20643.350000000002</v>
      </c>
      <c r="P313" s="30">
        <f>SUM(P314:P321)</f>
        <v>0</v>
      </c>
      <c r="Q313" s="30">
        <f>SUM(Q314:Q321)</f>
        <v>20643.350000000002</v>
      </c>
      <c r="R313" s="30"/>
    </row>
    <row r="314" spans="1:18" ht="48">
      <c r="A314" s="58" t="s">
        <v>1399</v>
      </c>
      <c r="B314" s="124" t="s">
        <v>1400</v>
      </c>
      <c r="C314" s="124" t="s">
        <v>1294</v>
      </c>
      <c r="D314" s="115">
        <v>0</v>
      </c>
      <c r="E314" s="19">
        <v>107.66</v>
      </c>
      <c r="F314" s="152">
        <f t="shared" ref="F314:F321" si="102">ROUND(E314*0.8*1.2735,2)</f>
        <v>109.68</v>
      </c>
      <c r="G314" s="124">
        <v>100324</v>
      </c>
      <c r="H314" s="113" t="s">
        <v>1401</v>
      </c>
      <c r="I314" s="117">
        <f t="shared" ref="I314:I321" si="103">ROUND(D314*E314,2)</f>
        <v>0</v>
      </c>
      <c r="J314" s="117">
        <f t="shared" ref="J314:J321" si="104">ROUND(D314*F314,2)</f>
        <v>0</v>
      </c>
      <c r="K314" s="14">
        <f>'[1]Memória 09'!E307</f>
        <v>3.48</v>
      </c>
      <c r="L314" s="14">
        <f t="shared" si="75"/>
        <v>3.48</v>
      </c>
      <c r="M314" s="14">
        <f t="shared" si="76"/>
        <v>0</v>
      </c>
      <c r="N314" s="14">
        <f>K314+'[1]BM 08'!M314</f>
        <v>3.48</v>
      </c>
      <c r="O314" s="14">
        <f t="shared" si="77"/>
        <v>381.69</v>
      </c>
      <c r="P314" s="14">
        <f t="shared" ref="P314:P321" si="105">ROUND(M314*F314,2)</f>
        <v>0</v>
      </c>
      <c r="Q314" s="23">
        <f t="shared" ref="Q314:Q321" si="106">ROUND(N314*F314,2)</f>
        <v>381.69</v>
      </c>
      <c r="R314" s="14">
        <f t="shared" ref="R314:R321" si="107">J314-Q314</f>
        <v>-381.69</v>
      </c>
    </row>
    <row r="315" spans="1:18">
      <c r="A315" s="58" t="s">
        <v>1402</v>
      </c>
      <c r="B315" s="124" t="s">
        <v>1403</v>
      </c>
      <c r="C315" s="124" t="s">
        <v>1298</v>
      </c>
      <c r="D315" s="115">
        <v>0</v>
      </c>
      <c r="E315" s="19">
        <v>155.34</v>
      </c>
      <c r="F315" s="152">
        <f t="shared" si="102"/>
        <v>158.26</v>
      </c>
      <c r="G315" s="124">
        <v>1888</v>
      </c>
      <c r="H315" s="113" t="s">
        <v>1295</v>
      </c>
      <c r="I315" s="117">
        <f t="shared" si="103"/>
        <v>0</v>
      </c>
      <c r="J315" s="117">
        <f t="shared" si="104"/>
        <v>0</v>
      </c>
      <c r="K315" s="14">
        <f>'[1]Memória 09'!E308</f>
        <v>5.79</v>
      </c>
      <c r="L315" s="14">
        <f t="shared" si="75"/>
        <v>5.79</v>
      </c>
      <c r="M315" s="14">
        <f t="shared" si="76"/>
        <v>0</v>
      </c>
      <c r="N315" s="14">
        <f>K315+'[1]BM 08'!M315</f>
        <v>5.79</v>
      </c>
      <c r="O315" s="14">
        <f t="shared" si="77"/>
        <v>916.33</v>
      </c>
      <c r="P315" s="14">
        <f t="shared" si="105"/>
        <v>0</v>
      </c>
      <c r="Q315" s="23">
        <f t="shared" si="106"/>
        <v>916.33</v>
      </c>
      <c r="R315" s="14">
        <f t="shared" si="107"/>
        <v>-916.33</v>
      </c>
    </row>
    <row r="316" spans="1:18" ht="60">
      <c r="A316" s="58" t="s">
        <v>1404</v>
      </c>
      <c r="B316" s="124" t="s">
        <v>1405</v>
      </c>
      <c r="C316" s="124" t="s">
        <v>568</v>
      </c>
      <c r="D316" s="115">
        <v>0</v>
      </c>
      <c r="E316" s="19">
        <v>16.190000000000001</v>
      </c>
      <c r="F316" s="152">
        <f t="shared" si="102"/>
        <v>16.489999999999998</v>
      </c>
      <c r="G316" s="124">
        <v>5090</v>
      </c>
      <c r="H316" s="113" t="s">
        <v>1401</v>
      </c>
      <c r="I316" s="117">
        <f t="shared" si="103"/>
        <v>0</v>
      </c>
      <c r="J316" s="117">
        <f t="shared" si="104"/>
        <v>0</v>
      </c>
      <c r="K316" s="14">
        <f>'[1]Memória 09'!E309</f>
        <v>52</v>
      </c>
      <c r="L316" s="14">
        <f t="shared" si="75"/>
        <v>52</v>
      </c>
      <c r="M316" s="14">
        <f t="shared" si="76"/>
        <v>0</v>
      </c>
      <c r="N316" s="14">
        <f>K316+'[1]BM 08'!M316</f>
        <v>52</v>
      </c>
      <c r="O316" s="14">
        <f t="shared" si="77"/>
        <v>857.48</v>
      </c>
      <c r="P316" s="14">
        <f t="shared" si="105"/>
        <v>0</v>
      </c>
      <c r="Q316" s="23">
        <f t="shared" si="106"/>
        <v>857.48</v>
      </c>
      <c r="R316" s="14">
        <f t="shared" si="107"/>
        <v>-857.48</v>
      </c>
    </row>
    <row r="317" spans="1:18" ht="24">
      <c r="A317" s="58" t="s">
        <v>1406</v>
      </c>
      <c r="B317" s="124" t="s">
        <v>1407</v>
      </c>
      <c r="C317" s="124" t="s">
        <v>568</v>
      </c>
      <c r="D317" s="115">
        <v>0</v>
      </c>
      <c r="E317" s="19">
        <v>110.68</v>
      </c>
      <c r="F317" s="152">
        <f t="shared" si="102"/>
        <v>112.76</v>
      </c>
      <c r="G317" s="124">
        <v>12807</v>
      </c>
      <c r="H317" s="113" t="s">
        <v>1295</v>
      </c>
      <c r="I317" s="117">
        <f t="shared" si="103"/>
        <v>0</v>
      </c>
      <c r="J317" s="117">
        <f t="shared" si="104"/>
        <v>0</v>
      </c>
      <c r="K317" s="14">
        <f>'[1]Memória 09'!E310</f>
        <v>17</v>
      </c>
      <c r="L317" s="14">
        <f t="shared" si="75"/>
        <v>17</v>
      </c>
      <c r="M317" s="14">
        <f t="shared" si="76"/>
        <v>0</v>
      </c>
      <c r="N317" s="14">
        <f>K317+'[1]BM 08'!M317</f>
        <v>17</v>
      </c>
      <c r="O317" s="14">
        <f t="shared" si="77"/>
        <v>1916.92</v>
      </c>
      <c r="P317" s="14">
        <f t="shared" si="105"/>
        <v>0</v>
      </c>
      <c r="Q317" s="23">
        <f t="shared" si="106"/>
        <v>1916.92</v>
      </c>
      <c r="R317" s="14">
        <f t="shared" si="107"/>
        <v>-1916.92</v>
      </c>
    </row>
    <row r="318" spans="1:18" ht="24">
      <c r="A318" s="58" t="s">
        <v>1408</v>
      </c>
      <c r="B318" s="124" t="s">
        <v>1409</v>
      </c>
      <c r="C318" s="124" t="s">
        <v>1298</v>
      </c>
      <c r="D318" s="115">
        <v>0</v>
      </c>
      <c r="E318" s="19">
        <v>11.27</v>
      </c>
      <c r="F318" s="152">
        <f t="shared" si="102"/>
        <v>11.48</v>
      </c>
      <c r="G318" s="124">
        <v>95305</v>
      </c>
      <c r="H318" s="113" t="s">
        <v>1401</v>
      </c>
      <c r="I318" s="117">
        <f t="shared" si="103"/>
        <v>0</v>
      </c>
      <c r="J318" s="117">
        <f t="shared" si="104"/>
        <v>0</v>
      </c>
      <c r="K318" s="14">
        <f>'[1]Memória 09'!E311</f>
        <v>999.72</v>
      </c>
      <c r="L318" s="14">
        <f t="shared" si="75"/>
        <v>999.72</v>
      </c>
      <c r="M318" s="14">
        <f t="shared" si="76"/>
        <v>0</v>
      </c>
      <c r="N318" s="14">
        <f>K318+'[1]BM 08'!M318</f>
        <v>999.72</v>
      </c>
      <c r="O318" s="14">
        <f t="shared" si="77"/>
        <v>11476.79</v>
      </c>
      <c r="P318" s="14">
        <f t="shared" si="105"/>
        <v>0</v>
      </c>
      <c r="Q318" s="23">
        <f t="shared" si="106"/>
        <v>11476.79</v>
      </c>
      <c r="R318" s="14">
        <f t="shared" si="107"/>
        <v>-11476.79</v>
      </c>
    </row>
    <row r="319" spans="1:18" ht="36">
      <c r="A319" s="58" t="s">
        <v>1410</v>
      </c>
      <c r="B319" s="124" t="s">
        <v>1411</v>
      </c>
      <c r="C319" s="124" t="s">
        <v>568</v>
      </c>
      <c r="D319" s="115">
        <v>0</v>
      </c>
      <c r="E319" s="19">
        <v>728.15</v>
      </c>
      <c r="F319" s="152">
        <f t="shared" si="102"/>
        <v>741.84</v>
      </c>
      <c r="G319" s="124">
        <v>102111</v>
      </c>
      <c r="H319" s="113" t="s">
        <v>1401</v>
      </c>
      <c r="I319" s="117">
        <f t="shared" si="103"/>
        <v>0</v>
      </c>
      <c r="J319" s="117">
        <f t="shared" si="104"/>
        <v>0</v>
      </c>
      <c r="K319" s="14">
        <f>'[1]Memória 09'!E312</f>
        <v>1</v>
      </c>
      <c r="L319" s="14">
        <f t="shared" si="75"/>
        <v>1</v>
      </c>
      <c r="M319" s="14">
        <f t="shared" si="76"/>
        <v>0</v>
      </c>
      <c r="N319" s="14">
        <f>K319+'[1]BM 08'!M319</f>
        <v>1</v>
      </c>
      <c r="O319" s="14">
        <f t="shared" si="77"/>
        <v>741.84</v>
      </c>
      <c r="P319" s="14">
        <f t="shared" si="105"/>
        <v>0</v>
      </c>
      <c r="Q319" s="23">
        <f t="shared" si="106"/>
        <v>741.84</v>
      </c>
      <c r="R319" s="14">
        <f t="shared" si="107"/>
        <v>-741.84</v>
      </c>
    </row>
    <row r="320" spans="1:18" ht="36">
      <c r="A320" s="58" t="s">
        <v>1412</v>
      </c>
      <c r="B320" s="124" t="s">
        <v>1413</v>
      </c>
      <c r="C320" s="124" t="s">
        <v>1298</v>
      </c>
      <c r="D320" s="115">
        <v>0</v>
      </c>
      <c r="E320" s="19">
        <v>323.79000000000002</v>
      </c>
      <c r="F320" s="152">
        <f t="shared" si="102"/>
        <v>329.88</v>
      </c>
      <c r="G320" s="124">
        <v>11955</v>
      </c>
      <c r="H320" s="113" t="s">
        <v>1295</v>
      </c>
      <c r="I320" s="117">
        <f t="shared" si="103"/>
        <v>0</v>
      </c>
      <c r="J320" s="117">
        <f t="shared" si="104"/>
        <v>0</v>
      </c>
      <c r="K320" s="14">
        <f>'[1]Memória 09'!E313</f>
        <v>9</v>
      </c>
      <c r="L320" s="14">
        <f t="shared" si="75"/>
        <v>9</v>
      </c>
      <c r="M320" s="14">
        <f t="shared" si="76"/>
        <v>0</v>
      </c>
      <c r="N320" s="14">
        <f>K320+'[1]BM 08'!M320</f>
        <v>9</v>
      </c>
      <c r="O320" s="14">
        <f t="shared" si="77"/>
        <v>2968.92</v>
      </c>
      <c r="P320" s="14">
        <f t="shared" si="105"/>
        <v>0</v>
      </c>
      <c r="Q320" s="23">
        <f t="shared" si="106"/>
        <v>2968.92</v>
      </c>
      <c r="R320" s="14">
        <f t="shared" si="107"/>
        <v>-2968.92</v>
      </c>
    </row>
    <row r="321" spans="1:20" ht="60">
      <c r="A321" s="58" t="s">
        <v>1414</v>
      </c>
      <c r="B321" s="124" t="s">
        <v>1415</v>
      </c>
      <c r="C321" s="124" t="s">
        <v>1294</v>
      </c>
      <c r="D321" s="115">
        <v>0</v>
      </c>
      <c r="E321" s="19">
        <v>5.16</v>
      </c>
      <c r="F321" s="152">
        <f t="shared" si="102"/>
        <v>5.26</v>
      </c>
      <c r="G321" s="124">
        <v>100976</v>
      </c>
      <c r="H321" s="113" t="s">
        <v>1401</v>
      </c>
      <c r="I321" s="117">
        <f t="shared" si="103"/>
        <v>0</v>
      </c>
      <c r="J321" s="117">
        <f t="shared" si="104"/>
        <v>0</v>
      </c>
      <c r="K321" s="14">
        <f>'[1]Memória 09'!E314</f>
        <v>263</v>
      </c>
      <c r="L321" s="14">
        <f t="shared" si="75"/>
        <v>263</v>
      </c>
      <c r="M321" s="14">
        <f t="shared" si="76"/>
        <v>0</v>
      </c>
      <c r="N321" s="14">
        <f>K321+'[1]BM 08'!M321</f>
        <v>263</v>
      </c>
      <c r="O321" s="14">
        <f t="shared" si="77"/>
        <v>1383.38</v>
      </c>
      <c r="P321" s="14">
        <f t="shared" si="105"/>
        <v>0</v>
      </c>
      <c r="Q321" s="23">
        <f t="shared" si="106"/>
        <v>1383.38</v>
      </c>
      <c r="R321" s="14">
        <f t="shared" si="107"/>
        <v>-1383.38</v>
      </c>
    </row>
    <row r="322" spans="1:20" ht="12.75" customHeight="1">
      <c r="A322" s="218" t="s">
        <v>564</v>
      </c>
      <c r="B322" s="219"/>
      <c r="C322" s="219"/>
      <c r="D322" s="219"/>
      <c r="E322" s="219"/>
      <c r="F322" s="219"/>
      <c r="G322" s="219"/>
      <c r="H322" s="220"/>
      <c r="I322" s="65">
        <f>I263+I259+I246+I237+I218+I165+I95+I75+I70+I58+I37+I11+I20+I50+I267</f>
        <v>658332.78621699999</v>
      </c>
      <c r="J322" s="65">
        <f>J263+J259+J246+J237+J218+J165+J95+J75+J70+J58+J37+J11+J20+J50+J267</f>
        <v>838386.99334054952</v>
      </c>
      <c r="K322" s="244"/>
      <c r="L322" s="14"/>
      <c r="M322" s="14"/>
      <c r="N322" s="14"/>
      <c r="O322" s="31">
        <f t="shared" ref="O322:P322" si="108">O11+O20+O37+O50+O58+O70+O75+O95+O165+O218+O246+O259+O263+O267+O313+O237</f>
        <v>46969.130000000005</v>
      </c>
      <c r="P322" s="31">
        <f t="shared" si="108"/>
        <v>-88661.720000000016</v>
      </c>
      <c r="Q322" s="31">
        <f>Q11+Q20+Q37+Q50+Q58+Q70+Q75+Q95+Q165+Q218+Q246+Q259+Q263+Q267+Q313+Q237</f>
        <v>796696.4</v>
      </c>
      <c r="R322" s="31">
        <f t="shared" ref="R322" si="109">R11+R20+R37+R50+R58+R70+R75+R95+R165+R218+R246+R259+R263+R267+R313</f>
        <v>61046.135783899488</v>
      </c>
      <c r="T322" s="97">
        <f>Q322/J322</f>
        <v>0.95027285290479813</v>
      </c>
    </row>
    <row r="324" spans="1:20" ht="13.5" thickBot="1">
      <c r="T324" s="245">
        <f>P322+O322+J322</f>
        <v>796694.40334054956</v>
      </c>
    </row>
    <row r="325" spans="1:20" ht="15.75" thickBot="1">
      <c r="A325" s="227" t="s">
        <v>1416</v>
      </c>
      <c r="B325" s="228"/>
      <c r="C325" s="228"/>
      <c r="D325" s="228"/>
      <c r="E325" s="228"/>
      <c r="F325" s="228"/>
      <c r="G325" s="228"/>
      <c r="H325" s="228"/>
      <c r="I325" s="228"/>
      <c r="J325" s="229"/>
      <c r="K325" s="246"/>
      <c r="T325" s="67">
        <f>T324-Q322</f>
        <v>-1.9966594504658133</v>
      </c>
    </row>
    <row r="326" spans="1:20" ht="20.25" customHeight="1" thickBot="1">
      <c r="A326" s="230"/>
      <c r="B326" s="231"/>
      <c r="C326" s="231"/>
      <c r="D326" s="231"/>
      <c r="E326" s="231"/>
      <c r="F326" s="231"/>
      <c r="G326" s="231"/>
      <c r="H326" s="231"/>
      <c r="I326" s="231"/>
      <c r="J326" s="232"/>
      <c r="K326" s="246"/>
      <c r="L326" s="247" t="s">
        <v>1417</v>
      </c>
      <c r="M326" s="248"/>
      <c r="N326" s="248"/>
      <c r="O326" s="248"/>
      <c r="P326" s="248"/>
      <c r="Q326" s="249"/>
    </row>
    <row r="327" spans="1:20">
      <c r="A327" s="226"/>
      <c r="B327" s="226"/>
      <c r="C327" s="226"/>
      <c r="D327" s="226"/>
      <c r="E327" s="226"/>
      <c r="F327" s="226"/>
      <c r="G327" s="226"/>
      <c r="H327" s="226"/>
      <c r="I327" s="226"/>
      <c r="J327" s="226"/>
      <c r="K327" s="153"/>
      <c r="L327" s="250" t="s">
        <v>1418</v>
      </c>
      <c r="M327" s="251"/>
      <c r="N327" s="251"/>
      <c r="O327" s="251"/>
      <c r="P327" s="252">
        <f>J322</f>
        <v>838386.99334054952</v>
      </c>
      <c r="Q327" s="253"/>
      <c r="S327" s="254">
        <f>P327-P328</f>
        <v>41690.593340549502</v>
      </c>
    </row>
    <row r="328" spans="1:20">
      <c r="A328" s="226"/>
      <c r="B328" s="226"/>
      <c r="C328" s="226"/>
      <c r="D328" s="226"/>
      <c r="E328" s="226"/>
      <c r="F328" s="226"/>
      <c r="G328" s="226"/>
      <c r="H328" s="226"/>
      <c r="I328" s="226"/>
      <c r="J328" s="226"/>
      <c r="K328" s="153"/>
      <c r="L328" s="255" t="s">
        <v>1419</v>
      </c>
      <c r="M328" s="256"/>
      <c r="N328" s="256"/>
      <c r="O328" s="256"/>
      <c r="P328" s="257">
        <f>Q322</f>
        <v>796696.4</v>
      </c>
      <c r="Q328" s="258"/>
      <c r="S328" s="1">
        <v>929043.8</v>
      </c>
    </row>
    <row r="329" spans="1:20">
      <c r="L329" s="259" t="s">
        <v>1420</v>
      </c>
      <c r="M329" s="260"/>
      <c r="N329" s="260"/>
      <c r="O329" s="260"/>
      <c r="P329" s="261">
        <f>'[1]BM 08'!P314</f>
        <v>746882.99000000011</v>
      </c>
      <c r="Q329" s="262"/>
      <c r="S329" s="254">
        <f>S328-P328</f>
        <v>132347.40000000002</v>
      </c>
    </row>
    <row r="330" spans="1:20">
      <c r="L330" s="263" t="s">
        <v>1421</v>
      </c>
      <c r="M330" s="264"/>
      <c r="N330" s="264"/>
      <c r="O330" s="264"/>
      <c r="P330" s="261">
        <f>P328-P329</f>
        <v>49813.409999999916</v>
      </c>
      <c r="Q330" s="262"/>
    </row>
  </sheetData>
  <mergeCells count="55">
    <mergeCell ref="L329:O329"/>
    <mergeCell ref="P329:Q329"/>
    <mergeCell ref="L330:O330"/>
    <mergeCell ref="P330:Q330"/>
    <mergeCell ref="A325:J326"/>
    <mergeCell ref="L326:Q326"/>
    <mergeCell ref="A327:J328"/>
    <mergeCell ref="L327:O327"/>
    <mergeCell ref="P327:Q327"/>
    <mergeCell ref="L328:O328"/>
    <mergeCell ref="P328:Q328"/>
    <mergeCell ref="B246:G246"/>
    <mergeCell ref="B259:G259"/>
    <mergeCell ref="B263:G263"/>
    <mergeCell ref="B267:G267"/>
    <mergeCell ref="B313:G313"/>
    <mergeCell ref="A322:H322"/>
    <mergeCell ref="B70:G70"/>
    <mergeCell ref="B75:G75"/>
    <mergeCell ref="B95:G95"/>
    <mergeCell ref="B165:G165"/>
    <mergeCell ref="B218:G218"/>
    <mergeCell ref="B237:G237"/>
    <mergeCell ref="O9:Q9"/>
    <mergeCell ref="R9:R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N9"/>
    <mergeCell ref="P6:R6"/>
    <mergeCell ref="A7:E7"/>
    <mergeCell ref="L7:M7"/>
    <mergeCell ref="N7:O7"/>
    <mergeCell ref="A8:R8"/>
    <mergeCell ref="A9:A10"/>
    <mergeCell ref="B9:B10"/>
    <mergeCell ref="C9:C10"/>
    <mergeCell ref="D9:D10"/>
    <mergeCell ref="E9:E10"/>
    <mergeCell ref="A1:R4"/>
    <mergeCell ref="A5:E5"/>
    <mergeCell ref="F5:I5"/>
    <mergeCell ref="J5:K7"/>
    <mergeCell ref="L5:M6"/>
    <mergeCell ref="N5:O5"/>
    <mergeCell ref="P5:R5"/>
    <mergeCell ref="A6:E6"/>
    <mergeCell ref="F6:I6"/>
    <mergeCell ref="N6:O6"/>
  </mergeCells>
  <pageMargins left="0.25" right="0.25" top="0.75" bottom="0.75" header="0.3" footer="0.3"/>
  <pageSetup paperSize="9" scale="47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5A16-76C1-4982-90B2-128D3CE2DC64}">
  <dimension ref="A1:I314"/>
  <sheetViews>
    <sheetView tabSelected="1" view="pageBreakPreview" topLeftCell="A309" zoomScale="80" zoomScaleNormal="80" zoomScaleSheetLayoutView="90" workbookViewId="0">
      <selection activeCell="E315" sqref="E31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1422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 t="s">
        <v>1423</v>
      </c>
      <c r="E28" s="67">
        <f>10.04+4.46+ 7.29</f>
        <v>21.79</v>
      </c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221" t="s">
        <v>124</v>
      </c>
      <c r="C43" s="222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6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6" ht="28.5">
      <c r="A50" s="76" t="s">
        <v>683</v>
      </c>
      <c r="B50" s="79" t="s">
        <v>684</v>
      </c>
      <c r="C50" s="76" t="s">
        <v>674</v>
      </c>
      <c r="D50" s="69"/>
    </row>
    <row r="51" spans="1:6" ht="14.25" customHeight="1">
      <c r="A51" s="80" t="s">
        <v>685</v>
      </c>
      <c r="B51" s="221" t="s">
        <v>686</v>
      </c>
      <c r="C51" s="222"/>
      <c r="D51" s="69"/>
    </row>
    <row r="52" spans="1:6" ht="57">
      <c r="A52" s="76" t="s">
        <v>687</v>
      </c>
      <c r="B52" s="86" t="s">
        <v>688</v>
      </c>
      <c r="C52" s="76" t="s">
        <v>573</v>
      </c>
      <c r="D52" s="69"/>
    </row>
    <row r="53" spans="1:6" ht="28.5">
      <c r="A53" s="76" t="s">
        <v>689</v>
      </c>
      <c r="B53" s="79" t="s">
        <v>690</v>
      </c>
      <c r="C53" s="76" t="s">
        <v>573</v>
      </c>
      <c r="D53" s="69"/>
    </row>
    <row r="54" spans="1:6" ht="57">
      <c r="A54" s="85" t="s">
        <v>691</v>
      </c>
      <c r="B54" s="79" t="s">
        <v>692</v>
      </c>
      <c r="C54" s="85" t="s">
        <v>573</v>
      </c>
      <c r="D54" s="69"/>
    </row>
    <row r="55" spans="1:6" ht="32.25" customHeight="1">
      <c r="A55" s="76" t="s">
        <v>693</v>
      </c>
      <c r="B55" s="79" t="s">
        <v>694</v>
      </c>
      <c r="C55" s="76" t="s">
        <v>573</v>
      </c>
      <c r="D55" s="69"/>
    </row>
    <row r="56" spans="1:6" ht="28.5">
      <c r="A56" s="85" t="s">
        <v>695</v>
      </c>
      <c r="B56" s="79" t="s">
        <v>696</v>
      </c>
      <c r="C56" s="85" t="s">
        <v>573</v>
      </c>
      <c r="D56" s="69"/>
    </row>
    <row r="57" spans="1:6" ht="28.5">
      <c r="A57" s="76" t="s">
        <v>697</v>
      </c>
      <c r="B57" s="79" t="s">
        <v>698</v>
      </c>
      <c r="C57" s="76" t="s">
        <v>573</v>
      </c>
      <c r="D57" s="69"/>
    </row>
    <row r="58" spans="1:6" ht="14.25">
      <c r="A58" s="76" t="s">
        <v>699</v>
      </c>
      <c r="B58" s="79" t="s">
        <v>700</v>
      </c>
      <c r="C58" s="76" t="s">
        <v>573</v>
      </c>
      <c r="D58" s="69"/>
      <c r="F58" s="1">
        <f>3*0.7*2.1 + 1*0.8*2.1 + 13*0.9*2.1</f>
        <v>30.660000000000004</v>
      </c>
    </row>
    <row r="59" spans="1:6" ht="42.75">
      <c r="A59" s="85" t="s">
        <v>701</v>
      </c>
      <c r="B59" s="79" t="s">
        <v>702</v>
      </c>
      <c r="C59" s="85" t="s">
        <v>573</v>
      </c>
      <c r="D59" s="69"/>
    </row>
    <row r="60" spans="1:6" ht="28.5">
      <c r="A60" s="76" t="s">
        <v>703</v>
      </c>
      <c r="B60" s="79" t="s">
        <v>704</v>
      </c>
      <c r="C60" s="76" t="s">
        <v>573</v>
      </c>
      <c r="D60" s="69"/>
    </row>
    <row r="61" spans="1:6" ht="28.5">
      <c r="A61" s="76" t="s">
        <v>705</v>
      </c>
      <c r="B61" s="79" t="s">
        <v>706</v>
      </c>
      <c r="C61" s="76" t="s">
        <v>573</v>
      </c>
      <c r="D61" s="69"/>
    </row>
    <row r="62" spans="1:6" ht="28.5">
      <c r="A62" s="76" t="s">
        <v>707</v>
      </c>
      <c r="B62" s="79" t="s">
        <v>708</v>
      </c>
      <c r="C62" s="76" t="s">
        <v>573</v>
      </c>
      <c r="D62" s="69"/>
    </row>
    <row r="63" spans="1:6" ht="12.75" customHeight="1">
      <c r="A63" s="80" t="s">
        <v>709</v>
      </c>
      <c r="B63" s="221" t="s">
        <v>165</v>
      </c>
      <c r="C63" s="222"/>
      <c r="D63" s="69"/>
    </row>
    <row r="64" spans="1:6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221" t="s">
        <v>719</v>
      </c>
      <c r="C68" s="222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28.5">
      <c r="A70" s="85" t="s">
        <v>722</v>
      </c>
      <c r="B70" s="77" t="s">
        <v>723</v>
      </c>
      <c r="C70" s="85" t="s">
        <v>573</v>
      </c>
      <c r="D70" s="69" t="s">
        <v>1424</v>
      </c>
      <c r="E70" s="67">
        <v>31.99</v>
      </c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  <c r="G72" s="96">
        <f>F70-I70</f>
        <v>224.91000000000003</v>
      </c>
    </row>
    <row r="73" spans="1:9" ht="28.5">
      <c r="A73" s="76" t="s">
        <v>728</v>
      </c>
      <c r="B73" s="79" t="s">
        <v>729</v>
      </c>
      <c r="C73" s="76" t="s">
        <v>573</v>
      </c>
      <c r="D73" s="69" t="s">
        <v>1425</v>
      </c>
      <c r="E73" s="67">
        <f>13.7*1.4</f>
        <v>19.179999999999996</v>
      </c>
    </row>
    <row r="74" spans="1:9" ht="42.75">
      <c r="A74" s="76" t="s">
        <v>730</v>
      </c>
      <c r="B74" s="77" t="s">
        <v>731</v>
      </c>
      <c r="C74" s="76" t="s">
        <v>573</v>
      </c>
      <c r="D74" s="69" t="s">
        <v>1426</v>
      </c>
      <c r="E74" s="67">
        <f>17.9+14.31+20.3</f>
        <v>52.510000000000005</v>
      </c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1427</v>
      </c>
      <c r="B79" s="86" t="s">
        <v>741</v>
      </c>
      <c r="C79" s="76" t="s">
        <v>573</v>
      </c>
      <c r="D79" s="69"/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221" t="s">
        <v>757</v>
      </c>
      <c r="C88" s="222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/>
    </row>
    <row r="135" spans="1:6" ht="57">
      <c r="A135" s="91" t="s">
        <v>850</v>
      </c>
      <c r="B135" s="79" t="s">
        <v>851</v>
      </c>
      <c r="C135" s="76" t="s">
        <v>586</v>
      </c>
      <c r="D135" s="69"/>
    </row>
    <row r="136" spans="1:6" ht="14.25">
      <c r="A136" s="91" t="s">
        <v>852</v>
      </c>
      <c r="B136" s="79" t="s">
        <v>853</v>
      </c>
      <c r="C136" s="76" t="s">
        <v>586</v>
      </c>
      <c r="D136" s="69"/>
    </row>
    <row r="137" spans="1:6" ht="28.5">
      <c r="A137" s="91" t="s">
        <v>854</v>
      </c>
      <c r="B137" s="79" t="s">
        <v>855</v>
      </c>
      <c r="C137" s="76" t="s">
        <v>586</v>
      </c>
      <c r="D137" s="69"/>
    </row>
    <row r="138" spans="1:6" ht="28.5">
      <c r="A138" s="91" t="s">
        <v>856</v>
      </c>
      <c r="B138" s="92" t="s">
        <v>857</v>
      </c>
      <c r="C138" s="76" t="s">
        <v>586</v>
      </c>
      <c r="D138" s="69"/>
    </row>
    <row r="139" spans="1:6" ht="28.5">
      <c r="A139" s="91" t="s">
        <v>858</v>
      </c>
      <c r="B139" s="79" t="s">
        <v>859</v>
      </c>
      <c r="C139" s="76" t="s">
        <v>586</v>
      </c>
      <c r="D139" s="69"/>
    </row>
    <row r="140" spans="1:6" ht="14.25">
      <c r="A140" s="91" t="s">
        <v>860</v>
      </c>
      <c r="B140" s="79" t="s">
        <v>861</v>
      </c>
      <c r="C140" s="76" t="s">
        <v>586</v>
      </c>
      <c r="D140" s="69"/>
    </row>
    <row r="141" spans="1:6" ht="42.75">
      <c r="A141" s="90" t="s">
        <v>862</v>
      </c>
      <c r="B141" s="79" t="s">
        <v>863</v>
      </c>
      <c r="C141" s="85" t="s">
        <v>586</v>
      </c>
      <c r="D141" s="69"/>
    </row>
    <row r="142" spans="1:6" ht="14.25">
      <c r="A142" s="91" t="s">
        <v>864</v>
      </c>
      <c r="B142" s="79" t="s">
        <v>865</v>
      </c>
      <c r="C142" s="76" t="s">
        <v>573</v>
      </c>
      <c r="D142" s="69"/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/>
    </row>
    <row r="144" spans="1:6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221" t="s">
        <v>897</v>
      </c>
      <c r="C158" s="222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/>
    </row>
    <row r="178" spans="1:5" ht="28.5">
      <c r="A178" s="91" t="s">
        <v>936</v>
      </c>
      <c r="B178" s="79" t="s">
        <v>937</v>
      </c>
      <c r="C178" s="76" t="s">
        <v>586</v>
      </c>
      <c r="D178" s="69"/>
    </row>
    <row r="179" spans="1:5" ht="14.25">
      <c r="A179" s="91" t="s">
        <v>938</v>
      </c>
      <c r="B179" s="77" t="s">
        <v>939</v>
      </c>
      <c r="C179" s="76" t="s">
        <v>586</v>
      </c>
      <c r="D179" s="69"/>
    </row>
    <row r="180" spans="1:5" ht="14.25">
      <c r="A180" s="91" t="s">
        <v>940</v>
      </c>
      <c r="B180" s="77" t="s">
        <v>941</v>
      </c>
      <c r="C180" s="76" t="s">
        <v>586</v>
      </c>
      <c r="D180" s="69"/>
    </row>
    <row r="181" spans="1:5" ht="28.5">
      <c r="A181" s="91" t="s">
        <v>942</v>
      </c>
      <c r="B181" s="79" t="s">
        <v>943</v>
      </c>
      <c r="C181" s="76" t="s">
        <v>586</v>
      </c>
      <c r="D181" s="69"/>
    </row>
    <row r="182" spans="1:5" ht="14.25">
      <c r="A182" s="91" t="s">
        <v>944</v>
      </c>
      <c r="B182" s="77" t="s">
        <v>945</v>
      </c>
      <c r="C182" s="76" t="s">
        <v>586</v>
      </c>
      <c r="D182" s="69"/>
    </row>
    <row r="183" spans="1:5" ht="28.5">
      <c r="A183" s="91" t="s">
        <v>946</v>
      </c>
      <c r="B183" s="79" t="s">
        <v>947</v>
      </c>
      <c r="C183" s="76" t="s">
        <v>586</v>
      </c>
      <c r="D183" s="69"/>
    </row>
    <row r="184" spans="1:5" ht="28.5">
      <c r="A184" s="91" t="s">
        <v>948</v>
      </c>
      <c r="B184" s="79" t="s">
        <v>949</v>
      </c>
      <c r="C184" s="76" t="s">
        <v>586</v>
      </c>
      <c r="D184" s="69"/>
    </row>
    <row r="185" spans="1:5" ht="28.5">
      <c r="A185" s="91" t="s">
        <v>950</v>
      </c>
      <c r="B185" s="79" t="s">
        <v>951</v>
      </c>
      <c r="C185" s="76" t="s">
        <v>586</v>
      </c>
      <c r="D185" s="69"/>
    </row>
    <row r="186" spans="1:5" ht="14.25">
      <c r="A186" s="91" t="s">
        <v>952</v>
      </c>
      <c r="B186" s="79" t="s">
        <v>953</v>
      </c>
      <c r="C186" s="76" t="s">
        <v>586</v>
      </c>
      <c r="D186" s="69"/>
    </row>
    <row r="187" spans="1:5" ht="28.5">
      <c r="A187" s="91" t="s">
        <v>954</v>
      </c>
      <c r="B187" s="79" t="s">
        <v>955</v>
      </c>
      <c r="C187" s="76" t="s">
        <v>674</v>
      </c>
      <c r="D187" s="69" t="s">
        <v>1428</v>
      </c>
      <c r="E187" s="67">
        <f>130-80</f>
        <v>50</v>
      </c>
    </row>
    <row r="188" spans="1:5" ht="14.25">
      <c r="A188" s="91" t="s">
        <v>956</v>
      </c>
      <c r="B188" s="79" t="s">
        <v>957</v>
      </c>
      <c r="C188" s="76" t="s">
        <v>674</v>
      </c>
      <c r="D188" s="69"/>
    </row>
    <row r="189" spans="1:5" ht="28.5">
      <c r="A189" s="91" t="s">
        <v>958</v>
      </c>
      <c r="B189" s="79" t="s">
        <v>959</v>
      </c>
      <c r="C189" s="76" t="s">
        <v>674</v>
      </c>
      <c r="D189" s="69"/>
    </row>
    <row r="190" spans="1:5" ht="14.25">
      <c r="A190" s="91" t="s">
        <v>960</v>
      </c>
      <c r="B190" s="77" t="s">
        <v>961</v>
      </c>
      <c r="C190" s="76" t="s">
        <v>674</v>
      </c>
      <c r="D190" s="69"/>
    </row>
    <row r="191" spans="1:5" ht="42.75">
      <c r="A191" s="90" t="s">
        <v>962</v>
      </c>
      <c r="B191" s="79" t="s">
        <v>963</v>
      </c>
      <c r="C191" s="85" t="s">
        <v>674</v>
      </c>
      <c r="D191" s="69" t="s">
        <v>1429</v>
      </c>
      <c r="E191" s="67">
        <f>1583-1222.72</f>
        <v>360.28</v>
      </c>
    </row>
    <row r="192" spans="1:5" ht="42.75">
      <c r="A192" s="90" t="s">
        <v>964</v>
      </c>
      <c r="B192" s="79" t="s">
        <v>965</v>
      </c>
      <c r="C192" s="85" t="s">
        <v>674</v>
      </c>
      <c r="D192" s="69" t="s">
        <v>1430</v>
      </c>
      <c r="E192" s="67">
        <f>700-541.81</f>
        <v>158.19000000000005</v>
      </c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7" ht="42.75">
      <c r="A209" s="90" t="s">
        <v>997</v>
      </c>
      <c r="B209" s="79" t="s">
        <v>998</v>
      </c>
      <c r="C209" s="85" t="s">
        <v>586</v>
      </c>
      <c r="D209" s="69"/>
    </row>
    <row r="210" spans="1:7" ht="14.25">
      <c r="A210" s="91" t="s">
        <v>999</v>
      </c>
      <c r="B210" s="77" t="s">
        <v>1000</v>
      </c>
      <c r="C210" s="76" t="s">
        <v>586</v>
      </c>
      <c r="D210" s="69"/>
    </row>
    <row r="211" spans="1:7" ht="12.75" customHeight="1">
      <c r="A211" s="93" t="s">
        <v>1001</v>
      </c>
      <c r="B211" s="221" t="s">
        <v>1002</v>
      </c>
      <c r="C211" s="222"/>
      <c r="D211" s="69"/>
    </row>
    <row r="212" spans="1:7" ht="28.5">
      <c r="A212" s="90" t="s">
        <v>1003</v>
      </c>
      <c r="B212" s="77" t="s">
        <v>1004</v>
      </c>
      <c r="C212" s="85" t="s">
        <v>573</v>
      </c>
      <c r="D212" s="69"/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57">
      <c r="A213" s="91" t="s">
        <v>1005</v>
      </c>
      <c r="B213" s="79" t="s">
        <v>1006</v>
      </c>
      <c r="C213" s="76" t="s">
        <v>573</v>
      </c>
      <c r="D213" s="69" t="s">
        <v>1431</v>
      </c>
      <c r="E213" s="67">
        <f>F213-454</f>
        <v>38.259999999999991</v>
      </c>
      <c r="F213" s="1">
        <f>8.46+4.6+16.02+43.86+11.56+36.19+10.56+1.26+12.72+5.06+14.44+3.13+4.42+53.41+21.99+11.96+3.1+12.74+40.63+22.89+8.89+38.15+1.35+ 12.08+10.51+49.44+4.18+18.73+9.93</f>
        <v>492.26</v>
      </c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/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/>
    </row>
    <row r="226" spans="1:8" ht="28.5">
      <c r="A226" s="85" t="s">
        <v>1031</v>
      </c>
      <c r="B226" s="79" t="s">
        <v>1032</v>
      </c>
      <c r="C226" s="85" t="s">
        <v>586</v>
      </c>
      <c r="D226" s="69"/>
    </row>
    <row r="227" spans="1:8" ht="28.5">
      <c r="A227" s="85" t="s">
        <v>1033</v>
      </c>
      <c r="B227" s="79" t="s">
        <v>1034</v>
      </c>
      <c r="C227" s="85" t="s">
        <v>586</v>
      </c>
      <c r="D227" s="69"/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221" t="s">
        <v>1040</v>
      </c>
      <c r="C230" s="222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/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221" t="s">
        <v>1058</v>
      </c>
      <c r="C239" s="222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/>
    </row>
    <row r="241" spans="1:6" ht="57">
      <c r="A241" s="90" t="s">
        <v>1061</v>
      </c>
      <c r="B241" s="79" t="s">
        <v>1062</v>
      </c>
      <c r="C241" s="85" t="s">
        <v>586</v>
      </c>
      <c r="D241" s="69"/>
    </row>
    <row r="242" spans="1:6" ht="57">
      <c r="A242" s="90" t="s">
        <v>1063</v>
      </c>
      <c r="B242" s="79" t="s">
        <v>1064</v>
      </c>
      <c r="C242" s="85" t="s">
        <v>586</v>
      </c>
      <c r="D242" s="69"/>
    </row>
    <row r="243" spans="1:6" ht="28.5">
      <c r="A243" s="85" t="s">
        <v>1065</v>
      </c>
      <c r="B243" s="79" t="s">
        <v>1066</v>
      </c>
      <c r="C243" s="85" t="s">
        <v>573</v>
      </c>
      <c r="D243" s="69" t="s">
        <v>1432</v>
      </c>
      <c r="E243" s="67">
        <f>2.73*2.1</f>
        <v>5.7330000000000005</v>
      </c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/>
    </row>
    <row r="246" spans="1:6" ht="42.75">
      <c r="A246" s="85" t="s">
        <v>1071</v>
      </c>
      <c r="B246" s="86" t="s">
        <v>1072</v>
      </c>
      <c r="C246" s="85" t="s">
        <v>573</v>
      </c>
      <c r="D246" s="69"/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/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221" t="s">
        <v>1084</v>
      </c>
      <c r="C252" s="222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/>
    </row>
    <row r="254" spans="1:6" ht="71.25">
      <c r="A254" s="85" t="s">
        <v>1087</v>
      </c>
      <c r="B254" s="77" t="s">
        <v>1088</v>
      </c>
      <c r="C254" s="85" t="s">
        <v>586</v>
      </c>
      <c r="D254" s="69"/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221" t="s">
        <v>1092</v>
      </c>
      <c r="C256" s="222"/>
      <c r="D256" s="69"/>
    </row>
    <row r="257" spans="1:4" ht="28.5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154" t="s">
        <v>1097</v>
      </c>
      <c r="B259" s="155" t="s">
        <v>1098</v>
      </c>
      <c r="C259" s="156" t="s">
        <v>573</v>
      </c>
      <c r="D259" s="157"/>
    </row>
    <row r="260" spans="1:4">
      <c r="A260" s="158" t="str">
        <f>'[1]BM 08'!A267</f>
        <v>15.0</v>
      </c>
      <c r="B260" s="233" t="str">
        <f>'[1]BM 08'!B267</f>
        <v>ITENS ADITADOS</v>
      </c>
      <c r="C260" s="233"/>
      <c r="D260" s="69"/>
    </row>
    <row r="261" spans="1:4">
      <c r="A261" s="159" t="str">
        <f>'[1]BM 08'!A268</f>
        <v>15.1</v>
      </c>
      <c r="B261" s="160" t="str">
        <f>'[1]BM 08'!B268</f>
        <v>COBERTURA</v>
      </c>
      <c r="C261" s="159"/>
      <c r="D261" s="69"/>
    </row>
    <row r="262" spans="1:4" ht="28.5">
      <c r="A262" s="159" t="str">
        <f>'[1]BM 08'!A269</f>
        <v>15.1.1</v>
      </c>
      <c r="B262" s="161" t="str">
        <f>'[1]BM 08'!B269</f>
        <v>Pilar e vigas de madeira, seção 10x18cm a 20x20cm, em massaranduba, angelin ou madeira de lei</v>
      </c>
      <c r="C262" s="156" t="str">
        <f>'[1]BM 08'!C269</f>
        <v>m³</v>
      </c>
      <c r="D262" s="69"/>
    </row>
    <row r="263" spans="1:4" ht="57">
      <c r="A263" s="159" t="str">
        <f>'[1]BM 08'!A270</f>
        <v>15.1.2</v>
      </c>
      <c r="B263" s="161" t="str">
        <f>'[1]BM 08'!B270</f>
        <v>TRAMA DE MADEIRA COMPOSTA POR BARROTES PARA TELHADOS DE ATÉ 2 ÁGUAS PARA TELHA ESTRUTURAL DE FIBROCIMENTO, INCLUSO TRANSPORTE VERTICAL. AF_07/2019</v>
      </c>
      <c r="C263" s="156" t="str">
        <f>'[1]BM 08'!C270</f>
        <v>m²</v>
      </c>
      <c r="D263" s="69"/>
    </row>
    <row r="264" spans="1:4" ht="85.5">
      <c r="A264" s="159" t="str">
        <f>'[1]BM 08'!A271</f>
        <v>15.1.3</v>
      </c>
      <c r="B264" s="161" t="str">
        <f>'[1]BM 08'!B271</f>
        <v>FABRICAÇÃO E INSTALAÇÃO DE ESTRUTURA PONTALETADA DE MADEIRA NÃO APARELHADA PARA TELHADOS COM ATÉ 2 ÁGUAS E PARA TELHA ONDULADA DE FIBROCIMENTO, METÁLICA, PLÁSTICA OU TERMOACÚSTICA, INCLUSO TRANSPORTE VERTICAL. AF_12/2015</v>
      </c>
      <c r="C264" s="156" t="str">
        <f>'[1]BM 08'!C271</f>
        <v>m²</v>
      </c>
      <c r="D264" s="69"/>
    </row>
    <row r="265" spans="1:4" ht="42.75">
      <c r="A265" s="159" t="str">
        <f>'[1]BM 08'!A272</f>
        <v>15.1.4</v>
      </c>
      <c r="B265" s="161" t="str">
        <f>'[1]BM 08'!B272</f>
        <v>CALHA EM CHAPA DE AÇO GALVANIZADO NÚMERO 24, DESENVOLVIMENTO DE 120 CM, INCLUSO TRANSPORTE VERTICAL. AF_07/2019</v>
      </c>
      <c r="C265" s="156" t="str">
        <f>'[1]BM 08'!C272</f>
        <v>m</v>
      </c>
      <c r="D265" s="69"/>
    </row>
    <row r="266" spans="1:4">
      <c r="A266" s="159" t="str">
        <f>'[1]BM 08'!A273</f>
        <v>15.2</v>
      </c>
      <c r="B266" s="161" t="str">
        <f>'[1]BM 08'!B273</f>
        <v>PAVIMENTAÇÃO E ÁREA EXTERNA</v>
      </c>
      <c r="C266" s="156">
        <f>'[1]BM 08'!C273</f>
        <v>0</v>
      </c>
      <c r="D266" s="69"/>
    </row>
    <row r="267" spans="1:4">
      <c r="A267" s="159" t="str">
        <f>'[1]BM 08'!A274</f>
        <v>15.2.1</v>
      </c>
      <c r="B267" s="161" t="str">
        <f>'[1]BM 08'!B274</f>
        <v>Area Interna</v>
      </c>
      <c r="C267" s="156">
        <f>'[1]BM 08'!C274</f>
        <v>0</v>
      </c>
      <c r="D267" s="69"/>
    </row>
    <row r="268" spans="1:4" ht="57">
      <c r="A268" s="159" t="str">
        <f>'[1]BM 08'!A275</f>
        <v>15.2.1.1</v>
      </c>
      <c r="B268" s="161" t="str">
        <f>'[1]BM 08'!B275</f>
        <v>REVESTIMENTO CERÂMICO PARA PISO COM PLACAS TIPO ACETINADA EXTRA DE DIMENSÕES 46x46 CM APLICADA EM AMBIENTES DE ÁREA MENOR QUE 5 M2. AF_06/2014</v>
      </c>
      <c r="C268" s="156" t="str">
        <f>'[1]BM 08'!C275</f>
        <v>m²</v>
      </c>
      <c r="D268" s="69"/>
    </row>
    <row r="269" spans="1:4" ht="42.75">
      <c r="A269" s="159" t="str">
        <f>'[1]BM 08'!A276</f>
        <v>15.2.1.2</v>
      </c>
      <c r="B269" s="161" t="str">
        <f>'[1]BM 08'!B276</f>
        <v>Execução de passeio em piso intertravado, com bloco retangular cor natural de 20 x 10 cm, espessura 6 cm. (calçada externa)</v>
      </c>
      <c r="C269" s="156" t="str">
        <f>'[1]BM 08'!C276</f>
        <v>m²</v>
      </c>
      <c r="D269" s="69"/>
    </row>
    <row r="270" spans="1:4">
      <c r="A270" s="159" t="str">
        <f>'[1]BM 08'!A277</f>
        <v>15.3</v>
      </c>
      <c r="B270" s="161" t="str">
        <f>'[1]BM 08'!B277</f>
        <v>DIVERSOS</v>
      </c>
      <c r="C270" s="156">
        <f>'[1]BM 08'!C277</f>
        <v>0</v>
      </c>
      <c r="D270" s="69"/>
    </row>
    <row r="271" spans="1:4" ht="28.5">
      <c r="A271" s="159" t="str">
        <f>'[1]BM 08'!A278</f>
        <v>15.3.1</v>
      </c>
      <c r="B271" s="161" t="str">
        <f>'[1]BM 08'!B278</f>
        <v>Cama em alvenaria compacta, acabamento cimentado e pintada</v>
      </c>
      <c r="C271" s="156" t="str">
        <f>'[1]BM 08'!C278</f>
        <v>m²</v>
      </c>
      <c r="D271" s="69"/>
    </row>
    <row r="272" spans="1:4">
      <c r="A272" s="159" t="str">
        <f>'[1]BM 08'!A279</f>
        <v>15.3.2</v>
      </c>
      <c r="B272" s="161" t="str">
        <f>'[1]BM 08'!B279</f>
        <v>Guarda-roupas</v>
      </c>
      <c r="C272" s="156">
        <f>'[1]BM 08'!C279</f>
        <v>0</v>
      </c>
      <c r="D272" s="69"/>
    </row>
    <row r="273" spans="1:6" ht="71.25">
      <c r="A273" s="159" t="str">
        <f>'[1]BM 08'!A280</f>
        <v>15.3.2.1</v>
      </c>
      <c r="B273" s="161" t="str">
        <f>'[1]BM 08'!B280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73" s="156" t="str">
        <f>'[1]BM 08'!C280</f>
        <v>m²</v>
      </c>
      <c r="D273" s="69"/>
    </row>
    <row r="274" spans="1:6" ht="42.75">
      <c r="A274" s="159" t="str">
        <f>'[1]BM 08'!A281</f>
        <v>15.3.2.2</v>
      </c>
      <c r="B274" s="161" t="str">
        <f>'[1]BM 08'!B281</f>
        <v>PEÇA RETANGULAR PRÉ-MOLDADA, VOLUME DE CONCRETO DE ATÉ 10 LITROS, TAXA DE AÇO APROXIMADA DE 30KG/M³. AF_01/2018</v>
      </c>
      <c r="C274" s="156" t="str">
        <f>'[1]BM 08'!C281</f>
        <v>m³</v>
      </c>
      <c r="D274" s="69"/>
    </row>
    <row r="275" spans="1:6" ht="28.5">
      <c r="A275" s="159" t="str">
        <f>'[1]BM 08'!A282</f>
        <v>15.3.2.3</v>
      </c>
      <c r="B275" s="161" t="str">
        <f>'[1]BM 08'!B282</f>
        <v>Massa única espessura de 20mm, com execução de taliscas.</v>
      </c>
      <c r="C275" s="156" t="str">
        <f>'[1]BM 08'!C282</f>
        <v>m²</v>
      </c>
      <c r="D275" s="69"/>
    </row>
    <row r="276" spans="1:6">
      <c r="A276" s="159" t="str">
        <f>'[1]BM 08'!A283</f>
        <v>15.3.2.4</v>
      </c>
      <c r="B276" s="161" t="str">
        <f>'[1]BM 08'!B283</f>
        <v>Aplicação de fundo selador acrílico em paredes, uma demão</v>
      </c>
      <c r="C276" s="156" t="str">
        <f>'[1]BM 08'!C283</f>
        <v>m²</v>
      </c>
      <c r="D276" s="69"/>
    </row>
    <row r="277" spans="1:6" ht="28.5">
      <c r="A277" s="159" t="str">
        <f>'[1]BM 08'!A284</f>
        <v>15.3.2.5</v>
      </c>
      <c r="B277" s="161" t="str">
        <f>'[1]BM 08'!B284</f>
        <v>Aplicação e lixamento de massa látex em paredes, duas demãos</v>
      </c>
      <c r="C277" s="156" t="str">
        <f>'[1]BM 08'!C284</f>
        <v>m²</v>
      </c>
      <c r="D277" s="69"/>
    </row>
    <row r="278" spans="1:6" ht="28.5">
      <c r="A278" s="159" t="str">
        <f>'[1]BM 08'!A285</f>
        <v>15.3.2.6</v>
      </c>
      <c r="B278" s="161" t="str">
        <f>'[1]BM 08'!B285</f>
        <v>Aplicação manual de pintura com tinta látex pva em paredes, duas demãos</v>
      </c>
      <c r="C278" s="156" t="str">
        <f>'[1]BM 08'!C285</f>
        <v>m²</v>
      </c>
      <c r="D278" s="69"/>
    </row>
    <row r="279" spans="1:6" ht="42.75">
      <c r="A279" s="159" t="str">
        <f>'[1]BM 08'!A286</f>
        <v>15.3.2.7</v>
      </c>
      <c r="B279" s="161" t="str">
        <f>'[1]BM 08'!B286</f>
        <v>PORTA EM ALUMÍNIO DE ABRIR TIPO VENEZIANA COM GUARNIÇÃO, FIXAÇÃO COM PARAFUSOS - FORNECIMENTO E INSTALAÇÃO. AF_12/2019</v>
      </c>
      <c r="C279" s="156" t="str">
        <f>'[1]BM 08'!C286</f>
        <v>m²</v>
      </c>
      <c r="D279" s="69"/>
    </row>
    <row r="280" spans="1:6">
      <c r="A280" s="159" t="str">
        <f>'[1]BM 08'!A287</f>
        <v>15.3.3</v>
      </c>
      <c r="B280" s="161" t="str">
        <f>'[1]BM 08'!B287</f>
        <v>Criados das camas</v>
      </c>
      <c r="C280" s="156">
        <f>'[1]BM 08'!C287</f>
        <v>0</v>
      </c>
      <c r="D280" s="69"/>
    </row>
    <row r="281" spans="1:6" ht="42.75">
      <c r="A281" s="159" t="str">
        <f>'[1]BM 08'!A288</f>
        <v>15.3.3.1</v>
      </c>
      <c r="B281" s="161" t="str">
        <f>'[1]BM 08'!B288</f>
        <v>PEÇA RETANGULAR PRÉ-MOLDADA, VOLUME DE CONCRETO DE ATÉ 10 LITROS, TAXA DE AÇO APROXIMADA DE 30KG/M³. AF_01/2018</v>
      </c>
      <c r="C281" s="156" t="str">
        <f>'[1]BM 08'!C288</f>
        <v>m³</v>
      </c>
      <c r="D281" s="69"/>
    </row>
    <row r="282" spans="1:6" ht="28.5">
      <c r="A282" s="159" t="str">
        <f>'[1]BM 08'!A289</f>
        <v>15.3.3.2</v>
      </c>
      <c r="B282" s="161" t="str">
        <f>'[1]BM 08'!B289</f>
        <v>Aplicação e lixamento de massa látex em paredes, duas demãos</v>
      </c>
      <c r="C282" s="156" t="str">
        <f>'[1]BM 08'!C289</f>
        <v>m²</v>
      </c>
      <c r="D282" s="69"/>
    </row>
    <row r="283" spans="1:6" ht="28.5">
      <c r="A283" s="159" t="str">
        <f>'[1]BM 08'!A290</f>
        <v>15.3.3.3</v>
      </c>
      <c r="B283" s="161" t="str">
        <f>'[1]BM 08'!B290</f>
        <v>Aplicação manual de pintura com tinta látex pva em paredes, duas demãos</v>
      </c>
      <c r="C283" s="156" t="str">
        <f>'[1]BM 08'!C290</f>
        <v>m²</v>
      </c>
      <c r="D283" s="69"/>
    </row>
    <row r="284" spans="1:6">
      <c r="A284" s="159" t="str">
        <f>'[1]BM 08'!A291</f>
        <v>15.3.4</v>
      </c>
      <c r="B284" s="161" t="str">
        <f>'[1]BM 08'!B291</f>
        <v>Grades das janelas p/ segurança da edificação</v>
      </c>
      <c r="C284" s="156">
        <f>'[1]BM 08'!C291</f>
        <v>0</v>
      </c>
      <c r="D284" s="69"/>
    </row>
    <row r="285" spans="1:6" ht="42.75">
      <c r="A285" s="159" t="str">
        <f>'[1]BM 08'!A292</f>
        <v>15.3.4.1</v>
      </c>
      <c r="B285" s="161" t="str">
        <f>'[1]BM 08'!B292</f>
        <v>GRADIL EM ALUMÍNIO FIXADO EM VÃOS DE JANELAS, FORMADO POR TUBOS DE 3/4". AF_04/2019 (JANELAS DA FACHADA LESTE TERREO)</v>
      </c>
      <c r="C285" s="156" t="str">
        <f>'[1]BM 08'!C292</f>
        <v>m²</v>
      </c>
      <c r="D285" s="69" t="s">
        <v>1433</v>
      </c>
      <c r="E285" s="67">
        <f>36.08-6.25</f>
        <v>29.83</v>
      </c>
      <c r="F285" s="1">
        <f>2.1*1.2*3+0.6*1.1*6+0.8*2.2+3.1*1.2*6+0.8*0.6</f>
        <v>36.08</v>
      </c>
    </row>
    <row r="286" spans="1:6">
      <c r="A286" s="159" t="str">
        <f>'[1]BM 08'!A293</f>
        <v>15.3.5</v>
      </c>
      <c r="B286" s="161" t="str">
        <f>'[1]BM 08'!B293</f>
        <v>Mesas para refeitório e salas administrativas</v>
      </c>
      <c r="C286" s="156">
        <f>'[1]BM 08'!C293</f>
        <v>0</v>
      </c>
      <c r="D286" s="69"/>
    </row>
    <row r="287" spans="1:6" ht="71.25">
      <c r="A287" s="159" t="str">
        <f>'[1]BM 08'!A294</f>
        <v>15.3.5.1</v>
      </c>
      <c r="B287" s="161" t="str">
        <f>'[1]BM 08'!B294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87" s="156" t="str">
        <f>'[1]BM 08'!C294</f>
        <v>m²</v>
      </c>
      <c r="D287" s="69"/>
    </row>
    <row r="288" spans="1:6" ht="28.5">
      <c r="A288" s="159" t="str">
        <f>'[1]BM 08'!A295</f>
        <v>15.3.5.2</v>
      </c>
      <c r="B288" s="161" t="str">
        <f>'[1]BM 08'!B295</f>
        <v>Massa única espessura de 20mm, com execução de taliscas.</v>
      </c>
      <c r="C288" s="156" t="str">
        <f>'[1]BM 08'!C295</f>
        <v>m²</v>
      </c>
      <c r="D288" s="69"/>
    </row>
    <row r="289" spans="1:4">
      <c r="A289" s="159" t="str">
        <f>'[1]BM 08'!A296</f>
        <v>15.3.5.3</v>
      </c>
      <c r="B289" s="161" t="str">
        <f>'[1]BM 08'!B296</f>
        <v>Aplicação de fundo selador acrílico em paredes, uma demão</v>
      </c>
      <c r="C289" s="156" t="str">
        <f>'[1]BM 08'!C296</f>
        <v>m²</v>
      </c>
      <c r="D289" s="69"/>
    </row>
    <row r="290" spans="1:4" ht="28.5">
      <c r="A290" s="159" t="str">
        <f>'[1]BM 08'!A297</f>
        <v>15.3.5.4</v>
      </c>
      <c r="B290" s="161" t="str">
        <f>'[1]BM 08'!B297</f>
        <v>Aplicação e lixamento de massa látex em paredes, duas demãos</v>
      </c>
      <c r="C290" s="156" t="str">
        <f>'[1]BM 08'!C297</f>
        <v>m²</v>
      </c>
      <c r="D290" s="69"/>
    </row>
    <row r="291" spans="1:4" ht="28.5">
      <c r="A291" s="159" t="str">
        <f>'[1]BM 08'!A298</f>
        <v>15.3.5.5</v>
      </c>
      <c r="B291" s="161" t="str">
        <f>'[1]BM 08'!B298</f>
        <v>Aplicação manual de pintura com tinta látex pva em paredes, duas demãos</v>
      </c>
      <c r="C291" s="156" t="str">
        <f>'[1]BM 08'!C298</f>
        <v>m²</v>
      </c>
      <c r="D291" s="69"/>
    </row>
    <row r="292" spans="1:4">
      <c r="A292" s="159" t="str">
        <f>'[1]BM 08'!A299</f>
        <v>15.3.5.6</v>
      </c>
      <c r="B292" s="161" t="str">
        <f>'[1]BM 08'!B299</f>
        <v>Bancada em granito , e=2cm</v>
      </c>
      <c r="C292" s="156" t="str">
        <f>'[1]BM 08'!C299</f>
        <v>m²</v>
      </c>
      <c r="D292" s="69"/>
    </row>
    <row r="293" spans="1:4">
      <c r="A293" s="159" t="str">
        <f>'[1]BM 08'!A300</f>
        <v>15.3.6</v>
      </c>
      <c r="B293" s="161" t="str">
        <f>'[1]BM 08'!B300</f>
        <v>Assento da sala de estar</v>
      </c>
      <c r="C293" s="156">
        <f>'[1]BM 08'!C300</f>
        <v>0</v>
      </c>
      <c r="D293" s="69"/>
    </row>
    <row r="294" spans="1:4" ht="71.25">
      <c r="A294" s="159" t="str">
        <f>'[1]BM 08'!A301</f>
        <v>15.3.6.1</v>
      </c>
      <c r="B294" s="161" t="str">
        <f>'[1]BM 08'!B301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94" s="156" t="str">
        <f>'[1]BM 08'!C301</f>
        <v>m²</v>
      </c>
      <c r="D294" s="69"/>
    </row>
    <row r="295" spans="1:4" ht="42.75">
      <c r="A295" s="159" t="str">
        <f>'[1]BM 08'!A302</f>
        <v>15.3.6.2</v>
      </c>
      <c r="B295" s="161" t="str">
        <f>'[1]BM 08'!B302</f>
        <v>PEÇA RETANGULAR PRÉ-MOLDADA, VOLUME DE CONCRETO DE ATÉ 10 LITROS, TAXA DE AÇO APROXIMADA DE 30KG/M³. AF_01/2018</v>
      </c>
      <c r="C295" s="156" t="str">
        <f>'[1]BM 08'!C302</f>
        <v>m³</v>
      </c>
      <c r="D295" s="69"/>
    </row>
    <row r="296" spans="1:4" ht="28.5">
      <c r="A296" s="159" t="str">
        <f>'[1]BM 08'!A303</f>
        <v>15.3.6.3</v>
      </c>
      <c r="B296" s="161" t="str">
        <f>'[1]BM 08'!B303</f>
        <v>Massa única espessura de 20mm, com execução de taliscas.</v>
      </c>
      <c r="C296" s="156" t="str">
        <f>'[1]BM 08'!C303</f>
        <v>m²</v>
      </c>
      <c r="D296" s="69"/>
    </row>
    <row r="297" spans="1:4">
      <c r="A297" s="159" t="str">
        <f>'[1]BM 08'!A304</f>
        <v>15.3.6.4</v>
      </c>
      <c r="B297" s="161" t="str">
        <f>'[1]BM 08'!B304</f>
        <v>Aplicação de fundo selador acrílico em paredes, uma demão</v>
      </c>
      <c r="C297" s="156" t="str">
        <f>'[1]BM 08'!C304</f>
        <v>m²</v>
      </c>
      <c r="D297" s="69"/>
    </row>
    <row r="298" spans="1:4" ht="28.5">
      <c r="A298" s="159" t="str">
        <f>'[1]BM 08'!A305</f>
        <v>15.3.6.5</v>
      </c>
      <c r="B298" s="161" t="str">
        <f>'[1]BM 08'!B305</f>
        <v>Aplicação e lixamento de massa látex em paredes, duas demãos</v>
      </c>
      <c r="C298" s="156" t="str">
        <f>'[1]BM 08'!C305</f>
        <v>m²</v>
      </c>
      <c r="D298" s="69"/>
    </row>
    <row r="299" spans="1:4" ht="28.5">
      <c r="A299" s="159" t="str">
        <f>'[1]BM 08'!A306</f>
        <v>15.3.6.6</v>
      </c>
      <c r="B299" s="161" t="str">
        <f>'[1]BM 08'!B306</f>
        <v>Aplicação manual de pintura com tinta látex pva em paredes, duas demãos</v>
      </c>
      <c r="C299" s="156" t="str">
        <f>'[1]BM 08'!C306</f>
        <v>m²</v>
      </c>
      <c r="D299" s="69"/>
    </row>
    <row r="300" spans="1:4">
      <c r="A300" s="159" t="str">
        <f>'[1]BM 08'!A307</f>
        <v>15.4</v>
      </c>
      <c r="B300" s="161" t="str">
        <f>'[1]BM 08'!B307</f>
        <v>INSTALAÇÕES ELÉTRICAS (ILUMINAÇÃO EXTERNA)</v>
      </c>
      <c r="C300" s="156">
        <f>'[1]BM 08'!C307</f>
        <v>0</v>
      </c>
      <c r="D300" s="69"/>
    </row>
    <row r="301" spans="1:4" ht="71.25">
      <c r="A301" s="159" t="str">
        <f>'[1]BM 08'!A308</f>
        <v>15.4.1</v>
      </c>
      <c r="B301" s="161" t="str">
        <f>'[1]BM 08'!B308</f>
        <v>PONTO DE ILUMINAÇÃO RESIDENCIAL INCLUINDO INTERRUPTOR SIMPLES (2 MÓDULOS), CAIXA ELÉTRICA, ELETRODUTO, CABO, RASGO, QUEBRA E CHUMBAMENTO (EXCLUINDO LUMINÁRIA E LÂMPADA). AF_01/2016</v>
      </c>
      <c r="C301" s="156" t="str">
        <f>'[1]BM 08'!C308</f>
        <v>und</v>
      </c>
      <c r="D301" s="69"/>
    </row>
    <row r="302" spans="1:4" ht="42.75">
      <c r="A302" s="159" t="str">
        <f>'[1]BM 08'!A309</f>
        <v>15.4.2</v>
      </c>
      <c r="B302" s="161" t="str">
        <f>'[1]BM 08'!B309</f>
        <v>LUMINÁRIA ARANDELA TIPO TARTARUGA, DE SOBREPOR, COM 1 LÂMPADA LED DE 6 W, SEM REATOR - FORNECIMENTO E INSTALAÇÃO. AF_02/2020</v>
      </c>
      <c r="C302" s="156" t="str">
        <f>'[1]BM 08'!C309</f>
        <v>und</v>
      </c>
      <c r="D302" s="69"/>
    </row>
    <row r="303" spans="1:4" ht="42.75">
      <c r="A303" s="159" t="str">
        <f>'[1]BM 08'!A310</f>
        <v>15.4.3</v>
      </c>
      <c r="B303" s="161" t="str">
        <f>'[1]BM 08'!B310</f>
        <v>POSTE DECORATIVO PARA JARDIM EM AÇO TUBULAR, H = *2,5* M, SEM LUMINÁRIA - FORNECIMENTO E INSTALAÇÃO. AF_11/2019</v>
      </c>
      <c r="C303" s="156" t="str">
        <f>'[1]BM 08'!C310</f>
        <v>und</v>
      </c>
      <c r="D303" s="69"/>
    </row>
    <row r="304" spans="1:4" ht="42.75">
      <c r="A304" s="159" t="str">
        <f>'[1]BM 08'!A311</f>
        <v>15.4.4</v>
      </c>
      <c r="B304" s="161" t="str">
        <f>'[1]BM 08'!B311</f>
        <v>LUMINÁRIA DE LED PARA ILUMINAÇÃO PÚBLICA, DE 33 W ATÉ 50 W - FORNECIMENTO E INSTALAÇÃO. AF_08/2020</v>
      </c>
      <c r="C304" s="156" t="str">
        <f>'[1]BM 08'!C311</f>
        <v>und</v>
      </c>
      <c r="D304" s="69"/>
    </row>
    <row r="305" spans="1:5" ht="57">
      <c r="A305" s="159" t="str">
        <f>'[1]BM 08'!A312</f>
        <v>15.4.5</v>
      </c>
      <c r="B305" s="162" t="str">
        <f>'[1]BM 08'!B312</f>
        <v>REFLETOR EM ALUMÍNIO, DE SUPORTE E ALÇA, COM LÂMPADA VAPOR DE MERCÚRIO DE 250 W, COM REATOR ALTO FATOR DE POTÊNCIA - FORNECIMENTO E INSTALAÇÃO. AF_02/2020</v>
      </c>
      <c r="C305" s="163" t="str">
        <f>'[1]BM 08'!C312</f>
        <v>und</v>
      </c>
      <c r="D305" s="69"/>
    </row>
    <row r="306" spans="1:5">
      <c r="A306" s="265" t="str">
        <f>[1]Replanilhamento!A313</f>
        <v>16.0</v>
      </c>
      <c r="B306" s="233" t="str">
        <f>[1]Replanilhamento!B313</f>
        <v>ITENS EXTRA PLANILHA ORÇAMENTÁRIA/ADITIVO</v>
      </c>
      <c r="C306" s="233"/>
      <c r="D306" s="69"/>
    </row>
    <row r="307" spans="1:5" ht="57">
      <c r="A307" s="159" t="str">
        <f>[1]Replanilhamento!A314</f>
        <v>16.1</v>
      </c>
      <c r="B307" s="162" t="str">
        <f>[1]Replanilhamento!B314</f>
        <v>LASTRO COM MATERIAL GRANULAR (PEDRA BRITADA N.1 E PEDRA BRITADA N.2), APLICADO EM PISOS OU LAJES SOBRE SOLO, ESPESSURA DE *10 CM*. AF_07/2019</v>
      </c>
      <c r="C307" s="163" t="str">
        <f>[1]Replanilhamento!C314</f>
        <v>m³</v>
      </c>
      <c r="D307" s="69" t="s">
        <v>1434</v>
      </c>
      <c r="E307" s="266">
        <f>ROUND(20.96*1.66*0.1,2)</f>
        <v>3.48</v>
      </c>
    </row>
    <row r="308" spans="1:5">
      <c r="A308" s="159" t="str">
        <f>[1]Replanilhamento!A315</f>
        <v>16.2</v>
      </c>
      <c r="B308" s="162" t="str">
        <f>[1]Replanilhamento!B315</f>
        <v>Espelho plano 3mm</v>
      </c>
      <c r="C308" s="163" t="str">
        <f>[1]Replanilhamento!C315</f>
        <v>m²</v>
      </c>
      <c r="D308" s="69" t="s">
        <v>1435</v>
      </c>
      <c r="E308" s="266">
        <f>ROUND(1.48*0.75*2+1.67*0.67*2+0.6*0.74*3,2)</f>
        <v>5.79</v>
      </c>
    </row>
    <row r="309" spans="1:5" ht="71.25">
      <c r="A309" s="159" t="str">
        <f>[1]Replanilhamento!A316</f>
        <v>16.3</v>
      </c>
      <c r="B309" s="162" t="str">
        <f>[1]Replanilhamento!B316</f>
        <v>CADEADO SIMPLES, CORPO EM LATAO MACICO, COM LARGURA DE 25 MM E ALTURA DE APROX 25 MM, HASTE CEMENTADA (NAO LONGA), EM ACO TEMPERADO COM DIAMETRO DE APROX 5,0 MM, INCLUINDO 2 CHAVES</v>
      </c>
      <c r="C309" s="163" t="str">
        <f>[1]Replanilhamento!C316</f>
        <v>Unid.</v>
      </c>
      <c r="D309" s="69">
        <v>52</v>
      </c>
      <c r="E309" s="266">
        <v>52</v>
      </c>
    </row>
    <row r="310" spans="1:5" ht="28.5">
      <c r="A310" s="159" t="str">
        <f>[1]Replanilhamento!A317</f>
        <v>16.4</v>
      </c>
      <c r="B310" s="162" t="str">
        <f>[1]Replanilhamento!B317</f>
        <v>Refletor Slim LED 50W de potência, branco Frio, 6500k, Autovolt, marca G-light ou similar</v>
      </c>
      <c r="C310" s="163" t="str">
        <f>[1]Replanilhamento!C317</f>
        <v>Unid.</v>
      </c>
      <c r="D310" s="69">
        <v>17</v>
      </c>
      <c r="E310" s="266">
        <v>17</v>
      </c>
    </row>
    <row r="311" spans="1:5" ht="28.5">
      <c r="A311" s="159" t="str">
        <f>[1]Replanilhamento!A318</f>
        <v>16.5</v>
      </c>
      <c r="B311" s="162" t="str">
        <f>[1]Replanilhamento!B318</f>
        <v>TEXTURA ACRÍLICA, APLICAÇÃO MANUAL EM PAREDE, UMA DEMÃO. AF_09/201</v>
      </c>
      <c r="C311" s="163" t="str">
        <f>[1]Replanilhamento!C318</f>
        <v>m²</v>
      </c>
      <c r="D311" s="69" t="s">
        <v>1436</v>
      </c>
      <c r="E311" s="266">
        <f>17.9+14.31+20.3+2.26+1.81+1.68+108.68+3.24+11.57+2.72+9+0.45+1.8+804</f>
        <v>999.72</v>
      </c>
    </row>
    <row r="312" spans="1:5" ht="42.75">
      <c r="A312" s="159" t="str">
        <f>[1]Replanilhamento!A319</f>
        <v>16.6</v>
      </c>
      <c r="B312" s="162" t="str">
        <f>[1]Replanilhamento!B319</f>
        <v>BOMBA CENTRÍFUGA, MONOFÁSICA, 0,5 CV OU 0,49 HP, HM 6 A 20 M, Q 1,2 A 8,3 M3/H - FORNECIMENTO E INSTALAÇÃO. AF_12/2020</v>
      </c>
      <c r="C312" s="163" t="str">
        <f>[1]Replanilhamento!C319</f>
        <v>Unid.</v>
      </c>
      <c r="D312" s="69">
        <v>1</v>
      </c>
      <c r="E312" s="266">
        <v>1</v>
      </c>
    </row>
    <row r="313" spans="1:5" ht="28.5">
      <c r="A313" s="159" t="str">
        <f>[1]Replanilhamento!A320</f>
        <v>16.7</v>
      </c>
      <c r="B313" s="162" t="str">
        <f>[1]Replanilhamento!B320</f>
        <v xml:space="preserve">	Portão em alumínio, cor N/B/P, em perfís búzio quadrado ou lambril, completo inclusive rodízios, perfís e fechadura</v>
      </c>
      <c r="C313" s="163" t="str">
        <f>[1]Replanilhamento!C320</f>
        <v>m²</v>
      </c>
      <c r="D313" s="69" t="s">
        <v>1437</v>
      </c>
      <c r="E313" s="266">
        <f>5*1.8</f>
        <v>9</v>
      </c>
    </row>
    <row r="314" spans="1:5" ht="71.25">
      <c r="A314" s="159" t="str">
        <f>[1]Replanilhamento!A321</f>
        <v>16.8</v>
      </c>
      <c r="B314" s="162" t="str">
        <f>[1]Replanilhamento!B321</f>
        <v>CARGA, MANOBRA E DESCARGA DE SOLOS E MATERIAIS GRANULARES EM CAMINHÃO BASCULANTE 18 M³ - CARGA COM PÁ CARREGADEIRA (CAÇAMBA DE 1,7 A 2,8 M³ / 128 HP) E DESCARGA LIVRE (UNIDADE: M3). AF_07/2020</v>
      </c>
      <c r="C314" s="163" t="str">
        <f>[1]Replanilhamento!C321</f>
        <v>m³</v>
      </c>
      <c r="D314" s="69" t="s">
        <v>1438</v>
      </c>
      <c r="E314" s="67">
        <v>263</v>
      </c>
    </row>
  </sheetData>
  <mergeCells count="16">
    <mergeCell ref="B252:C252"/>
    <mergeCell ref="B256:C256"/>
    <mergeCell ref="B260:C260"/>
    <mergeCell ref="B306:C30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565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221" t="s">
        <v>124</v>
      </c>
      <c r="C43" s="222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221" t="s">
        <v>686</v>
      </c>
      <c r="C51" s="222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221" t="s">
        <v>165</v>
      </c>
      <c r="C63" s="222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221" t="s">
        <v>719</v>
      </c>
      <c r="C68" s="222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221" t="s">
        <v>757</v>
      </c>
      <c r="C88" s="222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221" t="s">
        <v>897</v>
      </c>
      <c r="C158" s="222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221" t="s">
        <v>1002</v>
      </c>
      <c r="C211" s="222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221" t="s">
        <v>1084</v>
      </c>
      <c r="C252" s="222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1099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176" t="s">
        <v>3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1100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58116.91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1102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221" t="s">
        <v>645</v>
      </c>
      <c r="C30" s="222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221" t="s">
        <v>124</v>
      </c>
      <c r="C43" s="222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221" t="s">
        <v>719</v>
      </c>
      <c r="C68" s="222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221" t="s">
        <v>757</v>
      </c>
      <c r="C88" s="222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221" t="s">
        <v>897</v>
      </c>
      <c r="C158" s="222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221" t="s">
        <v>1002</v>
      </c>
      <c r="C211" s="222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221" t="s">
        <v>1084</v>
      </c>
      <c r="C252" s="222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1121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176" t="s">
        <v>3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1122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89775.569999999992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1124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221" t="s">
        <v>124</v>
      </c>
      <c r="C43" s="222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221" t="s">
        <v>719</v>
      </c>
      <c r="C68" s="222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221" t="s">
        <v>757</v>
      </c>
      <c r="C88" s="222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221" t="s">
        <v>897</v>
      </c>
      <c r="C158" s="222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221" t="s">
        <v>1002</v>
      </c>
      <c r="C211" s="222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221" t="s">
        <v>1084</v>
      </c>
      <c r="C252" s="222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1141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225" t="s">
        <v>1142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1143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83172.599999999991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97">
        <f>P268/J268</f>
        <v>0.42271048944947692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223" t="s">
        <v>1145</v>
      </c>
      <c r="B1" s="224"/>
      <c r="C1" s="224"/>
      <c r="D1" s="224"/>
    </row>
    <row r="2" spans="1:7" ht="12" customHeight="1">
      <c r="A2" s="223"/>
      <c r="B2" s="224"/>
      <c r="C2" s="224"/>
      <c r="D2" s="224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221" t="s">
        <v>596</v>
      </c>
      <c r="C13" s="222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221" t="s">
        <v>645</v>
      </c>
      <c r="C30" s="222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221" t="s">
        <v>124</v>
      </c>
      <c r="C43" s="222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221" t="s">
        <v>686</v>
      </c>
      <c r="C51" s="222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221" t="s">
        <v>165</v>
      </c>
      <c r="C63" s="222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221" t="s">
        <v>719</v>
      </c>
      <c r="C68" s="222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221" t="s">
        <v>757</v>
      </c>
      <c r="C88" s="222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221" t="s">
        <v>897</v>
      </c>
      <c r="C158" s="222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221" t="s">
        <v>1002</v>
      </c>
      <c r="C211" s="222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221" t="s">
        <v>1040</v>
      </c>
      <c r="C230" s="222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221" t="s">
        <v>1058</v>
      </c>
      <c r="C239" s="222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221" t="s">
        <v>1084</v>
      </c>
      <c r="C252" s="222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221" t="s">
        <v>1092</v>
      </c>
      <c r="C256" s="222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642-2265-4D46-9802-AE192C1F7407}">
  <dimension ref="A1:T268"/>
  <sheetViews>
    <sheetView view="pageBreakPreview" topLeftCell="A83" zoomScale="80" zoomScaleNormal="80" zoomScaleSheetLayoutView="80" workbookViewId="0">
      <selection activeCell="L91" sqref="L91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66" t="s">
        <v>1179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</row>
    <row r="2" spans="1:17" ht="1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7" ht="15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7" ht="15" customHeight="1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7" ht="14.25">
      <c r="A5" s="167" t="s">
        <v>1</v>
      </c>
      <c r="B5" s="168"/>
      <c r="C5" s="168"/>
      <c r="D5" s="168"/>
      <c r="E5" s="169"/>
      <c r="F5" s="170" t="s">
        <v>2</v>
      </c>
      <c r="G5" s="171"/>
      <c r="H5" s="171"/>
      <c r="I5" s="172"/>
      <c r="J5" s="173"/>
      <c r="K5" s="225" t="s">
        <v>1142</v>
      </c>
      <c r="L5" s="177"/>
      <c r="M5" s="180" t="s">
        <v>4</v>
      </c>
      <c r="N5" s="181"/>
      <c r="O5" s="182" t="s">
        <v>5</v>
      </c>
      <c r="P5" s="183"/>
      <c r="Q5" s="184"/>
    </row>
    <row r="6" spans="1:17" ht="23.25" customHeight="1">
      <c r="A6" s="185" t="s">
        <v>6</v>
      </c>
      <c r="B6" s="186"/>
      <c r="C6" s="186"/>
      <c r="D6" s="186"/>
      <c r="E6" s="187"/>
      <c r="F6" s="188" t="s">
        <v>1180</v>
      </c>
      <c r="G6" s="189"/>
      <c r="H6" s="189"/>
      <c r="I6" s="190"/>
      <c r="J6" s="174"/>
      <c r="K6" s="178"/>
      <c r="L6" s="179"/>
      <c r="M6" s="191">
        <f>J268</f>
        <v>743201.31116014998</v>
      </c>
      <c r="N6" s="192"/>
      <c r="O6" s="193">
        <f>O268</f>
        <v>85362.680000000008</v>
      </c>
      <c r="P6" s="194"/>
      <c r="Q6" s="195"/>
    </row>
    <row r="7" spans="1:17">
      <c r="A7" s="196" t="s">
        <v>8</v>
      </c>
      <c r="B7" s="197"/>
      <c r="C7" s="197"/>
      <c r="D7" s="197"/>
      <c r="E7" s="198"/>
      <c r="F7" s="2"/>
      <c r="G7" s="2"/>
      <c r="H7" s="2"/>
      <c r="I7" s="2"/>
      <c r="J7" s="175"/>
      <c r="K7" s="199" t="s">
        <v>9</v>
      </c>
      <c r="L7" s="200"/>
      <c r="M7" s="201" t="s">
        <v>10</v>
      </c>
      <c r="N7" s="202"/>
      <c r="O7" s="3"/>
      <c r="P7" s="4"/>
      <c r="Q7" s="5"/>
    </row>
    <row r="8" spans="1:17" ht="12" customHeight="1">
      <c r="A8" s="203"/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</row>
    <row r="9" spans="1:17" ht="25.5" customHeight="1">
      <c r="A9" s="164" t="s">
        <v>11</v>
      </c>
      <c r="B9" s="164" t="s">
        <v>12</v>
      </c>
      <c r="C9" s="164" t="s">
        <v>13</v>
      </c>
      <c r="D9" s="164" t="s">
        <v>14</v>
      </c>
      <c r="E9" s="164" t="s">
        <v>15</v>
      </c>
      <c r="F9" s="164" t="s">
        <v>16</v>
      </c>
      <c r="G9" s="208" t="s">
        <v>17</v>
      </c>
      <c r="H9" s="208" t="s">
        <v>18</v>
      </c>
      <c r="I9" s="210" t="s">
        <v>19</v>
      </c>
      <c r="J9" s="215" t="s">
        <v>20</v>
      </c>
      <c r="K9" s="212" t="s">
        <v>21</v>
      </c>
      <c r="L9" s="213"/>
      <c r="M9" s="217"/>
      <c r="N9" s="212" t="s">
        <v>22</v>
      </c>
      <c r="O9" s="213"/>
      <c r="P9" s="213"/>
      <c r="Q9" s="214" t="s">
        <v>23</v>
      </c>
    </row>
    <row r="10" spans="1:17" ht="25.5" customHeight="1">
      <c r="A10" s="164"/>
      <c r="B10" s="164"/>
      <c r="C10" s="164"/>
      <c r="D10" s="164"/>
      <c r="E10" s="165"/>
      <c r="F10" s="165"/>
      <c r="G10" s="209"/>
      <c r="H10" s="209"/>
      <c r="I10" s="211"/>
      <c r="J10" s="216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21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04'!M12</f>
        <v>544.94000000000005</v>
      </c>
      <c r="L12" s="14">
        <f>'[1]Memória 05'!E5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04'!M13</f>
        <v>6</v>
      </c>
      <c r="L13" s="14">
        <f>'[1]Memória 05'!E6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04'!M14</f>
        <v>111.30000000000001</v>
      </c>
      <c r="L14" s="14">
        <f>'[1]Memória 05'!E7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04'!M15</f>
        <v>544.94000000000005</v>
      </c>
      <c r="L15" s="14">
        <f>'[1]Memória 05'!E8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04'!M16</f>
        <v>1</v>
      </c>
      <c r="L16" s="14">
        <f>'[1]Memória 05'!E9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04'!M17</f>
        <v>0</v>
      </c>
      <c r="L17" s="14">
        <f>'[1]Memória 05'!E10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04'!M18</f>
        <v>0</v>
      </c>
      <c r="L18" s="14">
        <f>'[1]Memória 05'!E11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04'!M19</f>
        <v>1</v>
      </c>
      <c r="L19" s="14">
        <f>'[1]Memória 05'!E12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205" t="s">
        <v>56</v>
      </c>
      <c r="C20" s="206"/>
      <c r="D20" s="206"/>
      <c r="E20" s="206"/>
      <c r="F20" s="206"/>
      <c r="G20" s="207"/>
      <c r="H20" s="29"/>
      <c r="I20" s="30">
        <f>SUM(I21:I36)</f>
        <v>48393.369299999998</v>
      </c>
      <c r="J20" s="31">
        <f>SUM(J21:J36)</f>
        <v>61628.955803549994</v>
      </c>
      <c r="K20" s="14">
        <f>'[1]BM 04'!M20</f>
        <v>0</v>
      </c>
      <c r="L20" s="14">
        <f>'[1]Memória 05'!E13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04'!M21</f>
        <v>44.18</v>
      </c>
      <c r="L21" s="14">
        <f>'[1]Memória 05'!E14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04'!M22</f>
        <v>0</v>
      </c>
      <c r="L22" s="14">
        <f>'[1]Memória 05'!E15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04'!M23</f>
        <v>45.17</v>
      </c>
      <c r="L23" s="14">
        <f>'[1]Memória 05'!E16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04'!M24</f>
        <v>8.6</v>
      </c>
      <c r="L24" s="14">
        <f>'[1]Memória 05'!E17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04'!M25</f>
        <v>260.39</v>
      </c>
      <c r="L25" s="14">
        <f>'[1]Memória 05'!E18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04'!M26</f>
        <v>195.8</v>
      </c>
      <c r="L26" s="14">
        <f>'[1]Memória 05'!E19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04'!M27</f>
        <v>142.6</v>
      </c>
      <c r="L27" s="14">
        <f>'[1]Memória 05'!E20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04'!M28</f>
        <v>499.79999999999995</v>
      </c>
      <c r="L28" s="14">
        <f>'[1]Memória 05'!E21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04'!M29</f>
        <v>452.70000000000005</v>
      </c>
      <c r="L29" s="14">
        <f>'[1]Memória 05'!E22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04'!M30</f>
        <v>17.5</v>
      </c>
      <c r="L30" s="14">
        <f>'[1]Memória 05'!E23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04'!M31</f>
        <v>10.1</v>
      </c>
      <c r="L31" s="14">
        <f>'[1]Memória 05'!E24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04'!M32</f>
        <v>25.52</v>
      </c>
      <c r="L32" s="14">
        <f>'[1]Memória 05'!E25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04'!M33</f>
        <v>25.52</v>
      </c>
      <c r="L33" s="14">
        <f>'[1]Memória 05'!E26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04'!M34</f>
        <v>107.48</v>
      </c>
      <c r="L34" s="14">
        <f>'[1]Memória 05'!E27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04'!M35</f>
        <v>0</v>
      </c>
      <c r="L35" s="14">
        <f>'[1]Memória 05'!E28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04'!M36</f>
        <v>0</v>
      </c>
      <c r="L36" s="14">
        <f>'[1]Memória 05'!E29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205" t="s">
        <v>97</v>
      </c>
      <c r="C37" s="206"/>
      <c r="D37" s="206"/>
      <c r="E37" s="206"/>
      <c r="F37" s="206"/>
      <c r="G37" s="207"/>
      <c r="H37" s="37"/>
      <c r="I37" s="30">
        <f>SUM(I38:I49)</f>
        <v>120481.71239999999</v>
      </c>
      <c r="J37" s="31">
        <f>SUM(J38:J49)</f>
        <v>153433.46074140002</v>
      </c>
      <c r="K37" s="14">
        <f>'[1]BM 04'!M37</f>
        <v>0</v>
      </c>
      <c r="L37" s="14">
        <f>'[1]Memória 05'!E30</f>
        <v>0</v>
      </c>
      <c r="M37" s="31"/>
      <c r="N37" s="31">
        <f t="shared" ref="N37:Q37" si="11">SUM(N38:N49)</f>
        <v>139064.07</v>
      </c>
      <c r="O37" s="31">
        <f t="shared" si="11"/>
        <v>12499.380000000001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04'!M38</f>
        <v>743.2</v>
      </c>
      <c r="L38" s="14">
        <f>'[1]Memória 05'!E31</f>
        <v>129.5</v>
      </c>
      <c r="M38" s="14">
        <f t="shared" si="2"/>
        <v>872.7</v>
      </c>
      <c r="N38" s="14">
        <f t="shared" si="4"/>
        <v>12966.57</v>
      </c>
      <c r="O38" s="14">
        <f t="shared" si="5"/>
        <v>2259.38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04'!M39</f>
        <v>85.800000000000011</v>
      </c>
      <c r="L39" s="14">
        <f>'[1]Memória 05'!E32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04'!M40</f>
        <v>709.45</v>
      </c>
      <c r="L40" s="14">
        <f>'[1]Memória 05'!E33</f>
        <v>221.45000000000002</v>
      </c>
      <c r="M40" s="14">
        <f t="shared" si="2"/>
        <v>930.90000000000009</v>
      </c>
      <c r="N40" s="14">
        <f t="shared" si="4"/>
        <v>11438.11</v>
      </c>
      <c r="O40" s="14">
        <f t="shared" si="5"/>
        <v>3570.33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04'!M41</f>
        <v>847.35</v>
      </c>
      <c r="L41" s="14">
        <f>'[1]Memória 05'!E34</f>
        <v>133.05000000000001</v>
      </c>
      <c r="M41" s="14">
        <f t="shared" si="2"/>
        <v>980.40000000000009</v>
      </c>
      <c r="N41" s="14">
        <f t="shared" si="4"/>
        <v>12301.74</v>
      </c>
      <c r="O41" s="14">
        <f t="shared" si="5"/>
        <v>1931.61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04'!M42</f>
        <v>427.5</v>
      </c>
      <c r="L42" s="14">
        <f>'[1]Memória 05'!E35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04'!M43</f>
        <v>368</v>
      </c>
      <c r="L43" s="14">
        <f>'[1]Memória 05'!E36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04'!M44</f>
        <v>97</v>
      </c>
      <c r="L44" s="14">
        <f>'[1]Memória 05'!E37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04'!M45</f>
        <v>576.84</v>
      </c>
      <c r="L45" s="14">
        <f>'[1]Memória 05'!E38</f>
        <v>101.82000000000001</v>
      </c>
      <c r="M45" s="14">
        <f t="shared" si="2"/>
        <v>678.66000000000008</v>
      </c>
      <c r="N45" s="14">
        <f t="shared" si="4"/>
        <v>26842.49</v>
      </c>
      <c r="O45" s="14">
        <f t="shared" si="5"/>
        <v>4738.0600000000004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04'!M46</f>
        <v>48.93</v>
      </c>
      <c r="L46" s="14">
        <f>'[1]Memória 05'!E39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04'!M47</f>
        <v>48.93</v>
      </c>
      <c r="L47" s="14">
        <f>'[1]Memória 05'!E40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04'!M48</f>
        <v>281</v>
      </c>
      <c r="L48" s="14">
        <f>'[1]Memória 05'!E41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04'!M49</f>
        <v>0</v>
      </c>
      <c r="L49" s="14">
        <f>'[1]Memória 05'!E42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205" t="s">
        <v>124</v>
      </c>
      <c r="C50" s="206"/>
      <c r="D50" s="206"/>
      <c r="E50" s="206"/>
      <c r="F50" s="206"/>
      <c r="G50" s="207"/>
      <c r="H50" s="29"/>
      <c r="I50" s="30">
        <f>SUM(I51:I57)</f>
        <v>44178.369400000011</v>
      </c>
      <c r="J50" s="31">
        <f>SUM(J51:J57)</f>
        <v>56261.153430900013</v>
      </c>
      <c r="K50" s="14">
        <f>'[1]BM 04'!M50</f>
        <v>0</v>
      </c>
      <c r="L50" s="14">
        <f>'[1]Memória 05'!E43</f>
        <v>0</v>
      </c>
      <c r="M50" s="31"/>
      <c r="N50" s="31">
        <f t="shared" ref="N50:Q50" si="14">SUM(N51:N57)</f>
        <v>48460.08</v>
      </c>
      <c r="O50" s="31">
        <f t="shared" si="14"/>
        <v>3260.32</v>
      </c>
      <c r="P50" s="31">
        <f t="shared" si="14"/>
        <v>51720.41</v>
      </c>
      <c r="Q50" s="31">
        <f t="shared" si="14"/>
        <v>4540.74343090001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04'!M51</f>
        <v>796.04</v>
      </c>
      <c r="L51" s="14">
        <f>'[1]Memória 05'!E44</f>
        <v>56.64</v>
      </c>
      <c r="M51" s="14">
        <f t="shared" si="2"/>
        <v>852.68</v>
      </c>
      <c r="N51" s="14">
        <f t="shared" si="4"/>
        <v>45821.81</v>
      </c>
      <c r="O51" s="14">
        <f t="shared" si="5"/>
        <v>3260.32</v>
      </c>
      <c r="P51" s="23">
        <f t="shared" si="6"/>
        <v>49082.14</v>
      </c>
      <c r="Q51" s="14">
        <f t="shared" si="7"/>
        <v>2072.8115180000095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04'!M52</f>
        <v>15.97</v>
      </c>
      <c r="L52" s="14">
        <f>'[1]Memória 05'!E45</f>
        <v>0</v>
      </c>
      <c r="M52" s="14">
        <f t="shared" si="2"/>
        <v>15.97</v>
      </c>
      <c r="N52" s="14">
        <f t="shared" si="4"/>
        <v>441.94</v>
      </c>
      <c r="O52" s="14">
        <f t="shared" si="5"/>
        <v>0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04'!M53</f>
        <v>5.84</v>
      </c>
      <c r="L53" s="14">
        <f>'[1]Memória 05'!E46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04'!M54</f>
        <v>5.7</v>
      </c>
      <c r="L54" s="14">
        <f>'[1]Memória 05'!E47</f>
        <v>0</v>
      </c>
      <c r="M54" s="14">
        <f t="shared" si="2"/>
        <v>5.7</v>
      </c>
      <c r="N54" s="14">
        <f t="shared" si="4"/>
        <v>215.66</v>
      </c>
      <c r="O54" s="14">
        <f t="shared" si="5"/>
        <v>0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04'!M55</f>
        <v>34.5</v>
      </c>
      <c r="L55" s="14">
        <f>'[1]Memória 05'!E48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04'!M56</f>
        <v>0</v>
      </c>
      <c r="L56" s="14">
        <f>'[1]Memória 05'!E49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04'!M57</f>
        <v>0</v>
      </c>
      <c r="L57" s="14">
        <f>'[1]Memória 05'!E50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205" t="s">
        <v>141</v>
      </c>
      <c r="C58" s="206"/>
      <c r="D58" s="206"/>
      <c r="E58" s="206"/>
      <c r="F58" s="206"/>
      <c r="G58" s="207"/>
      <c r="H58" s="29"/>
      <c r="I58" s="30">
        <f>SUM(I59:I69)</f>
        <v>97919.82</v>
      </c>
      <c r="J58" s="31">
        <f>SUM(J59:J69)</f>
        <v>124700.89077</v>
      </c>
      <c r="K58" s="14">
        <f>'[1]BM 04'!M58</f>
        <v>0</v>
      </c>
      <c r="L58" s="14">
        <f>'[1]Memória 05'!E51</f>
        <v>0</v>
      </c>
      <c r="M58" s="31"/>
      <c r="N58" s="31">
        <f t="shared" ref="N58:Q58" si="17">SUM(N59:N69)</f>
        <v>22521.11</v>
      </c>
      <c r="O58" s="31">
        <f t="shared" si="17"/>
        <v>21347.05</v>
      </c>
      <c r="P58" s="31">
        <f t="shared" si="17"/>
        <v>43868.160000000003</v>
      </c>
      <c r="Q58" s="31">
        <f t="shared" si="17"/>
        <v>80832.730769999995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04'!M59</f>
        <v>1516.15</v>
      </c>
      <c r="L59" s="14">
        <f>'[1]Memória 05'!E52</f>
        <v>0</v>
      </c>
      <c r="M59" s="14">
        <f t="shared" si="2"/>
        <v>1516.15</v>
      </c>
      <c r="N59" s="14">
        <f t="shared" si="4"/>
        <v>7066.79</v>
      </c>
      <c r="O59" s="14">
        <f t="shared" si="5"/>
        <v>0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04'!M60</f>
        <v>636.69000000000005</v>
      </c>
      <c r="L60" s="14">
        <f>'[1]Memória 05'!E53</f>
        <v>879.46</v>
      </c>
      <c r="M60" s="14">
        <f t="shared" si="2"/>
        <v>1516.15</v>
      </c>
      <c r="N60" s="14">
        <f t="shared" si="4"/>
        <v>15454.32</v>
      </c>
      <c r="O60" s="14">
        <f t="shared" si="5"/>
        <v>21347.05</v>
      </c>
      <c r="P60" s="23">
        <f t="shared" si="6"/>
        <v>36801.370000000003</v>
      </c>
      <c r="Q60" s="14">
        <f t="shared" si="7"/>
        <v>14690.695815799991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04'!M61</f>
        <v>0</v>
      </c>
      <c r="L61" s="14">
        <f>'[1]Memória 05'!E54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04'!M62</f>
        <v>0</v>
      </c>
      <c r="L62" s="14">
        <f>'[1]Memória 05'!E55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04'!M63</f>
        <v>0</v>
      </c>
      <c r="L63" s="14">
        <f>'[1]Memória 05'!E56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04'!M64</f>
        <v>0</v>
      </c>
      <c r="L64" s="14">
        <f>'[1]Memória 05'!E57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04'!M65</f>
        <v>0</v>
      </c>
      <c r="L65" s="14">
        <f>'[1]Memória 05'!E58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04'!M66</f>
        <v>0</v>
      </c>
      <c r="L66" s="14">
        <f>'[1]Memória 05'!E59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04'!M67</f>
        <v>0</v>
      </c>
      <c r="L67" s="14">
        <f>'[1]Memória 05'!E60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04'!M68</f>
        <v>0</v>
      </c>
      <c r="L68" s="14">
        <f>'[1]Memória 05'!E61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04'!M69</f>
        <v>0</v>
      </c>
      <c r="L69" s="14">
        <f>'[1]Memória 05'!E62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205" t="s">
        <v>165</v>
      </c>
      <c r="C70" s="206"/>
      <c r="D70" s="206"/>
      <c r="E70" s="206"/>
      <c r="F70" s="206"/>
      <c r="G70" s="207"/>
      <c r="H70" s="37"/>
      <c r="I70" s="30">
        <f>SUM(I71:I74)</f>
        <v>15458.0825</v>
      </c>
      <c r="J70" s="31">
        <f>SUM(J71:J74)</f>
        <v>19685.86806375</v>
      </c>
      <c r="K70" s="14">
        <f>'[1]BM 04'!M70</f>
        <v>0</v>
      </c>
      <c r="L70" s="14">
        <f>'[1]Memória 05'!E63</f>
        <v>0</v>
      </c>
      <c r="M70" s="31"/>
      <c r="N70" s="31">
        <f t="shared" ref="N70:Q70" si="20">SUM(N71:N74)</f>
        <v>0</v>
      </c>
      <c r="O70" s="31">
        <f t="shared" si="20"/>
        <v>11507.62</v>
      </c>
      <c r="P70" s="31">
        <f t="shared" si="20"/>
        <v>11507.62</v>
      </c>
      <c r="Q70" s="31">
        <f t="shared" si="20"/>
        <v>8178.2480637500003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04'!M71</f>
        <v>0</v>
      </c>
      <c r="L71" s="14">
        <f>'[1]Memória 05'!E64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04'!M72</f>
        <v>0</v>
      </c>
      <c r="L72" s="14">
        <f>'[1]Memória 05'!E65</f>
        <v>244.09</v>
      </c>
      <c r="M72" s="14">
        <f t="shared" si="2"/>
        <v>244.09</v>
      </c>
      <c r="N72" s="14">
        <f t="shared" si="4"/>
        <v>0</v>
      </c>
      <c r="O72" s="14">
        <f t="shared" si="5"/>
        <v>11507.62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04'!M73</f>
        <v>0</v>
      </c>
      <c r="L73" s="14">
        <f>'[1]Memória 05'!E66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04'!M74</f>
        <v>0</v>
      </c>
      <c r="L74" s="14">
        <f>'[1]Memória 05'!E67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205" t="s">
        <v>175</v>
      </c>
      <c r="C75" s="206"/>
      <c r="D75" s="206"/>
      <c r="E75" s="206"/>
      <c r="F75" s="206"/>
      <c r="G75" s="207"/>
      <c r="H75" s="37"/>
      <c r="I75" s="30">
        <f>SUM(I77:I93)</f>
        <v>57385.086700000007</v>
      </c>
      <c r="J75" s="31">
        <f>SUM(J77:J93)</f>
        <v>73079.907912449999</v>
      </c>
      <c r="K75" s="14">
        <f>'[1]BM 04'!M75</f>
        <v>0</v>
      </c>
      <c r="L75" s="14">
        <f>'[1]Memória 05'!E68</f>
        <v>0</v>
      </c>
      <c r="M75" s="31"/>
      <c r="N75" s="31">
        <f t="shared" ref="N75:Q75" si="23">SUM(N77:N93)</f>
        <v>11087.27</v>
      </c>
      <c r="O75" s="31">
        <f t="shared" si="23"/>
        <v>6265.64</v>
      </c>
      <c r="P75" s="31">
        <f t="shared" si="23"/>
        <v>17352.91</v>
      </c>
      <c r="Q75" s="31">
        <f t="shared" si="23"/>
        <v>55726.997912450002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04'!M76</f>
        <v>0</v>
      </c>
      <c r="L76" s="14">
        <f>'[1]Memória 05'!E69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04'!M77</f>
        <v>0</v>
      </c>
      <c r="L77" s="14">
        <f>'[1]Memória 05'!E70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04'!M78</f>
        <v>0</v>
      </c>
      <c r="L78" s="14">
        <f>'[1]Memória 05'!E71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04'!M79</f>
        <v>0</v>
      </c>
      <c r="L79" s="14">
        <f>'[1]Memória 05'!E72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04'!M80</f>
        <v>0</v>
      </c>
      <c r="L80" s="14">
        <f>'[1]Memória 05'!E73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04'!M81</f>
        <v>0</v>
      </c>
      <c r="L81" s="14">
        <f>'[1]Memória 05'!E74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04'!M82</f>
        <v>0</v>
      </c>
      <c r="L82" s="14">
        <f>'[1]Memória 05'!E75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04'!M83</f>
        <v>0</v>
      </c>
      <c r="L83" s="14">
        <f>'[1]Memória 05'!E76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04'!M84</f>
        <v>0</v>
      </c>
      <c r="L84" s="14">
        <f>'[1]Memória 05'!E77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04'!M85</f>
        <v>0</v>
      </c>
      <c r="L85" s="14">
        <f>'[1]Memória 05'!E78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1181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04'!M86</f>
        <v>0</v>
      </c>
      <c r="L86" s="14">
        <f>'[1]Memória 05'!E79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04'!M87</f>
        <v>0</v>
      </c>
      <c r="L87" s="14">
        <f>'[1]Memória 05'!E80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04'!M88</f>
        <v>12.02</v>
      </c>
      <c r="L88" s="14">
        <f>'[1]Memória 05'!E81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04'!M89</f>
        <v>240.47</v>
      </c>
      <c r="L89" s="14">
        <f>'[1]Memória 05'!E82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04'!M90</f>
        <v>240.47</v>
      </c>
      <c r="L90" s="14">
        <f>'[1]Memória 05'!E83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04'!M91</f>
        <v>0</v>
      </c>
      <c r="L91" s="14">
        <f>'[1]Memória 05'!E84</f>
        <v>240.47</v>
      </c>
      <c r="M91" s="14">
        <f t="shared" si="24"/>
        <v>240.47</v>
      </c>
      <c r="N91" s="14">
        <f t="shared" si="26"/>
        <v>0</v>
      </c>
      <c r="O91" s="14">
        <f t="shared" si="27"/>
        <v>6265.64</v>
      </c>
      <c r="P91" s="23">
        <f t="shared" si="28"/>
        <v>6265.64</v>
      </c>
      <c r="Q91" s="14">
        <f t="shared" si="29"/>
        <v>6660.3867829000001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04'!M92</f>
        <v>0</v>
      </c>
      <c r="L92" s="14">
        <f>'[1]Memória 05'!E85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04'!M93</f>
        <v>0</v>
      </c>
      <c r="L93" s="14">
        <f>'[1]Memória 05'!E86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04'!M94</f>
        <v>0</v>
      </c>
      <c r="L94" s="14">
        <f>'[1]Memória 05'!E87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205" t="s">
        <v>213</v>
      </c>
      <c r="C95" s="206"/>
      <c r="D95" s="206"/>
      <c r="E95" s="206"/>
      <c r="F95" s="206"/>
      <c r="G95" s="207"/>
      <c r="H95" s="37"/>
      <c r="I95" s="53">
        <f>SUM(I96:I164)</f>
        <v>31389.573300000011</v>
      </c>
      <c r="J95" s="54">
        <f>SUM(J96:J164)</f>
        <v>39974.621597550009</v>
      </c>
      <c r="K95" s="14">
        <f>'[1]BM 04'!M95</f>
        <v>0</v>
      </c>
      <c r="L95" s="14">
        <f>'[1]Memória 05'!E88</f>
        <v>0</v>
      </c>
      <c r="M95" s="54"/>
      <c r="N95" s="31">
        <f t="shared" ref="N95:Q95" si="32">SUM(N96:N164)</f>
        <v>4553.1099999999997</v>
      </c>
      <c r="O95" s="31">
        <f t="shared" si="32"/>
        <v>9690.1500000000033</v>
      </c>
      <c r="P95" s="31">
        <f t="shared" si="32"/>
        <v>14243.27</v>
      </c>
      <c r="Q95" s="31">
        <f t="shared" si="32"/>
        <v>25731.351597550001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04'!M96</f>
        <v>0</v>
      </c>
      <c r="L96" s="14">
        <f>'[1]Memória 05'!E89</f>
        <v>1</v>
      </c>
      <c r="M96" s="14">
        <f t="shared" si="24"/>
        <v>1</v>
      </c>
      <c r="N96" s="14">
        <f t="shared" si="26"/>
        <v>0</v>
      </c>
      <c r="O96" s="14">
        <f t="shared" si="27"/>
        <v>368.12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04'!M97</f>
        <v>0</v>
      </c>
      <c r="L97" s="14">
        <f>'[1]Memória 05'!E90</f>
        <v>2</v>
      </c>
      <c r="M97" s="14">
        <f t="shared" si="24"/>
        <v>2</v>
      </c>
      <c r="N97" s="14">
        <f t="shared" si="26"/>
        <v>0</v>
      </c>
      <c r="O97" s="14">
        <f t="shared" si="27"/>
        <v>1495.14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04'!M98</f>
        <v>0</v>
      </c>
      <c r="L98" s="14">
        <f>'[1]Memória 05'!E91</f>
        <v>7</v>
      </c>
      <c r="M98" s="14">
        <f t="shared" si="24"/>
        <v>7</v>
      </c>
      <c r="N98" s="14">
        <f t="shared" si="26"/>
        <v>0</v>
      </c>
      <c r="O98" s="14">
        <f t="shared" si="27"/>
        <v>388.05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04'!M99</f>
        <v>0</v>
      </c>
      <c r="L99" s="14">
        <f>'[1]Memória 05'!E92</f>
        <v>17</v>
      </c>
      <c r="M99" s="14">
        <f t="shared" si="24"/>
        <v>17</v>
      </c>
      <c r="N99" s="14">
        <f t="shared" si="26"/>
        <v>0</v>
      </c>
      <c r="O99" s="14">
        <f t="shared" si="27"/>
        <v>133.58000000000001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04'!M100</f>
        <v>0</v>
      </c>
      <c r="L100" s="14">
        <f>'[1]Memória 05'!E93</f>
        <v>15</v>
      </c>
      <c r="M100" s="14">
        <f t="shared" si="24"/>
        <v>15</v>
      </c>
      <c r="N100" s="14">
        <f t="shared" si="26"/>
        <v>0</v>
      </c>
      <c r="O100" s="14">
        <f t="shared" si="27"/>
        <v>130.28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04'!M101</f>
        <v>10</v>
      </c>
      <c r="L101" s="14">
        <f>'[1]Memória 05'!E94</f>
        <v>7</v>
      </c>
      <c r="M101" s="14">
        <f t="shared" si="24"/>
        <v>17</v>
      </c>
      <c r="N101" s="14">
        <f t="shared" si="26"/>
        <v>50.43</v>
      </c>
      <c r="O101" s="14">
        <f t="shared" si="27"/>
        <v>35.299999999999997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04'!M102</f>
        <v>8</v>
      </c>
      <c r="L102" s="14">
        <f>'[1]Memória 05'!E95</f>
        <v>3</v>
      </c>
      <c r="M102" s="14">
        <f t="shared" si="24"/>
        <v>11</v>
      </c>
      <c r="N102" s="14">
        <f t="shared" si="26"/>
        <v>44.62</v>
      </c>
      <c r="O102" s="14">
        <f t="shared" si="27"/>
        <v>16.73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04'!M103</f>
        <v>5</v>
      </c>
      <c r="L103" s="14">
        <f>'[1]Memória 05'!E96</f>
        <v>4</v>
      </c>
      <c r="M103" s="14">
        <f t="shared" si="24"/>
        <v>9</v>
      </c>
      <c r="N103" s="14">
        <f t="shared" si="26"/>
        <v>56.16</v>
      </c>
      <c r="O103" s="14">
        <f t="shared" si="27"/>
        <v>44.93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04'!M104</f>
        <v>12</v>
      </c>
      <c r="L104" s="14">
        <f>'[1]Memória 05'!E97</f>
        <v>4</v>
      </c>
      <c r="M104" s="14">
        <f t="shared" si="24"/>
        <v>16</v>
      </c>
      <c r="N104" s="14">
        <f t="shared" si="26"/>
        <v>167.19</v>
      </c>
      <c r="O104" s="14">
        <f t="shared" si="27"/>
        <v>55.73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04'!M105</f>
        <v>16</v>
      </c>
      <c r="L105" s="14">
        <f>'[1]Memória 05'!E98</f>
        <v>10</v>
      </c>
      <c r="M105" s="14">
        <f t="shared" si="24"/>
        <v>26</v>
      </c>
      <c r="N105" s="14">
        <f t="shared" si="26"/>
        <v>116.96</v>
      </c>
      <c r="O105" s="14">
        <f t="shared" si="27"/>
        <v>73.099999999999994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04'!M106</f>
        <v>14</v>
      </c>
      <c r="L106" s="14">
        <f>'[1]Memória 05'!E99</f>
        <v>5</v>
      </c>
      <c r="M106" s="14">
        <f t="shared" si="24"/>
        <v>19</v>
      </c>
      <c r="N106" s="14">
        <f t="shared" si="26"/>
        <v>70.599999999999994</v>
      </c>
      <c r="O106" s="14">
        <f t="shared" si="27"/>
        <v>25.22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04'!M107</f>
        <v>5</v>
      </c>
      <c r="L107" s="14">
        <f>'[1]Memória 05'!E100</f>
        <v>5</v>
      </c>
      <c r="M107" s="14">
        <f t="shared" si="24"/>
        <v>10</v>
      </c>
      <c r="N107" s="14">
        <f t="shared" si="26"/>
        <v>52.34</v>
      </c>
      <c r="O107" s="14">
        <f t="shared" si="27"/>
        <v>52.34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04'!M108</f>
        <v>7</v>
      </c>
      <c r="L108" s="14">
        <f>'[1]Memória 05'!E101</f>
        <v>5</v>
      </c>
      <c r="M108" s="14">
        <f t="shared" si="24"/>
        <v>12</v>
      </c>
      <c r="N108" s="14">
        <f t="shared" si="26"/>
        <v>125.87</v>
      </c>
      <c r="O108" s="14">
        <f t="shared" si="27"/>
        <v>89.91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04'!M109</f>
        <v>4</v>
      </c>
      <c r="L109" s="14">
        <f>'[1]Memória 05'!E102</f>
        <v>1</v>
      </c>
      <c r="M109" s="14">
        <f t="shared" si="24"/>
        <v>5</v>
      </c>
      <c r="N109" s="14">
        <f t="shared" si="26"/>
        <v>64.69</v>
      </c>
      <c r="O109" s="14">
        <f t="shared" si="27"/>
        <v>16.170000000000002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04'!M110</f>
        <v>1</v>
      </c>
      <c r="L110" s="14">
        <f>'[1]Memória 05'!E103</f>
        <v>1</v>
      </c>
      <c r="M110" s="14">
        <f t="shared" si="24"/>
        <v>2</v>
      </c>
      <c r="N110" s="14">
        <f t="shared" si="26"/>
        <v>26.62</v>
      </c>
      <c r="O110" s="14">
        <f t="shared" si="27"/>
        <v>26.62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04'!M111</f>
        <v>8</v>
      </c>
      <c r="L111" s="14">
        <f>'[1]Memória 05'!E104</f>
        <v>4</v>
      </c>
      <c r="M111" s="14">
        <f t="shared" si="24"/>
        <v>12</v>
      </c>
      <c r="N111" s="14">
        <f t="shared" si="26"/>
        <v>179.72</v>
      </c>
      <c r="O111" s="14">
        <f t="shared" si="27"/>
        <v>89.86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04'!M112</f>
        <v>10</v>
      </c>
      <c r="L112" s="14">
        <f>'[1]Memória 05'!E105</f>
        <v>6</v>
      </c>
      <c r="M112" s="14">
        <f t="shared" si="24"/>
        <v>16</v>
      </c>
      <c r="N112" s="14">
        <f t="shared" si="26"/>
        <v>141.49</v>
      </c>
      <c r="O112" s="14">
        <f t="shared" si="27"/>
        <v>84.89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04'!M113</f>
        <v>6</v>
      </c>
      <c r="L113" s="14">
        <f>'[1]Memória 05'!E106</f>
        <v>4</v>
      </c>
      <c r="M113" s="14">
        <f t="shared" si="24"/>
        <v>10</v>
      </c>
      <c r="N113" s="14">
        <f t="shared" si="26"/>
        <v>210.66</v>
      </c>
      <c r="O113" s="14">
        <f t="shared" si="27"/>
        <v>140.44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04'!M114</f>
        <v>35</v>
      </c>
      <c r="L114" s="14">
        <f>'[1]Memória 05'!E107</f>
        <v>20</v>
      </c>
      <c r="M114" s="14">
        <f t="shared" si="24"/>
        <v>55</v>
      </c>
      <c r="N114" s="14">
        <f t="shared" si="26"/>
        <v>177.4</v>
      </c>
      <c r="O114" s="14">
        <f t="shared" si="27"/>
        <v>101.37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04'!M115</f>
        <v>25</v>
      </c>
      <c r="L115" s="14">
        <f>'[1]Memória 05'!E108</f>
        <v>12</v>
      </c>
      <c r="M115" s="14">
        <f t="shared" si="24"/>
        <v>37</v>
      </c>
      <c r="N115" s="14">
        <f t="shared" si="26"/>
        <v>222.86</v>
      </c>
      <c r="O115" s="14">
        <f t="shared" si="27"/>
        <v>106.97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04'!M116</f>
        <v>55</v>
      </c>
      <c r="L116" s="14">
        <f>'[1]Memória 05'!E109</f>
        <v>18</v>
      </c>
      <c r="M116" s="14">
        <f t="shared" si="24"/>
        <v>73</v>
      </c>
      <c r="N116" s="14">
        <f t="shared" si="26"/>
        <v>606.57000000000005</v>
      </c>
      <c r="O116" s="14">
        <f t="shared" si="27"/>
        <v>198.51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04'!M117</f>
        <v>1</v>
      </c>
      <c r="L117" s="14">
        <f>'[1]Memória 05'!E110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04'!M118</f>
        <v>4</v>
      </c>
      <c r="L118" s="14">
        <f>'[1]Memória 05'!E111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04'!M119</f>
        <v>5</v>
      </c>
      <c r="L119" s="14">
        <f>'[1]Memória 05'!E112</f>
        <v>3</v>
      </c>
      <c r="M119" s="14">
        <f t="shared" si="24"/>
        <v>8</v>
      </c>
      <c r="N119" s="14">
        <f t="shared" si="26"/>
        <v>93.35</v>
      </c>
      <c r="O119" s="14">
        <f t="shared" si="27"/>
        <v>56.01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04'!M120</f>
        <v>4</v>
      </c>
      <c r="L120" s="14">
        <f>'[1]Memória 05'!E113</f>
        <v>1</v>
      </c>
      <c r="M120" s="14">
        <f t="shared" si="24"/>
        <v>5</v>
      </c>
      <c r="N120" s="14">
        <f t="shared" si="26"/>
        <v>45.08</v>
      </c>
      <c r="O120" s="14">
        <f t="shared" si="27"/>
        <v>11.27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04'!M121</f>
        <v>2</v>
      </c>
      <c r="L121" s="14">
        <f>'[1]Memória 05'!E114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04'!M122</f>
        <v>5</v>
      </c>
      <c r="L122" s="14">
        <f>'[1]Memória 05'!E115</f>
        <v>3</v>
      </c>
      <c r="M122" s="14">
        <f t="shared" si="24"/>
        <v>8</v>
      </c>
      <c r="N122" s="14">
        <f t="shared" si="26"/>
        <v>186.25</v>
      </c>
      <c r="O122" s="14">
        <f t="shared" si="27"/>
        <v>111.75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04'!M123</f>
        <v>1</v>
      </c>
      <c r="L123" s="14">
        <f>'[1]Memória 05'!E116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04'!M124</f>
        <v>19</v>
      </c>
      <c r="L124" s="14">
        <f>'[1]Memória 05'!E117</f>
        <v>9.6700000000000017</v>
      </c>
      <c r="M124" s="14">
        <f t="shared" si="24"/>
        <v>28.67</v>
      </c>
      <c r="N124" s="14">
        <f t="shared" si="26"/>
        <v>269.79000000000002</v>
      </c>
      <c r="O124" s="14">
        <f t="shared" si="27"/>
        <v>137.31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04'!M125</f>
        <v>25</v>
      </c>
      <c r="L125" s="14">
        <f>'[1]Memória 05'!E118</f>
        <v>10.71</v>
      </c>
      <c r="M125" s="14">
        <f t="shared" si="24"/>
        <v>35.71</v>
      </c>
      <c r="N125" s="14">
        <f t="shared" si="26"/>
        <v>252.15</v>
      </c>
      <c r="O125" s="14">
        <f t="shared" si="27"/>
        <v>108.02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04'!M126</f>
        <v>14</v>
      </c>
      <c r="L126" s="14">
        <f>'[1]Memória 05'!E119</f>
        <v>14.66</v>
      </c>
      <c r="M126" s="14">
        <f t="shared" si="24"/>
        <v>28.66</v>
      </c>
      <c r="N126" s="14">
        <f t="shared" si="26"/>
        <v>225.89</v>
      </c>
      <c r="O126" s="14">
        <f t="shared" si="27"/>
        <v>236.54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04'!M127</f>
        <v>50</v>
      </c>
      <c r="L127" s="14">
        <f>'[1]Memória 05'!E120</f>
        <v>11.869999999999997</v>
      </c>
      <c r="M127" s="14">
        <f t="shared" si="24"/>
        <v>61.87</v>
      </c>
      <c r="N127" s="14">
        <f t="shared" si="26"/>
        <v>981.87</v>
      </c>
      <c r="O127" s="14">
        <f t="shared" si="27"/>
        <v>233.1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04'!M128</f>
        <v>0</v>
      </c>
      <c r="L128" s="14">
        <f>'[1]Memória 05'!E121</f>
        <v>135</v>
      </c>
      <c r="M128" s="14">
        <f t="shared" si="24"/>
        <v>135</v>
      </c>
      <c r="N128" s="14">
        <f t="shared" si="26"/>
        <v>0</v>
      </c>
      <c r="O128" s="14">
        <f t="shared" si="27"/>
        <v>1005.75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04'!M129</f>
        <v>0</v>
      </c>
      <c r="L129" s="14">
        <f>'[1]Memória 05'!E122</f>
        <v>36.85</v>
      </c>
      <c r="M129" s="14">
        <f t="shared" si="24"/>
        <v>36.85</v>
      </c>
      <c r="N129" s="14">
        <f t="shared" si="26"/>
        <v>0</v>
      </c>
      <c r="O129" s="14">
        <f t="shared" si="27"/>
        <v>573.47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04'!M130</f>
        <v>0</v>
      </c>
      <c r="L130" s="14">
        <f>'[1]Memória 05'!E123</f>
        <v>5</v>
      </c>
      <c r="M130" s="14">
        <f t="shared" si="24"/>
        <v>5</v>
      </c>
      <c r="N130" s="14">
        <f t="shared" si="26"/>
        <v>0</v>
      </c>
      <c r="O130" s="14">
        <f t="shared" si="27"/>
        <v>500.55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04'!M131</f>
        <v>0</v>
      </c>
      <c r="L131" s="14">
        <f>'[1]Memória 05'!E124</f>
        <v>5</v>
      </c>
      <c r="M131" s="14">
        <f t="shared" si="24"/>
        <v>5</v>
      </c>
      <c r="N131" s="14">
        <f t="shared" si="26"/>
        <v>0</v>
      </c>
      <c r="O131" s="14">
        <f t="shared" si="27"/>
        <v>170.52</v>
      </c>
      <c r="P131" s="23">
        <f t="shared" si="28"/>
        <v>170.52</v>
      </c>
      <c r="Q131" s="14">
        <f t="shared" si="29"/>
        <v>443.3579400000001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04'!M132</f>
        <v>0</v>
      </c>
      <c r="L132" s="14">
        <f>'[1]Memória 05'!E125</f>
        <v>7</v>
      </c>
      <c r="M132" s="14">
        <f t="shared" si="24"/>
        <v>7</v>
      </c>
      <c r="N132" s="14">
        <f t="shared" si="26"/>
        <v>0</v>
      </c>
      <c r="O132" s="14">
        <f t="shared" si="27"/>
        <v>200.13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04'!M133</f>
        <v>0</v>
      </c>
      <c r="L133" s="14">
        <f>'[1]Memória 05'!E126</f>
        <v>3</v>
      </c>
      <c r="M133" s="14">
        <f t="shared" si="24"/>
        <v>3</v>
      </c>
      <c r="N133" s="14">
        <f t="shared" si="26"/>
        <v>0</v>
      </c>
      <c r="O133" s="14">
        <f t="shared" si="27"/>
        <v>12.45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04'!M134</f>
        <v>0</v>
      </c>
      <c r="L134" s="14">
        <f>'[1]Memória 05'!E127</f>
        <v>58</v>
      </c>
      <c r="M134" s="14">
        <f t="shared" si="24"/>
        <v>58</v>
      </c>
      <c r="N134" s="14">
        <f t="shared" si="26"/>
        <v>0</v>
      </c>
      <c r="O134" s="14">
        <f t="shared" si="27"/>
        <v>186.13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04'!M135</f>
        <v>0</v>
      </c>
      <c r="L135" s="14">
        <f>'[1]Memória 05'!E128</f>
        <v>13</v>
      </c>
      <c r="M135" s="14">
        <f t="shared" si="24"/>
        <v>13</v>
      </c>
      <c r="N135" s="14">
        <f t="shared" si="26"/>
        <v>0</v>
      </c>
      <c r="O135" s="14">
        <f t="shared" si="27"/>
        <v>138.07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04'!M136</f>
        <v>0</v>
      </c>
      <c r="L136" s="14">
        <f>'[1]Memória 05'!E129</f>
        <v>34</v>
      </c>
      <c r="M136" s="14">
        <f t="shared" si="24"/>
        <v>34</v>
      </c>
      <c r="N136" s="14">
        <f t="shared" si="26"/>
        <v>0</v>
      </c>
      <c r="O136" s="14">
        <f t="shared" si="27"/>
        <v>426.5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04'!M137</f>
        <v>0</v>
      </c>
      <c r="L137" s="14">
        <f>'[1]Memória 05'!E130</f>
        <v>4</v>
      </c>
      <c r="M137" s="14">
        <f t="shared" si="24"/>
        <v>4</v>
      </c>
      <c r="N137" s="14">
        <f t="shared" si="26"/>
        <v>0</v>
      </c>
      <c r="O137" s="14">
        <f t="shared" si="27"/>
        <v>63.52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04'!M138</f>
        <v>0</v>
      </c>
      <c r="L138" s="14">
        <f>'[1]Memória 05'!E131</f>
        <v>34</v>
      </c>
      <c r="M138" s="14">
        <f t="shared" si="24"/>
        <v>34</v>
      </c>
      <c r="N138" s="14">
        <f t="shared" si="26"/>
        <v>0</v>
      </c>
      <c r="O138" s="14">
        <f t="shared" si="27"/>
        <v>202.64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04'!M139</f>
        <v>0</v>
      </c>
      <c r="L139" s="14">
        <f>'[1]Memória 05'!E132</f>
        <v>5</v>
      </c>
      <c r="M139" s="14">
        <f t="shared" si="24"/>
        <v>5</v>
      </c>
      <c r="N139" s="14">
        <f t="shared" si="26"/>
        <v>0</v>
      </c>
      <c r="O139" s="14">
        <f t="shared" si="27"/>
        <v>85.2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04'!M140</f>
        <v>0</v>
      </c>
      <c r="L140" s="14">
        <f>'[1]Memória 05'!E133</f>
        <v>9</v>
      </c>
      <c r="M140" s="14">
        <f t="shared" ref="M140:M203" si="35">K140+L140</f>
        <v>9</v>
      </c>
      <c r="N140" s="14">
        <f t="shared" si="26"/>
        <v>0</v>
      </c>
      <c r="O140" s="14">
        <f t="shared" si="27"/>
        <v>163.78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04'!M141</f>
        <v>0</v>
      </c>
      <c r="L141" s="14">
        <f>'[1]Memória 05'!E134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04'!M142</f>
        <v>0</v>
      </c>
      <c r="L142" s="14">
        <f>'[1]Memória 05'!E135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04'!M143</f>
        <v>0</v>
      </c>
      <c r="L143" s="14">
        <f>'[1]Memória 05'!E136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04'!M144</f>
        <v>0</v>
      </c>
      <c r="L144" s="14">
        <f>'[1]Memória 05'!E137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04'!M145</f>
        <v>0</v>
      </c>
      <c r="L145" s="14">
        <f>'[1]Memória 05'!E138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04'!M146</f>
        <v>0</v>
      </c>
      <c r="L146" s="14">
        <f>'[1]Memória 05'!E139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04'!M147</f>
        <v>0</v>
      </c>
      <c r="L147" s="14">
        <f>'[1]Memória 05'!E140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04'!M148</f>
        <v>0</v>
      </c>
      <c r="L148" s="14">
        <f>'[1]Memória 05'!E141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04'!M149</f>
        <v>0</v>
      </c>
      <c r="L149" s="14">
        <f>'[1]Memória 05'!E142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04'!M150</f>
        <v>0</v>
      </c>
      <c r="L150" s="14">
        <f>'[1]Memória 05'!E143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04'!M151</f>
        <v>0</v>
      </c>
      <c r="L151" s="14">
        <f>'[1]Memória 05'!E144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04'!M152</f>
        <v>0</v>
      </c>
      <c r="L152" s="14">
        <f>'[1]Memória 05'!E145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04'!M153</f>
        <v>0</v>
      </c>
      <c r="L153" s="14">
        <f>'[1]Memória 05'!E146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04'!M154</f>
        <v>0</v>
      </c>
      <c r="L154" s="14">
        <f>'[1]Memória 05'!E147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04'!M155</f>
        <v>0</v>
      </c>
      <c r="L155" s="14">
        <f>'[1]Memória 05'!E148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04'!M156</f>
        <v>0</v>
      </c>
      <c r="L156" s="14">
        <f>'[1]Memória 05'!E149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04'!M157</f>
        <v>0</v>
      </c>
      <c r="L157" s="14">
        <f>'[1]Memória 05'!E150</f>
        <v>3</v>
      </c>
      <c r="M157" s="14">
        <f t="shared" si="35"/>
        <v>3</v>
      </c>
      <c r="N157" s="14">
        <f t="shared" si="37"/>
        <v>0</v>
      </c>
      <c r="O157" s="14">
        <f t="shared" si="38"/>
        <v>1394.18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04'!M158</f>
        <v>0</v>
      </c>
      <c r="L158" s="14">
        <f>'[1]Memória 05'!E151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04'!M159</f>
        <v>0</v>
      </c>
      <c r="L159" s="14">
        <f>'[1]Memória 05'!E152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04'!M160</f>
        <v>0</v>
      </c>
      <c r="L160" s="14">
        <f>'[1]Memória 05'!E153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04'!M161</f>
        <v>0</v>
      </c>
      <c r="L161" s="14">
        <f>'[1]Memória 05'!E154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04'!M162</f>
        <v>0</v>
      </c>
      <c r="L162" s="14">
        <f>'[1]Memória 05'!E155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04'!M163</f>
        <v>0</v>
      </c>
      <c r="L163" s="14">
        <f>'[1]Memória 05'!E156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04'!M164</f>
        <v>0</v>
      </c>
      <c r="L164" s="14">
        <f>'[1]Memória 05'!E157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205" t="s">
        <v>354</v>
      </c>
      <c r="C165" s="206"/>
      <c r="D165" s="206"/>
      <c r="E165" s="206"/>
      <c r="F165" s="206"/>
      <c r="G165" s="206"/>
      <c r="H165" s="60"/>
      <c r="I165" s="53">
        <f>SUM(I166:I217)</f>
        <v>21658.164599999996</v>
      </c>
      <c r="J165" s="54">
        <f>SUM(J166:J217)</f>
        <v>27581.672618100009</v>
      </c>
      <c r="K165" s="14">
        <f>'[1]BM 04'!M165</f>
        <v>0</v>
      </c>
      <c r="L165" s="14">
        <f>'[1]Memória 05'!E158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04'!M166</f>
        <v>0</v>
      </c>
      <c r="L166" s="14">
        <f>'[1]Memória 05'!E159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04'!M167</f>
        <v>0</v>
      </c>
      <c r="L167" s="14">
        <f>'[1]Memória 05'!E160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04'!M168</f>
        <v>0</v>
      </c>
      <c r="L168" s="14">
        <f>'[1]Memória 05'!E161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04'!M169</f>
        <v>0</v>
      </c>
      <c r="L169" s="14">
        <f>'[1]Memória 05'!E162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04'!M170</f>
        <v>0</v>
      </c>
      <c r="L170" s="14">
        <f>'[1]Memória 05'!E163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04'!M171</f>
        <v>0</v>
      </c>
      <c r="L171" s="14">
        <f>'[1]Memória 05'!E164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04'!M172</f>
        <v>0</v>
      </c>
      <c r="L172" s="14">
        <f>'[1]Memória 05'!E165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04'!M173</f>
        <v>0</v>
      </c>
      <c r="L173" s="14">
        <f>'[1]Memória 05'!E166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04'!M174</f>
        <v>0</v>
      </c>
      <c r="L174" s="14">
        <f>'[1]Memória 05'!E167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04'!M175</f>
        <v>0</v>
      </c>
      <c r="L175" s="14">
        <f>'[1]Memória 05'!E168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04'!M176</f>
        <v>0</v>
      </c>
      <c r="L176" s="14">
        <f>'[1]Memória 05'!E169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04'!M177</f>
        <v>0</v>
      </c>
      <c r="L177" s="14">
        <f>'[1]Memória 05'!E170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04'!M178</f>
        <v>0</v>
      </c>
      <c r="L178" s="14">
        <f>'[1]Memória 05'!E171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04'!M179</f>
        <v>0</v>
      </c>
      <c r="L179" s="14">
        <f>'[1]Memória 05'!E172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04'!M180</f>
        <v>0</v>
      </c>
      <c r="L180" s="14">
        <f>'[1]Memória 05'!E173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04'!M181</f>
        <v>0</v>
      </c>
      <c r="L181" s="14">
        <f>'[1]Memória 05'!E174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04'!M182</f>
        <v>0</v>
      </c>
      <c r="L182" s="14">
        <f>'[1]Memória 05'!E175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04'!M183</f>
        <v>0</v>
      </c>
      <c r="L183" s="14">
        <f>'[1]Memória 05'!E176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04'!M184</f>
        <v>0</v>
      </c>
      <c r="L184" s="14">
        <f>'[1]Memória 05'!E177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04'!M185</f>
        <v>0</v>
      </c>
      <c r="L185" s="14">
        <f>'[1]Memória 05'!E178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04'!M186</f>
        <v>0</v>
      </c>
      <c r="L186" s="14">
        <f>'[1]Memória 05'!E179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04'!M187</f>
        <v>0</v>
      </c>
      <c r="L187" s="14">
        <f>'[1]Memória 05'!E180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04'!M188</f>
        <v>0</v>
      </c>
      <c r="L188" s="14">
        <f>'[1]Memória 05'!E181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04'!M189</f>
        <v>0</v>
      </c>
      <c r="L189" s="14">
        <f>'[1]Memória 05'!E182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04'!M190</f>
        <v>0</v>
      </c>
      <c r="L190" s="14">
        <f>'[1]Memória 05'!E183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04'!M191</f>
        <v>0</v>
      </c>
      <c r="L191" s="14">
        <f>'[1]Memória 05'!E184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04'!M192</f>
        <v>0</v>
      </c>
      <c r="L192" s="14">
        <f>'[1]Memória 05'!E185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04'!M193</f>
        <v>0</v>
      </c>
      <c r="L193" s="14">
        <f>'[1]Memória 05'!E186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04'!M194</f>
        <v>0</v>
      </c>
      <c r="L194" s="14">
        <f>'[1]Memória 05'!E187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04'!M195</f>
        <v>0</v>
      </c>
      <c r="L195" s="14">
        <f>'[1]Memória 05'!E188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04'!M196</f>
        <v>0</v>
      </c>
      <c r="L196" s="14">
        <f>'[1]Memória 05'!E189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04'!M197</f>
        <v>0</v>
      </c>
      <c r="L197" s="14">
        <f>'[1]Memória 05'!E190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04'!M198</f>
        <v>0</v>
      </c>
      <c r="L198" s="14">
        <f>'[1]Memória 05'!E191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04'!M199</f>
        <v>0</v>
      </c>
      <c r="L199" s="14">
        <f>'[1]Memória 05'!E192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04'!M200</f>
        <v>0</v>
      </c>
      <c r="L200" s="14">
        <f>'[1]Memória 05'!E193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04'!M201</f>
        <v>0</v>
      </c>
      <c r="L201" s="14">
        <f>'[1]Memória 05'!E194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04'!M202</f>
        <v>0</v>
      </c>
      <c r="L202" s="14">
        <f>'[1]Memória 05'!E195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04'!M203</f>
        <v>0</v>
      </c>
      <c r="L203" s="14">
        <f>'[1]Memória 05'!E196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04'!M204</f>
        <v>0</v>
      </c>
      <c r="L204" s="14">
        <f>'[1]Memória 05'!E197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04'!M205</f>
        <v>0</v>
      </c>
      <c r="L205" s="14">
        <f>'[1]Memória 05'!E198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04'!M206</f>
        <v>0</v>
      </c>
      <c r="L206" s="14">
        <f>'[1]Memória 05'!E199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04'!M207</f>
        <v>0</v>
      </c>
      <c r="L207" s="14">
        <f>'[1]Memória 05'!E200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04'!M208</f>
        <v>0</v>
      </c>
      <c r="L208" s="14">
        <f>'[1]Memória 05'!E201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04'!M209</f>
        <v>0</v>
      </c>
      <c r="L209" s="14">
        <f>'[1]Memória 05'!E202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04'!M210</f>
        <v>0</v>
      </c>
      <c r="L210" s="14">
        <f>'[1]Memória 05'!E203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04'!M211</f>
        <v>0</v>
      </c>
      <c r="L211" s="14">
        <f>'[1]Memória 05'!E204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04'!M212</f>
        <v>0</v>
      </c>
      <c r="L212" s="14">
        <f>'[1]Memória 05'!E205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04'!M213</f>
        <v>0</v>
      </c>
      <c r="L213" s="14">
        <f>'[1]Memória 05'!E206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04'!M214</f>
        <v>0</v>
      </c>
      <c r="L214" s="14">
        <f>'[1]Memória 05'!E207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04'!M215</f>
        <v>0</v>
      </c>
      <c r="L215" s="14">
        <f>'[1]Memória 05'!E208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04'!M216</f>
        <v>0</v>
      </c>
      <c r="L216" s="14">
        <f>'[1]Memória 05'!E209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04'!M217</f>
        <v>0</v>
      </c>
      <c r="L217" s="14">
        <f>'[1]Memória 05'!E210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205" t="s">
        <v>465</v>
      </c>
      <c r="C218" s="206"/>
      <c r="D218" s="206"/>
      <c r="E218" s="206"/>
      <c r="F218" s="206"/>
      <c r="G218" s="207"/>
      <c r="H218" s="37"/>
      <c r="I218" s="30">
        <f>SUM(I219:I236)</f>
        <v>40531.556300000004</v>
      </c>
      <c r="J218" s="31">
        <f>SUM(J219:J236)</f>
        <v>51616.936948050003</v>
      </c>
      <c r="K218" s="14">
        <f>'[1]BM 04'!M218</f>
        <v>0</v>
      </c>
      <c r="L218" s="14">
        <f>'[1]Memória 05'!E211</f>
        <v>0</v>
      </c>
      <c r="M218" s="31"/>
      <c r="N218" s="31">
        <f t="shared" ref="N218:Q218" si="52">SUM(N219:N236)</f>
        <v>0</v>
      </c>
      <c r="O218" s="31">
        <f t="shared" si="52"/>
        <v>1326.66</v>
      </c>
      <c r="P218" s="31">
        <f t="shared" si="52"/>
        <v>1326.66</v>
      </c>
      <c r="Q218" s="31">
        <f t="shared" si="52"/>
        <v>50290.276948050006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04'!M219</f>
        <v>0</v>
      </c>
      <c r="L219" s="14">
        <f>'[1]Memória 05'!E212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04'!M220</f>
        <v>0</v>
      </c>
      <c r="L220" s="14">
        <f>'[1]Memória 05'!E213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04'!M221</f>
        <v>0</v>
      </c>
      <c r="L221" s="14">
        <f>'[1]Memória 05'!E214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04'!M222</f>
        <v>0</v>
      </c>
      <c r="L222" s="14">
        <f>'[1]Memória 05'!E215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04'!M223</f>
        <v>0</v>
      </c>
      <c r="L223" s="14">
        <f>'[1]Memória 05'!E216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04'!M224</f>
        <v>0</v>
      </c>
      <c r="L224" s="14">
        <f>'[1]Memória 05'!E217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04'!M225</f>
        <v>0</v>
      </c>
      <c r="L225" s="14">
        <f>'[1]Memória 05'!E218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04'!M226</f>
        <v>0</v>
      </c>
      <c r="L226" s="14">
        <f>'[1]Memória 05'!E219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04'!M227</f>
        <v>0</v>
      </c>
      <c r="L227" s="14">
        <f>'[1]Memória 05'!E220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04'!M228</f>
        <v>0</v>
      </c>
      <c r="L228" s="14">
        <f>'[1]Memória 05'!E221</f>
        <v>7</v>
      </c>
      <c r="M228" s="14">
        <f t="shared" si="46"/>
        <v>7</v>
      </c>
      <c r="N228" s="14">
        <f t="shared" si="48"/>
        <v>0</v>
      </c>
      <c r="O228" s="14">
        <f t="shared" si="49"/>
        <v>1326.66</v>
      </c>
      <c r="P228" s="23">
        <f t="shared" si="50"/>
        <v>1326.66</v>
      </c>
      <c r="Q228" s="14">
        <f t="shared" si="51"/>
        <v>5306.6194500000001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04'!M229</f>
        <v>0</v>
      </c>
      <c r="L229" s="14">
        <f>'[1]Memória 05'!E222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04'!M230</f>
        <v>0</v>
      </c>
      <c r="L230" s="14">
        <f>'[1]Memória 05'!E223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04'!M231</f>
        <v>0</v>
      </c>
      <c r="L231" s="14">
        <f>'[1]Memória 05'!E224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04'!M232</f>
        <v>0</v>
      </c>
      <c r="L232" s="14">
        <f>'[1]Memória 05'!E225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04'!M233</f>
        <v>0</v>
      </c>
      <c r="L233" s="14">
        <f>'[1]Memória 05'!E226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04'!M234</f>
        <v>0</v>
      </c>
      <c r="L234" s="14">
        <f>'[1]Memória 05'!E227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04'!M235</f>
        <v>0</v>
      </c>
      <c r="L235" s="14">
        <f>'[1]Memória 05'!E228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04'!M236</f>
        <v>0</v>
      </c>
      <c r="L236" s="14">
        <f>'[1]Memória 05'!E229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205" t="s">
        <v>505</v>
      </c>
      <c r="C237" s="206"/>
      <c r="D237" s="206"/>
      <c r="E237" s="206"/>
      <c r="F237" s="206"/>
      <c r="G237" s="207"/>
      <c r="H237" s="29"/>
      <c r="I237" s="53">
        <v>2734.78</v>
      </c>
      <c r="J237" s="54">
        <f>SUM(J238:J245)</f>
        <v>3482.7475566500002</v>
      </c>
      <c r="K237" s="14">
        <f>'[1]BM 04'!M237</f>
        <v>0</v>
      </c>
      <c r="L237" s="14">
        <f>'[1]Memória 05'!E230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04'!M238</f>
        <v>0</v>
      </c>
      <c r="L238" s="14">
        <f>'[1]Memória 05'!E231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04'!M239</f>
        <v>0</v>
      </c>
      <c r="L239" s="14">
        <f>'[1]Memória 05'!E232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04'!M240</f>
        <v>0</v>
      </c>
      <c r="L240" s="14">
        <f>'[1]Memória 05'!E233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04'!M241</f>
        <v>0</v>
      </c>
      <c r="L241" s="14">
        <f>'[1]Memória 05'!E234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04'!M242</f>
        <v>0</v>
      </c>
      <c r="L242" s="14">
        <f>'[1]Memória 05'!E235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04'!M243</f>
        <v>0</v>
      </c>
      <c r="L243" s="14">
        <f>'[1]Memória 05'!E236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04'!M244</f>
        <v>0</v>
      </c>
      <c r="L244" s="14">
        <f>'[1]Memória 05'!E237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04'!M245</f>
        <v>0</v>
      </c>
      <c r="L245" s="14">
        <f>'[1]Memória 05'!E238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205" t="s">
        <v>523</v>
      </c>
      <c r="C246" s="206"/>
      <c r="D246" s="206"/>
      <c r="E246" s="206"/>
      <c r="F246" s="206"/>
      <c r="G246" s="207"/>
      <c r="H246" s="37"/>
      <c r="I246" s="30">
        <f>SUM(I247:I258)</f>
        <v>54432.684600000001</v>
      </c>
      <c r="J246" s="31">
        <f>SUM(J247:J258)</f>
        <v>69320.023838100009</v>
      </c>
      <c r="K246" s="14">
        <f>'[1]BM 04'!M246</f>
        <v>0</v>
      </c>
      <c r="L246" s="14">
        <f>'[1]Memória 05'!E239</f>
        <v>0</v>
      </c>
      <c r="M246" s="31"/>
      <c r="N246" s="31">
        <f t="shared" ref="N246:Q246" si="58">SUM(N247:N258)</f>
        <v>0</v>
      </c>
      <c r="O246" s="31">
        <f t="shared" si="58"/>
        <v>19465.86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04'!M247</f>
        <v>0</v>
      </c>
      <c r="L247" s="14">
        <f>'[1]Memória 05'!E240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04'!M248</f>
        <v>0</v>
      </c>
      <c r="L248" s="14">
        <f>'[1]Memória 05'!E241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04'!M249</f>
        <v>0</v>
      </c>
      <c r="L249" s="14">
        <f>'[1]Memória 05'!E242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04'!M250</f>
        <v>0</v>
      </c>
      <c r="L250" s="14">
        <f>'[1]Memória 05'!E243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04'!M251</f>
        <v>0</v>
      </c>
      <c r="L251" s="14">
        <f>'[1]Memória 05'!E244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04'!M252</f>
        <v>0</v>
      </c>
      <c r="L252" s="14">
        <f>'[1]Memória 05'!E245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04'!M253</f>
        <v>0</v>
      </c>
      <c r="L253" s="14">
        <f>'[1]Memória 05'!E246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04'!M254</f>
        <v>0</v>
      </c>
      <c r="L254" s="14">
        <f>'[1]Memória 05'!E247</f>
        <v>34.1</v>
      </c>
      <c r="M254" s="14">
        <f t="shared" si="46"/>
        <v>34.1</v>
      </c>
      <c r="N254" s="14">
        <f t="shared" si="48"/>
        <v>0</v>
      </c>
      <c r="O254" s="14">
        <f t="shared" si="49"/>
        <v>16381.29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04'!M255</f>
        <v>0</v>
      </c>
      <c r="L255" s="14">
        <f>'[1]Memória 05'!E248</f>
        <v>4.2</v>
      </c>
      <c r="M255" s="14">
        <f t="shared" si="46"/>
        <v>4.2</v>
      </c>
      <c r="N255" s="14">
        <f t="shared" si="48"/>
        <v>0</v>
      </c>
      <c r="O255" s="14">
        <f t="shared" si="49"/>
        <v>2739.66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04'!M256</f>
        <v>0</v>
      </c>
      <c r="L256" s="14">
        <f>'[1]Memória 05'!E249</f>
        <v>0.75</v>
      </c>
      <c r="M256" s="14">
        <f t="shared" si="46"/>
        <v>0.75</v>
      </c>
      <c r="N256" s="14">
        <f t="shared" si="48"/>
        <v>0</v>
      </c>
      <c r="O256" s="14">
        <f t="shared" si="49"/>
        <v>344.91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04'!M257</f>
        <v>0</v>
      </c>
      <c r="L257" s="14">
        <f>'[1]Memória 05'!E250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04'!M258</f>
        <v>0</v>
      </c>
      <c r="L258" s="14">
        <f>'[1]Memória 05'!E251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205" t="s">
        <v>549</v>
      </c>
      <c r="C259" s="206"/>
      <c r="D259" s="206"/>
      <c r="E259" s="206"/>
      <c r="F259" s="206"/>
      <c r="G259" s="207"/>
      <c r="H259" s="37"/>
      <c r="I259" s="30">
        <f>SUM(I260:I262)</f>
        <v>16872.0461</v>
      </c>
      <c r="J259" s="31">
        <f>SUM(J260:J262)</f>
        <v>21486.550708350002</v>
      </c>
      <c r="K259" s="14">
        <f>'[1]BM 04'!M259</f>
        <v>0</v>
      </c>
      <c r="L259" s="14">
        <f>'[1]Memória 05'!E252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04'!M260</f>
        <v>0</v>
      </c>
      <c r="L260" s="14">
        <f>'[1]Memória 05'!E253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04'!M261</f>
        <v>0</v>
      </c>
      <c r="L261" s="14">
        <f>'[1]Memória 05'!E254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04'!M262</f>
        <v>0</v>
      </c>
      <c r="L262" s="14">
        <f>'[1]Memória 05'!E255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205" t="s">
        <v>557</v>
      </c>
      <c r="C263" s="206"/>
      <c r="D263" s="206"/>
      <c r="E263" s="206"/>
      <c r="F263" s="206"/>
      <c r="G263" s="207"/>
      <c r="H263" s="29"/>
      <c r="I263" s="53">
        <f>SUM(I264:I266)</f>
        <v>1450.5394000000001</v>
      </c>
      <c r="J263" s="54">
        <f>SUM(J264:J266)</f>
        <v>1847.2619259000003</v>
      </c>
      <c r="K263" s="14">
        <f>'[1]BM 04'!M263</f>
        <v>0</v>
      </c>
      <c r="L263" s="14">
        <f>'[1]Memória 05'!E256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04'!M264</f>
        <v>0</v>
      </c>
      <c r="L264" s="14">
        <f>'[1]Memória 05'!E257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04'!M265</f>
        <v>0</v>
      </c>
      <c r="L265" s="14">
        <f>'[1]Memória 05'!E258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04'!M266</f>
        <v>0</v>
      </c>
      <c r="L266" s="14">
        <f>'[1]Memória 05'!E259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04'!M267</f>
        <v>0</v>
      </c>
      <c r="L267" s="14">
        <f>'[1]Memória 05'!E260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218" t="s">
        <v>564</v>
      </c>
      <c r="B268" s="219"/>
      <c r="C268" s="219"/>
      <c r="D268" s="219"/>
      <c r="E268" s="219"/>
      <c r="F268" s="219"/>
      <c r="G268" s="219"/>
      <c r="H268" s="220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314158.99</v>
      </c>
      <c r="O268" s="31">
        <f>O11+O20+O37+O50+O58+O70+O75+O95+O165+O218+O246+O259+O263</f>
        <v>85362.680000000008</v>
      </c>
      <c r="P268" s="31">
        <f>P11+P20+P37+P50+P58+P70+P75+P95+P165+P218+P246+P259+P263</f>
        <v>399521.68999999994</v>
      </c>
      <c r="Q268" s="31">
        <f>Q11+Q20+Q37+Q50+Q58+Q70+Q75+Q95+Q165+Q218+Q246+Q259+Q263</f>
        <v>340196.87360350002</v>
      </c>
      <c r="S268" s="97">
        <f>P268/J268</f>
        <v>0.53756860220865288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18</vt:i4>
      </vt:variant>
    </vt:vector>
  </HeadingPairs>
  <TitlesOfParts>
    <vt:vector size="37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Replanilhamento</vt:lpstr>
      <vt:lpstr>Memória 09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  <vt:lpstr>'Memória 09'!Area_de_impressao</vt:lpstr>
      <vt:lpstr>Replanilhamento!Area_de_impressao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2025-02-20T21:09:50Z</dcterms:modified>
</cp:coreProperties>
</file>