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Fiscalização de Obras\GUARDA MUNICIPAL\BM 03\"/>
    </mc:Choice>
  </mc:AlternateContent>
  <xr:revisionPtr revIDLastSave="0" documentId="13_ncr:1_{04ABF378-05D8-4B25-8A61-F29827D56F3E}" xr6:coauthVersionLast="47" xr6:coauthVersionMax="47" xr10:uidLastSave="{00000000-0000-0000-0000-000000000000}"/>
  <bookViews>
    <workbookView xWindow="-110" yWindow="-110" windowWidth="25820" windowHeight="13900" activeTab="2" xr2:uid="{D30A1D47-1AAA-47C6-8A36-EB514FFA9EB0}"/>
  </bookViews>
  <sheets>
    <sheet name="Plan.Orçam." sheetId="1" r:id="rId1"/>
    <sheet name="MC 00" sheetId="2" r:id="rId2"/>
    <sheet name="BM 03" sheetId="3" r:id="rId3"/>
    <sheet name="MC 03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C" localSheetId="0">[1]Reforma!#REF!</definedName>
    <definedName name="\C">[1]Reforma!#REF!</definedName>
    <definedName name="\D" localSheetId="0">[1]Reforma!#REF!</definedName>
    <definedName name="\D">[1]Reforma!#REF!</definedName>
    <definedName name="\G">[1]Reforma!#REF!</definedName>
    <definedName name="\I">[1]Reforma!#REF!</definedName>
    <definedName name="\l">#REF!</definedName>
    <definedName name="\M">[1]Reforma!#REF!</definedName>
    <definedName name="\P">[1]Reforma!#REF!</definedName>
    <definedName name="\q">#REF!</definedName>
    <definedName name="\R">[1]Reforma!#REF!</definedName>
    <definedName name="\s">#REF!</definedName>
    <definedName name="\t">#REF!</definedName>
    <definedName name="\Y" localSheetId="0">[1]Reforma!#REF!</definedName>
    <definedName name="\Y">[1]Reforma!#REF!</definedName>
    <definedName name="_" localSheetId="0">[1]Reforma!#REF!</definedName>
    <definedName name="_">[1]Reforma!#REF!</definedName>
    <definedName name="_________sub1">#REF!</definedName>
    <definedName name="_________sub3">#REF!</definedName>
    <definedName name="________R">#REF!</definedName>
    <definedName name="________sub1">#REF!</definedName>
    <definedName name="________sub2">#REF!</definedName>
    <definedName name="________sub3">#REF!</definedName>
    <definedName name="________sub4">#REF!</definedName>
    <definedName name="_______MDO1">[2]INSUMOS!$C$8</definedName>
    <definedName name="_______MDO2">[2]INSUMOS!$C$9</definedName>
    <definedName name="_______R">#REF!</definedName>
    <definedName name="_______sub1">#REF!</definedName>
    <definedName name="_______sub2">#REF!</definedName>
    <definedName name="_______sub3">#REF!</definedName>
    <definedName name="_______sub4">#REF!</definedName>
    <definedName name="______eu2" localSheetId="2" hidden="1">{#N/A,#N/A,FALSE,"MO (2)"}</definedName>
    <definedName name="______eu2" localSheetId="1" hidden="1">{#N/A,#N/A,FALSE,"MO (2)"}</definedName>
    <definedName name="______eu2" localSheetId="3" hidden="1">{#N/A,#N/A,FALSE,"MO (2)"}</definedName>
    <definedName name="______eu2" localSheetId="0" hidden="1">{#N/A,#N/A,FALSE,"MO (2)"}</definedName>
    <definedName name="______eu2" hidden="1">{#N/A,#N/A,FALSE,"MO (2)"}</definedName>
    <definedName name="______MDO1">#REF!</definedName>
    <definedName name="______MDO2">#REF!</definedName>
    <definedName name="______R">#REF!</definedName>
    <definedName name="______sub1">#REF!</definedName>
    <definedName name="______sub2">#REF!</definedName>
    <definedName name="______sub3">#REF!</definedName>
    <definedName name="______sub4">#REF!</definedName>
    <definedName name="_____eu2" localSheetId="2" hidden="1">{#N/A,#N/A,FALSE,"MO (2)"}</definedName>
    <definedName name="_____eu2" localSheetId="1" hidden="1">{#N/A,#N/A,FALSE,"MO (2)"}</definedName>
    <definedName name="_____eu2" localSheetId="3" hidden="1">{#N/A,#N/A,FALSE,"MO (2)"}</definedName>
    <definedName name="_____eu2" localSheetId="0" hidden="1">{#N/A,#N/A,FALSE,"MO (2)"}</definedName>
    <definedName name="_____eu2" hidden="1">{#N/A,#N/A,FALSE,"MO (2)"}</definedName>
    <definedName name="_____MDO1">#REF!</definedName>
    <definedName name="_____MDO2">#REF!</definedName>
    <definedName name="_____R">#REF!</definedName>
    <definedName name="_____sub1">#REF!</definedName>
    <definedName name="_____sub2">#REF!</definedName>
    <definedName name="_____sub3">#REF!</definedName>
    <definedName name="_____sub4">#REF!</definedName>
    <definedName name="____eu2" localSheetId="2" hidden="1">{#N/A,#N/A,FALSE,"MO (2)"}</definedName>
    <definedName name="____eu2" localSheetId="1" hidden="1">{#N/A,#N/A,FALSE,"MO (2)"}</definedName>
    <definedName name="____eu2" localSheetId="3" hidden="1">{#N/A,#N/A,FALSE,"MO (2)"}</definedName>
    <definedName name="____eu2" localSheetId="0" hidden="1">{#N/A,#N/A,FALSE,"MO (2)"}</definedName>
    <definedName name="____eu2" hidden="1">{#N/A,#N/A,FALSE,"MO (2)"}</definedName>
    <definedName name="____IRM1" localSheetId="2" hidden="1">{#N/A,#N/A,FALSE,"MO (2)"}</definedName>
    <definedName name="____IRM1" localSheetId="1" hidden="1">{#N/A,#N/A,FALSE,"MO (2)"}</definedName>
    <definedName name="____IRM1" localSheetId="3" hidden="1">{#N/A,#N/A,FALSE,"MO (2)"}</definedName>
    <definedName name="____IRM1" localSheetId="0" hidden="1">{#N/A,#N/A,FALSE,"MO (2)"}</definedName>
    <definedName name="____IRM1" hidden="1">{#N/A,#N/A,FALSE,"MO (2)"}</definedName>
    <definedName name="____MDO1">#REF!</definedName>
    <definedName name="____MDO2">#REF!</definedName>
    <definedName name="____R">#REF!</definedName>
    <definedName name="____sub1">#REF!</definedName>
    <definedName name="____sub2">#REF!</definedName>
    <definedName name="____sub3">#REF!</definedName>
    <definedName name="____sub4">#REF!</definedName>
    <definedName name="___ELE3">#REF!</definedName>
    <definedName name="___eu2" localSheetId="2" hidden="1">{#N/A,#N/A,FALSE,"MO (2)"}</definedName>
    <definedName name="___eu2" localSheetId="1" hidden="1">{#N/A,#N/A,FALSE,"MO (2)"}</definedName>
    <definedName name="___eu2" localSheetId="3" hidden="1">{#N/A,#N/A,FALSE,"MO (2)"}</definedName>
    <definedName name="___eu2" localSheetId="0" hidden="1">{#N/A,#N/A,FALSE,"MO (2)"}</definedName>
    <definedName name="___eu2" hidden="1">{#N/A,#N/A,FALSE,"MO (2)"}</definedName>
    <definedName name="___IRM1" localSheetId="2" hidden="1">{#N/A,#N/A,FALSE,"MO (2)"}</definedName>
    <definedName name="___IRM1" localSheetId="1" hidden="1">{#N/A,#N/A,FALSE,"MO (2)"}</definedName>
    <definedName name="___IRM1" localSheetId="3" hidden="1">{#N/A,#N/A,FALSE,"MO (2)"}</definedName>
    <definedName name="___IRM1" localSheetId="0" hidden="1">{#N/A,#N/A,FALSE,"MO (2)"}</definedName>
    <definedName name="___IRM1" hidden="1">{#N/A,#N/A,FALSE,"MO (2)"}</definedName>
    <definedName name="___MDO1">#REF!</definedName>
    <definedName name="___MDO2">#REF!</definedName>
    <definedName name="___R">#REF!</definedName>
    <definedName name="___sub1">#REF!</definedName>
    <definedName name="___sub2">#REF!</definedName>
    <definedName name="___sub3">#REF!</definedName>
    <definedName name="___sub4">#REF!</definedName>
    <definedName name="___tot1">#REF!</definedName>
    <definedName name="___tot2">#REF!</definedName>
    <definedName name="___tot3">#REF!</definedName>
    <definedName name="___tot4">#REF!</definedName>
    <definedName name="___tot5">#REF!</definedName>
    <definedName name="___tot6">#REF!</definedName>
    <definedName name="___tot7">#REF!</definedName>
    <definedName name="___tot8">#REF!</definedName>
    <definedName name="__bookmark_1">[3]Sheet1!$B$3</definedName>
    <definedName name="__bookmark_10">[3]Sheet1!$E$239</definedName>
    <definedName name="__bookmark_2">[3]Sheet1!$B$4</definedName>
    <definedName name="__bookmark_3">[3]Sheet1!$B$5</definedName>
    <definedName name="__bookmark_4">[3]Sheet1!$B$6</definedName>
    <definedName name="__bookmark_5">[3]Sheet1!$D$6</definedName>
    <definedName name="__bookmark_7">[3]Sheet1!$I$236</definedName>
    <definedName name="__bookmark_8">[3]Sheet1!$E$237</definedName>
    <definedName name="__bookmark_9">[3]Sheet1!$E$238</definedName>
    <definedName name="__ELE1">#REF!</definedName>
    <definedName name="__ELE2">#REF!</definedName>
    <definedName name="__ELE3">#REF!</definedName>
    <definedName name="__eu2" localSheetId="2" hidden="1">{#N/A,#N/A,FALSE,"MO (2)"}</definedName>
    <definedName name="__eu2" localSheetId="1" hidden="1">{#N/A,#N/A,FALSE,"MO (2)"}</definedName>
    <definedName name="__eu2" localSheetId="3" hidden="1">{#N/A,#N/A,FALSE,"MO (2)"}</definedName>
    <definedName name="__eu2" localSheetId="0" hidden="1">{#N/A,#N/A,FALSE,"MO (2)"}</definedName>
    <definedName name="__eu2" hidden="1">{#N/A,#N/A,FALSE,"MO (2)"}</definedName>
    <definedName name="__IRM1" localSheetId="2" hidden="1">{#N/A,#N/A,FALSE,"MO (2)"}</definedName>
    <definedName name="__IRM1" localSheetId="1" hidden="1">{#N/A,#N/A,FALSE,"MO (2)"}</definedName>
    <definedName name="__IRM1" localSheetId="3" hidden="1">{#N/A,#N/A,FALSE,"MO (2)"}</definedName>
    <definedName name="__IRM1" localSheetId="0" hidden="1">{#N/A,#N/A,FALSE,"MO (2)"}</definedName>
    <definedName name="__IRM1" hidden="1">{#N/A,#N/A,FALSE,"MO (2)"}</definedName>
    <definedName name="__MDO1">[4]INSUMOS!$C$8</definedName>
    <definedName name="__MDO2">#REF!</definedName>
    <definedName name="__R">#REF!</definedName>
    <definedName name="__sub1">#REF!</definedName>
    <definedName name="__sub2">#REF!</definedName>
    <definedName name="__sub3">#REF!</definedName>
    <definedName name="__sub4">#REF!</definedName>
    <definedName name="__tot1">#REF!</definedName>
    <definedName name="__tot2">#REF!</definedName>
    <definedName name="__tot3">#REF!</definedName>
    <definedName name="__tot4">#REF!</definedName>
    <definedName name="__tot5">#REF!</definedName>
    <definedName name="__tot6">#REF!</definedName>
    <definedName name="__tot7">#REF!</definedName>
    <definedName name="__tot8">#REF!</definedName>
    <definedName name="__xlfn.BAHTTEXT" hidden="1">#NAME?</definedName>
    <definedName name="__xlnm.Print_Titles_2" localSheetId="0">#REF!</definedName>
    <definedName name="__xlnm.Print_Titles_2">#REF!</definedName>
    <definedName name="_01_09_96">#REF!</definedName>
    <definedName name="_A1">#REF!</definedName>
    <definedName name="_C">[1]Reforma!#REF!</definedName>
    <definedName name="_C_1">[1]Reforma!#REF!</definedName>
    <definedName name="_cab1">#REF!</definedName>
    <definedName name="_COM010201">#REF!</definedName>
    <definedName name="_COM010202">#REF!</definedName>
    <definedName name="_COM010205">#REF!</definedName>
    <definedName name="_COM010206">#REF!</definedName>
    <definedName name="_COM010210">#REF!</definedName>
    <definedName name="_COM010301">#REF!</definedName>
    <definedName name="_COM010401">#REF!</definedName>
    <definedName name="_COM010402">#REF!</definedName>
    <definedName name="_COM010407">#REF!</definedName>
    <definedName name="_COM010413">#REF!</definedName>
    <definedName name="_COM010501">#REF!</definedName>
    <definedName name="_COM010503">#REF!</definedName>
    <definedName name="_COM010505">#REF!</definedName>
    <definedName name="_COM010509">#REF!</definedName>
    <definedName name="_COM010512">#REF!</definedName>
    <definedName name="_COM010518">#REF!</definedName>
    <definedName name="_COM010519">#REF!</definedName>
    <definedName name="_COM010521">#REF!</definedName>
    <definedName name="_COM010523">#REF!</definedName>
    <definedName name="_COM010532">#REF!</definedName>
    <definedName name="_COM010533">#REF!</definedName>
    <definedName name="_COM010536">#REF!</definedName>
    <definedName name="_COM010701">#REF!</definedName>
    <definedName name="_COM010703">#REF!</definedName>
    <definedName name="_COM010705">#REF!</definedName>
    <definedName name="_COM010708">#REF!</definedName>
    <definedName name="_COM010710">#REF!</definedName>
    <definedName name="_COM010712">#REF!</definedName>
    <definedName name="_COM010717">#REF!</definedName>
    <definedName name="_COM010718">#REF!</definedName>
    <definedName name="_COM020201">#REF!</definedName>
    <definedName name="_COM020205">#REF!</definedName>
    <definedName name="_COM020211">#REF!</definedName>
    <definedName name="_COM020217">#REF!</definedName>
    <definedName name="_COM030102">#REF!</definedName>
    <definedName name="_COM030201">#REF!</definedName>
    <definedName name="_COM030303">#REF!</definedName>
    <definedName name="_COM030317">#REF!</definedName>
    <definedName name="_COM040101">#REF!</definedName>
    <definedName name="_COM040202">#REF!</definedName>
    <definedName name="_COM050103">#REF!</definedName>
    <definedName name="_COM050207">#REF!</definedName>
    <definedName name="_COM060101">#REF!</definedName>
    <definedName name="_COM080101">#REF!</definedName>
    <definedName name="_COM080310">#REF!</definedName>
    <definedName name="_COM090101">#REF!</definedName>
    <definedName name="_COM100302">#REF!</definedName>
    <definedName name="_COM110101">#REF!</definedName>
    <definedName name="_COM110104">#REF!</definedName>
    <definedName name="_COM110107">#REF!</definedName>
    <definedName name="_COM120101">#REF!</definedName>
    <definedName name="_COM120105">#REF!</definedName>
    <definedName name="_COM120106">#REF!</definedName>
    <definedName name="_COM120107">#REF!</definedName>
    <definedName name="_COM120110">#REF!</definedName>
    <definedName name="_COM120150">#REF!</definedName>
    <definedName name="_COM130101">#REF!</definedName>
    <definedName name="_COM130103">#REF!</definedName>
    <definedName name="_COM130304">#REF!</definedName>
    <definedName name="_COM130401">#REF!</definedName>
    <definedName name="_COM140102">#REF!</definedName>
    <definedName name="_COM140109">#REF!</definedName>
    <definedName name="_COM140113">#REF!</definedName>
    <definedName name="_COM140122">#REF!</definedName>
    <definedName name="_COM140126">#REF!</definedName>
    <definedName name="_COM140129">#REF!</definedName>
    <definedName name="_COM140135">#REF!</definedName>
    <definedName name="_COM140143">#REF!</definedName>
    <definedName name="_COM140145">#REF!</definedName>
    <definedName name="_COM150130">#REF!</definedName>
    <definedName name="_COM170101">#REF!</definedName>
    <definedName name="_COM170102">#REF!</definedName>
    <definedName name="_COM170103">#REF!</definedName>
    <definedName name="_cron." hidden="1">#REF!</definedName>
    <definedName name="_D">[1]Reforma!#REF!</definedName>
    <definedName name="_D_1">[1]Reforma!#REF!</definedName>
    <definedName name="_ELE1">#REF!</definedName>
    <definedName name="_ELE2">#REF!</definedName>
    <definedName name="_ELE3">#REF!</definedName>
    <definedName name="_eu2" localSheetId="2" hidden="1">{#N/A,#N/A,FALSE,"MO (2)"}</definedName>
    <definedName name="_eu2" localSheetId="1" hidden="1">{#N/A,#N/A,FALSE,"MO (2)"}</definedName>
    <definedName name="_eu2" localSheetId="3" hidden="1">{#N/A,#N/A,FALSE,"MO (2)"}</definedName>
    <definedName name="_eu2" localSheetId="0" hidden="1">{#N/A,#N/A,FALSE,"MO (2)"}</definedName>
    <definedName name="_eu2" hidden="1">{#N/A,#N/A,FALSE,"MO (2)"}</definedName>
    <definedName name="_FCCEMED_">[1]Reforma!#REF!</definedName>
    <definedName name="_Fill" hidden="1">#REF!</definedName>
    <definedName name="_xlnm._FilterDatabase" localSheetId="2" hidden="1">'BM 03'!$B$11:$H$283</definedName>
    <definedName name="_xlnm._FilterDatabase" localSheetId="1" hidden="1">'MC 00'!$A$13:$AI$919</definedName>
    <definedName name="_xlnm._FilterDatabase" localSheetId="3" hidden="1">'MC 03'!$A$13:$AI$15</definedName>
    <definedName name="_xlnm._FilterDatabase" localSheetId="0" hidden="1">Plan.Orçam.!$A$12:$M$215</definedName>
    <definedName name="_G" localSheetId="0">[1]Reforma!#REF!</definedName>
    <definedName name="_G">[1]Reforma!#REF!</definedName>
    <definedName name="_G_1" localSheetId="0">[1]Reforma!#REF!</definedName>
    <definedName name="_G_1">[1]Reforma!#REF!</definedName>
    <definedName name="_GLB2" localSheetId="0">#REF!</definedName>
    <definedName name="_GLB2">#REF!</definedName>
    <definedName name="_GOTO_D1_" localSheetId="0">[1]Reforma!#REF!</definedName>
    <definedName name="_GOTO_D1_">[1]Reforma!#REF!</definedName>
    <definedName name="_GOTO_E1_" localSheetId="0">[1]Reforma!#REF!</definedName>
    <definedName name="_GOTO_E1_">[1]Reforma!#REF!</definedName>
    <definedName name="_GOTO_N1_">[1]Reforma!#REF!</definedName>
    <definedName name="_HOME__">[1]Reforma!#REF!</definedName>
    <definedName name="_I">[1]Reforma!#REF!</definedName>
    <definedName name="_I_1">[1]Reforma!#REF!</definedName>
    <definedName name="_i3">#REF!</definedName>
    <definedName name="_IRM1" localSheetId="2" hidden="1">{#N/A,#N/A,FALSE,"MO (2)"}</definedName>
    <definedName name="_IRM1" localSheetId="1" hidden="1">{#N/A,#N/A,FALSE,"MO (2)"}</definedName>
    <definedName name="_IRM1" localSheetId="3" hidden="1">{#N/A,#N/A,FALSE,"MO (2)"}</definedName>
    <definedName name="_IRM1" localSheetId="0" hidden="1">{#N/A,#N/A,FALSE,"MO (2)"}</definedName>
    <definedName name="_IRM1" hidden="1">{#N/A,#N/A,FALSE,"MO (2)"}</definedName>
    <definedName name="_Key1" hidden="1">#REF!</definedName>
    <definedName name="_M" localSheetId="0">[1]Reforma!#REF!</definedName>
    <definedName name="_M">[1]Reforma!#REF!</definedName>
    <definedName name="_M_1" localSheetId="0">[1]Reforma!#REF!</definedName>
    <definedName name="_M_1">[1]Reforma!#REF!</definedName>
    <definedName name="_MAO010201" localSheetId="0">#REF!</definedName>
    <definedName name="_MAO010201">#REF!</definedName>
    <definedName name="_MAO010202">#REF!</definedName>
    <definedName name="_MAO010205">#REF!</definedName>
    <definedName name="_MAO010206">#REF!</definedName>
    <definedName name="_MAO010210">#REF!</definedName>
    <definedName name="_MAO010401">#REF!</definedName>
    <definedName name="_MAO010402">#REF!</definedName>
    <definedName name="_MAO010407">#REF!</definedName>
    <definedName name="_MAO010413">#REF!</definedName>
    <definedName name="_MAO010501">#REF!</definedName>
    <definedName name="_MAO010503">#REF!</definedName>
    <definedName name="_MAO010505">#REF!</definedName>
    <definedName name="_MAO010509">#REF!</definedName>
    <definedName name="_MAO010512">#REF!</definedName>
    <definedName name="_MAO010518">#REF!</definedName>
    <definedName name="_MAO010519">#REF!</definedName>
    <definedName name="_MAO010521">#REF!</definedName>
    <definedName name="_MAO010523">#REF!</definedName>
    <definedName name="_MAO010532">#REF!</definedName>
    <definedName name="_MAO010533">#REF!</definedName>
    <definedName name="_MAO010536">#REF!</definedName>
    <definedName name="_MAO010701">#REF!</definedName>
    <definedName name="_MAO010703">#REF!</definedName>
    <definedName name="_MAO010705">#REF!</definedName>
    <definedName name="_MAO010708">#REF!</definedName>
    <definedName name="_MAO010710">#REF!</definedName>
    <definedName name="_MAO010712">#REF!</definedName>
    <definedName name="_MAO010717">#REF!</definedName>
    <definedName name="_MAO020201">#REF!</definedName>
    <definedName name="_MAO020205">#REF!</definedName>
    <definedName name="_MAO020211">#REF!</definedName>
    <definedName name="_MAO020217">#REF!</definedName>
    <definedName name="_MAO030102">#REF!</definedName>
    <definedName name="_MAO030201">#REF!</definedName>
    <definedName name="_MAO030303">#REF!</definedName>
    <definedName name="_MAO030317">#REF!</definedName>
    <definedName name="_MAO040101">#REF!</definedName>
    <definedName name="_MAO040202">#REF!</definedName>
    <definedName name="_MAO050103">#REF!</definedName>
    <definedName name="_MAO050207">#REF!</definedName>
    <definedName name="_MAO060101">#REF!</definedName>
    <definedName name="_MAO080310">#REF!</definedName>
    <definedName name="_MAO090101">#REF!</definedName>
    <definedName name="_MAO110101">#REF!</definedName>
    <definedName name="_MAO110104">#REF!</definedName>
    <definedName name="_MAO110107">#REF!</definedName>
    <definedName name="_MAO120101">#REF!</definedName>
    <definedName name="_MAO120105">#REF!</definedName>
    <definedName name="_MAO120106">#REF!</definedName>
    <definedName name="_MAO120107">#REF!</definedName>
    <definedName name="_MAO120110">#REF!</definedName>
    <definedName name="_MAO120150">#REF!</definedName>
    <definedName name="_MAO130101">#REF!</definedName>
    <definedName name="_MAO130103">#REF!</definedName>
    <definedName name="_MAO130304">#REF!</definedName>
    <definedName name="_MAO130401">#REF!</definedName>
    <definedName name="_MAO140102">#REF!</definedName>
    <definedName name="_MAO140109">#REF!</definedName>
    <definedName name="_MAO140113">#REF!</definedName>
    <definedName name="_MAO140122">#REF!</definedName>
    <definedName name="_MAO140126">#REF!</definedName>
    <definedName name="_MAO140129">#REF!</definedName>
    <definedName name="_MAO140135">#REF!</definedName>
    <definedName name="_MAO140143">#REF!</definedName>
    <definedName name="_MAO140145">#REF!</definedName>
    <definedName name="_MAT010301">#REF!</definedName>
    <definedName name="_MAT010401">#REF!</definedName>
    <definedName name="_MAT010402">#REF!</definedName>
    <definedName name="_MAT010407">#REF!</definedName>
    <definedName name="_MAT010413">#REF!</definedName>
    <definedName name="_MAT010536">#REF!</definedName>
    <definedName name="_MAT010703">#REF!</definedName>
    <definedName name="_MAT010708">#REF!</definedName>
    <definedName name="_MAT010710">#REF!</definedName>
    <definedName name="_MAT010718">#REF!</definedName>
    <definedName name="_MAT020201">#REF!</definedName>
    <definedName name="_MAT020205">#REF!</definedName>
    <definedName name="_MAT020211">#REF!</definedName>
    <definedName name="_MAT030102">#REF!</definedName>
    <definedName name="_MAT030201">#REF!</definedName>
    <definedName name="_MAT030303">#REF!</definedName>
    <definedName name="_MAT030317">#REF!</definedName>
    <definedName name="_MAT040101">#REF!</definedName>
    <definedName name="_MAT040202">#REF!</definedName>
    <definedName name="_MAT050103">#REF!</definedName>
    <definedName name="_MAT050207">#REF!</definedName>
    <definedName name="_MAT060101">#REF!</definedName>
    <definedName name="_MAT080101">#REF!</definedName>
    <definedName name="_MAT080310">#REF!</definedName>
    <definedName name="_MAT090101">#REF!</definedName>
    <definedName name="_MAT100302">#REF!</definedName>
    <definedName name="_MAT110101">#REF!</definedName>
    <definedName name="_MAT110104">#REF!</definedName>
    <definedName name="_MAT110107">#REF!</definedName>
    <definedName name="_MAT120101">#REF!</definedName>
    <definedName name="_MAT120105">#REF!</definedName>
    <definedName name="_MAT120106">#REF!</definedName>
    <definedName name="_MAT120107">#REF!</definedName>
    <definedName name="_MAT120110">#REF!</definedName>
    <definedName name="_MAT120150">#REF!</definedName>
    <definedName name="_MAT130101">#REF!</definedName>
    <definedName name="_MAT130103">#REF!</definedName>
    <definedName name="_MAT130304">#REF!</definedName>
    <definedName name="_MAT130401">#REF!</definedName>
    <definedName name="_MAT140102">#REF!</definedName>
    <definedName name="_MAT140109">#REF!</definedName>
    <definedName name="_MAT140113">#REF!</definedName>
    <definedName name="_MAT140122">#REF!</definedName>
    <definedName name="_MAT140126">#REF!</definedName>
    <definedName name="_MAT140129">#REF!</definedName>
    <definedName name="_MAT140135">#REF!</definedName>
    <definedName name="_MAT140143">#REF!</definedName>
    <definedName name="_MAT140145">#REF!</definedName>
    <definedName name="_MAT150130">#REF!</definedName>
    <definedName name="_MAT170101">#REF!</definedName>
    <definedName name="_MAT170102">#REF!</definedName>
    <definedName name="_MAT170103">#REF!</definedName>
    <definedName name="_MatMult_A" hidden="1">#REF!</definedName>
    <definedName name="_MatMult_AxB" hidden="1">#REF!</definedName>
    <definedName name="_MatMult_B" hidden="1">#REF!</definedName>
    <definedName name="_MDO1">[4]INSUMOS!$C$8</definedName>
    <definedName name="_MDO2">[5]INSUMOS!$C$6</definedName>
    <definedName name="_MNSJS" localSheetId="0">#REF!</definedName>
    <definedName name="_MNSJS">#REF!</definedName>
    <definedName name="_Order1" hidden="1">255</definedName>
    <definedName name="_P" localSheetId="0">[1]Reforma!#REF!</definedName>
    <definedName name="_P">[1]Reforma!#REF!</definedName>
    <definedName name="_P_1" localSheetId="0">[1]Reforma!#REF!</definedName>
    <definedName name="_P_1">[1]Reforma!#REF!</definedName>
    <definedName name="_Parse_In" localSheetId="0" hidden="1">#REF!</definedName>
    <definedName name="_Parse_In" hidden="1">#REF!</definedName>
    <definedName name="_Parse_Out" hidden="1">#REF!</definedName>
    <definedName name="_PL1">#REF!</definedName>
    <definedName name="_PPOS015Q_AGPQ_">#REF!</definedName>
    <definedName name="_PPOS015Q_AGPQ__6">#REF!</definedName>
    <definedName name="_PRE010201">#REF!</definedName>
    <definedName name="_PRE010202">#REF!</definedName>
    <definedName name="_PRE010205">#REF!</definedName>
    <definedName name="_PRE010206">#REF!</definedName>
    <definedName name="_PRE010210">#REF!</definedName>
    <definedName name="_PRE010301">#REF!</definedName>
    <definedName name="_PRE010401">#REF!</definedName>
    <definedName name="_PRE010402">#REF!</definedName>
    <definedName name="_PRE010407">#REF!</definedName>
    <definedName name="_PRE010413">#REF!</definedName>
    <definedName name="_PRE010501">#REF!</definedName>
    <definedName name="_PRE010503">#REF!</definedName>
    <definedName name="_PRE010505">#REF!</definedName>
    <definedName name="_PRE010509">#REF!</definedName>
    <definedName name="_PRE010512">#REF!</definedName>
    <definedName name="_PRE010518">#REF!</definedName>
    <definedName name="_PRE010519">#REF!</definedName>
    <definedName name="_PRE010521">#REF!</definedName>
    <definedName name="_PRE010523">#REF!</definedName>
    <definedName name="_PRE010532">#REF!</definedName>
    <definedName name="_PRE010533">#REF!</definedName>
    <definedName name="_PRE010536">#REF!</definedName>
    <definedName name="_PRE010701">#REF!</definedName>
    <definedName name="_PRE010703">#REF!</definedName>
    <definedName name="_PRE010705">#REF!</definedName>
    <definedName name="_PRE010708">#REF!</definedName>
    <definedName name="_PRE010710">#REF!</definedName>
    <definedName name="_PRE010712">#REF!</definedName>
    <definedName name="_PRE010717">#REF!</definedName>
    <definedName name="_PRE010718">#REF!</definedName>
    <definedName name="_PRE020201">#REF!</definedName>
    <definedName name="_PRE020205">#REF!</definedName>
    <definedName name="_PRE020211">#REF!</definedName>
    <definedName name="_PRE020217">#REF!</definedName>
    <definedName name="_PRE030102">#REF!</definedName>
    <definedName name="_PRE030201">#REF!</definedName>
    <definedName name="_PRE030303">#REF!</definedName>
    <definedName name="_PRE030317">#REF!</definedName>
    <definedName name="_PRE040101">#REF!</definedName>
    <definedName name="_PRE040202">#REF!</definedName>
    <definedName name="_PRE050103">#REF!</definedName>
    <definedName name="_PRE050207">#REF!</definedName>
    <definedName name="_PRE060101">#REF!</definedName>
    <definedName name="_PRE080101">#REF!</definedName>
    <definedName name="_PRE080310">#REF!</definedName>
    <definedName name="_PRE090101">#REF!</definedName>
    <definedName name="_PRE100302">#REF!</definedName>
    <definedName name="_PRE110101">#REF!</definedName>
    <definedName name="_PRE110104">#REF!</definedName>
    <definedName name="_PRE110107">#REF!</definedName>
    <definedName name="_PRE120101">#REF!</definedName>
    <definedName name="_PRE120105">#REF!</definedName>
    <definedName name="_PRE120106">#REF!</definedName>
    <definedName name="_PRE120107">#REF!</definedName>
    <definedName name="_PRE120110">#REF!</definedName>
    <definedName name="_PRE120150">#REF!</definedName>
    <definedName name="_PRE130101">#REF!</definedName>
    <definedName name="_PRE130103">#REF!</definedName>
    <definedName name="_PRE130304">#REF!</definedName>
    <definedName name="_PRE130401">#REF!</definedName>
    <definedName name="_PRE140102">#REF!</definedName>
    <definedName name="_PRE140109">#REF!</definedName>
    <definedName name="_PRE140113">#REF!</definedName>
    <definedName name="_PRE140122">#REF!</definedName>
    <definedName name="_PRE140126">#REF!</definedName>
    <definedName name="_PRE140129">#REF!</definedName>
    <definedName name="_PRE140135">#REF!</definedName>
    <definedName name="_PRE140143">#REF!</definedName>
    <definedName name="_PRE140145">#REF!</definedName>
    <definedName name="_PRE150130">#REF!</definedName>
    <definedName name="_PRE170101">#REF!</definedName>
    <definedName name="_PRE170102">#REF!</definedName>
    <definedName name="_PRE170103">#REF!</definedName>
    <definedName name="_QUA010201">#REF!</definedName>
    <definedName name="_QUA010202">#REF!</definedName>
    <definedName name="_QUA010205">#REF!</definedName>
    <definedName name="_QUA010206">#REF!</definedName>
    <definedName name="_QUA010210">#REF!</definedName>
    <definedName name="_QUA010301">#REF!</definedName>
    <definedName name="_QUA010401">#REF!</definedName>
    <definedName name="_QUA010402">#REF!</definedName>
    <definedName name="_QUA010407">#REF!</definedName>
    <definedName name="_QUA010413">#REF!</definedName>
    <definedName name="_QUA010501">#REF!</definedName>
    <definedName name="_QUA010503">#REF!</definedName>
    <definedName name="_QUA010505">#REF!</definedName>
    <definedName name="_QUA010509">#REF!</definedName>
    <definedName name="_QUA010512">#REF!</definedName>
    <definedName name="_QUA010518">#REF!</definedName>
    <definedName name="_QUA010519">#REF!</definedName>
    <definedName name="_QUA010521">#REF!</definedName>
    <definedName name="_QUA010523">#REF!</definedName>
    <definedName name="_QUA010532">#REF!</definedName>
    <definedName name="_QUA010533">#REF!</definedName>
    <definedName name="_QUA010536">#REF!</definedName>
    <definedName name="_QUA010701">#REF!</definedName>
    <definedName name="_QUA010703">#REF!</definedName>
    <definedName name="_QUA010705">#REF!</definedName>
    <definedName name="_QUA010708">#REF!</definedName>
    <definedName name="_QUA010710">#REF!</definedName>
    <definedName name="_QUA010712">#REF!</definedName>
    <definedName name="_QUA010717">#REF!</definedName>
    <definedName name="_QUA010718">#REF!</definedName>
    <definedName name="_QUA020201">#REF!</definedName>
    <definedName name="_QUA020205">#REF!</definedName>
    <definedName name="_QUA020211">#REF!</definedName>
    <definedName name="_QUA020217">#REF!</definedName>
    <definedName name="_QUA030102">#REF!</definedName>
    <definedName name="_QUA030201">#REF!</definedName>
    <definedName name="_QUA030303">#REF!</definedName>
    <definedName name="_QUA030317">#REF!</definedName>
    <definedName name="_QUA040101">#REF!</definedName>
    <definedName name="_QUA040202">#REF!</definedName>
    <definedName name="_QUA050103">#REF!</definedName>
    <definedName name="_QUA050207">#REF!</definedName>
    <definedName name="_QUA060101">#REF!</definedName>
    <definedName name="_QUA080101">#REF!</definedName>
    <definedName name="_QUA080310">#REF!</definedName>
    <definedName name="_QUA090101">#REF!</definedName>
    <definedName name="_QUA100302">#REF!</definedName>
    <definedName name="_QUA110101">#REF!</definedName>
    <definedName name="_QUA110104">#REF!</definedName>
    <definedName name="_QUA110107">#REF!</definedName>
    <definedName name="_QUA120101">#REF!</definedName>
    <definedName name="_QUA120105">#REF!</definedName>
    <definedName name="_QUA120106">#REF!</definedName>
    <definedName name="_QUA120107">#REF!</definedName>
    <definedName name="_QUA120110">#REF!</definedName>
    <definedName name="_QUA120150">#REF!</definedName>
    <definedName name="_QUA130101">#REF!</definedName>
    <definedName name="_QUA130103">#REF!</definedName>
    <definedName name="_QUA130304">#REF!</definedName>
    <definedName name="_QUA130401">#REF!</definedName>
    <definedName name="_QUA140102">#REF!</definedName>
    <definedName name="_QUA140109">#REF!</definedName>
    <definedName name="_QUA140113">#REF!</definedName>
    <definedName name="_QUA140122">#REF!</definedName>
    <definedName name="_QUA140126">#REF!</definedName>
    <definedName name="_QUA140129">#REF!</definedName>
    <definedName name="_QUA140135">#REF!</definedName>
    <definedName name="_QUA140143">#REF!</definedName>
    <definedName name="_QUA140145">#REF!</definedName>
    <definedName name="_QUA150130">#REF!</definedName>
    <definedName name="_QUA170101">#REF!</definedName>
    <definedName name="_QUA170102">#REF!</definedName>
    <definedName name="_QUA170103">#REF!</definedName>
    <definedName name="_R">#REF!</definedName>
    <definedName name="_R_1">[1]Reforma!#REF!</definedName>
    <definedName name="_REA1.N10_">[1]Reforma!#REF!</definedName>
    <definedName name="_REC11100">#REF!</definedName>
    <definedName name="_REC11110">#REF!</definedName>
    <definedName name="_REC11115">#REF!</definedName>
    <definedName name="_REC11125">#REF!</definedName>
    <definedName name="_REC11130">#REF!</definedName>
    <definedName name="_REC11135">#REF!</definedName>
    <definedName name="_REC11145">#REF!</definedName>
    <definedName name="_REC11150">#REF!</definedName>
    <definedName name="_REC11165">#REF!</definedName>
    <definedName name="_REC11170">#REF!</definedName>
    <definedName name="_REC11180">#REF!</definedName>
    <definedName name="_REC11185">#REF!</definedName>
    <definedName name="_REC11220">#REF!</definedName>
    <definedName name="_REC12105">#REF!</definedName>
    <definedName name="_REC12555">#REF!</definedName>
    <definedName name="_REC12570">#REF!</definedName>
    <definedName name="_REC12575">#REF!</definedName>
    <definedName name="_REC12580">#REF!</definedName>
    <definedName name="_REC12600">#REF!</definedName>
    <definedName name="_REC12610">#REF!</definedName>
    <definedName name="_REC12630">#REF!</definedName>
    <definedName name="_REC12631">#REF!</definedName>
    <definedName name="_REC12640">#REF!</definedName>
    <definedName name="_REC12645">#REF!</definedName>
    <definedName name="_REC12665">#REF!</definedName>
    <definedName name="_REC12690">#REF!</definedName>
    <definedName name="_REC12700">#REF!</definedName>
    <definedName name="_REC12710">#REF!</definedName>
    <definedName name="_REC13111">#REF!</definedName>
    <definedName name="_REC13112">#REF!</definedName>
    <definedName name="_REC13121">#REF!</definedName>
    <definedName name="_REC13720">#REF!</definedName>
    <definedName name="_REC14100">#REF!</definedName>
    <definedName name="_REC14161">#REF!</definedName>
    <definedName name="_REC14195">#REF!</definedName>
    <definedName name="_REC14205">#REF!</definedName>
    <definedName name="_REC14260">#REF!</definedName>
    <definedName name="_REC14500">#REF!</definedName>
    <definedName name="_REC14515">#REF!</definedName>
    <definedName name="_REC14555">#REF!</definedName>
    <definedName name="_REC14565">#REF!</definedName>
    <definedName name="_REC15135">#REF!</definedName>
    <definedName name="_REC15140">#REF!</definedName>
    <definedName name="_REC15195">#REF!</definedName>
    <definedName name="_REC15225">#REF!</definedName>
    <definedName name="_REC15230">#REF!</definedName>
    <definedName name="_REC15515">#REF!</definedName>
    <definedName name="_REC15560">#REF!</definedName>
    <definedName name="_REC15565">#REF!</definedName>
    <definedName name="_REC15570">#REF!</definedName>
    <definedName name="_REC15575">#REF!</definedName>
    <definedName name="_REC15583">#REF!</definedName>
    <definedName name="_REC15590">#REF!</definedName>
    <definedName name="_REC15591">#REF!</definedName>
    <definedName name="_REC15610">#REF!</definedName>
    <definedName name="_REC15625">#REF!</definedName>
    <definedName name="_REC15635">#REF!</definedName>
    <definedName name="_REC15655">#REF!</definedName>
    <definedName name="_REC15665">#REF!</definedName>
    <definedName name="_REC16515">#REF!</definedName>
    <definedName name="_REC16535">#REF!</definedName>
    <definedName name="_REC17140">#REF!</definedName>
    <definedName name="_REC19500">#REF!</definedName>
    <definedName name="_REC19501">#REF!</definedName>
    <definedName name="_REC19502">#REF!</definedName>
    <definedName name="_REC19503">#REF!</definedName>
    <definedName name="_REC19504">#REF!</definedName>
    <definedName name="_REC19505">#REF!</definedName>
    <definedName name="_REC20100">#REF!</definedName>
    <definedName name="_REC20105">#REF!</definedName>
    <definedName name="_REC20110">#REF!</definedName>
    <definedName name="_REC20115">#REF!</definedName>
    <definedName name="_REC20130">#REF!</definedName>
    <definedName name="_REC20135">#REF!</definedName>
    <definedName name="_REC20140">#REF!</definedName>
    <definedName name="_REC20145">#REF!</definedName>
    <definedName name="_REC20150">#REF!</definedName>
    <definedName name="_REC20155">#REF!</definedName>
    <definedName name="_REC20175">#REF!</definedName>
    <definedName name="_REC20185">#REF!</definedName>
    <definedName name="_REC20190">#REF!</definedName>
    <definedName name="_REC20195">#REF!</definedName>
    <definedName name="_REC20210">#REF!</definedName>
    <definedName name="_Regression_Int">1</definedName>
    <definedName name="_RET1">[6]Regula!$J$36</definedName>
    <definedName name="_sob1" localSheetId="0">#REF!</definedName>
    <definedName name="_sob1">#REF!</definedName>
    <definedName name="_SOB2">#REF!</definedName>
    <definedName name="_Sort" hidden="1">#REF!</definedName>
    <definedName name="_sub1">#REF!</definedName>
    <definedName name="_sub12">#REF!</definedName>
    <definedName name="_sub2">#REF!</definedName>
    <definedName name="_sub3">#REF!</definedName>
    <definedName name="_sub4">#REF!</definedName>
    <definedName name="_SUB5">#REF!</definedName>
    <definedName name="_subb2">#REF!</definedName>
    <definedName name="_subb4">#REF!</definedName>
    <definedName name="_subb9">#REF!</definedName>
    <definedName name="_SUU">#REF!</definedName>
    <definedName name="_SUUU">#REF!</definedName>
    <definedName name="_svi2">#REF!</definedName>
    <definedName name="_tot1">#REF!</definedName>
    <definedName name="_tot2">#REF!</definedName>
    <definedName name="_tot3">#REF!</definedName>
    <definedName name="_tot4">#REF!</definedName>
    <definedName name="_tot5">#REF!</definedName>
    <definedName name="_tot6">#REF!</definedName>
    <definedName name="_tot7">#REF!</definedName>
    <definedName name="_tot8">#REF!</definedName>
    <definedName name="_TT102">'[7]Relatório-1ª med.'!#REF!</definedName>
    <definedName name="_TT107">'[7]Relatório-1ª med.'!#REF!</definedName>
    <definedName name="_TT121">'[7]Relatório-1ª med.'!#REF!</definedName>
    <definedName name="_TT123">'[7]Relatório-1ª med.'!#REF!</definedName>
    <definedName name="_TT19">'[7]Relatório-1ª med.'!#REF!</definedName>
    <definedName name="_TT20">'[7]Relatório-1ª med.'!#REF!</definedName>
    <definedName name="_TT21">'[7]Relatório-1ª med.'!#REF!</definedName>
    <definedName name="_TT22">'[7]Relatório-1ª med.'!#REF!</definedName>
    <definedName name="_TT26">'[7]Relatório-1ª med.'!#REF!</definedName>
    <definedName name="_TT27">'[7]Relatório-1ª med.'!#REF!</definedName>
    <definedName name="_TT28">'[7]Relatório-1ª med.'!#REF!</definedName>
    <definedName name="_TT30">'[7]Relatório-1ª med.'!#REF!</definedName>
    <definedName name="_TT31">'[7]Relatório-1ª med.'!#REF!</definedName>
    <definedName name="_TT32">'[7]Relatório-1ª med.'!#REF!</definedName>
    <definedName name="_TT33">'[7]Relatório-1ª med.'!#REF!</definedName>
    <definedName name="_TT34">'[7]Relatório-1ª med.'!#REF!</definedName>
    <definedName name="_TT36">'[7]Relatório-1ª med.'!#REF!</definedName>
    <definedName name="_TT37">'[7]Relatório-1ª med.'!#REF!</definedName>
    <definedName name="_TT38">'[7]Relatório-1ª med.'!#REF!</definedName>
    <definedName name="_TT39">'[7]Relatório-1ª med.'!#REF!</definedName>
    <definedName name="_TT40">'[7]Relatório-1ª med.'!#REF!</definedName>
    <definedName name="_TT5">'[7]Relatório-1ª med.'!#REF!</definedName>
    <definedName name="_TT52">'[7]Relatório-1ª med.'!#REF!</definedName>
    <definedName name="_TT53">'[7]Relatório-1ª med.'!#REF!</definedName>
    <definedName name="_TT54">'[7]Relatório-1ª med.'!#REF!</definedName>
    <definedName name="_TT55">'[7]Relatório-1ª med.'!#REF!</definedName>
    <definedName name="_TT6">'[7]Relatório-1ª med.'!#REF!</definedName>
    <definedName name="_TT60">'[7]Relatório-1ª med.'!#REF!</definedName>
    <definedName name="_TT61">'[7]Relatório-1ª med.'!#REF!</definedName>
    <definedName name="_TT69">'[7]Relatório-1ª med.'!#REF!</definedName>
    <definedName name="_TT7">'[7]Relatório-1ª med.'!#REF!</definedName>
    <definedName name="_TT70">'[7]Relatório-1ª med.'!#REF!</definedName>
    <definedName name="_TT71">'[7]Relatório-1ª med.'!#REF!</definedName>
    <definedName name="_TT74">'[7]Relatório-1ª med.'!#REF!</definedName>
    <definedName name="_TT75">'[7]Relatório-1ª med.'!#REF!</definedName>
    <definedName name="_TT76">'[7]Relatório-1ª med.'!#REF!</definedName>
    <definedName name="_TT77">'[7]Relatório-1ª med.'!#REF!</definedName>
    <definedName name="_TT78">'[7]Relatório-1ª med.'!#REF!</definedName>
    <definedName name="_TT79">'[7]Relatório-1ª med.'!#REF!</definedName>
    <definedName name="_TT94">'[7]Relatório-1ª med.'!#REF!</definedName>
    <definedName name="_TT95">'[7]Relatório-1ª med.'!#REF!</definedName>
    <definedName name="_TT97">'[7]Relatório-1ª med.'!#REF!</definedName>
    <definedName name="_UNI11100" localSheetId="0">#REF!</definedName>
    <definedName name="_UNI11100">#REF!</definedName>
    <definedName name="_UNI11110">#REF!</definedName>
    <definedName name="_UNI11115">#REF!</definedName>
    <definedName name="_UNI11125">#REF!</definedName>
    <definedName name="_UNI11130">#REF!</definedName>
    <definedName name="_UNI11135">#REF!</definedName>
    <definedName name="_UNI11145">#REF!</definedName>
    <definedName name="_UNI11150">#REF!</definedName>
    <definedName name="_UNI11165">#REF!</definedName>
    <definedName name="_UNI11170">#REF!</definedName>
    <definedName name="_UNI11180">#REF!</definedName>
    <definedName name="_UNI11185">#REF!</definedName>
    <definedName name="_UNI11220">#REF!</definedName>
    <definedName name="_UNI12105">#REF!</definedName>
    <definedName name="_UNI12555">#REF!</definedName>
    <definedName name="_UNI12570">#REF!</definedName>
    <definedName name="_UNI12575">#REF!</definedName>
    <definedName name="_UNI12580">#REF!</definedName>
    <definedName name="_UNI12600">#REF!</definedName>
    <definedName name="_UNI12610">#REF!</definedName>
    <definedName name="_UNI12630">#REF!</definedName>
    <definedName name="_UNI12631">#REF!</definedName>
    <definedName name="_UNI12640">#REF!</definedName>
    <definedName name="_UNI12645">#REF!</definedName>
    <definedName name="_UNI12665">#REF!</definedName>
    <definedName name="_UNI12690">#REF!</definedName>
    <definedName name="_UNI12700">#REF!</definedName>
    <definedName name="_UNI12710">#REF!</definedName>
    <definedName name="_UNI13111">#REF!</definedName>
    <definedName name="_UNI13112">#REF!</definedName>
    <definedName name="_UNI13121">#REF!</definedName>
    <definedName name="_UNI13720">#REF!</definedName>
    <definedName name="_UNI14100">#REF!</definedName>
    <definedName name="_UNI14161">#REF!</definedName>
    <definedName name="_UNI14195">#REF!</definedName>
    <definedName name="_UNI14205">#REF!</definedName>
    <definedName name="_UNI14260">#REF!</definedName>
    <definedName name="_UNI14500">#REF!</definedName>
    <definedName name="_UNI14515">#REF!</definedName>
    <definedName name="_UNI14555">#REF!</definedName>
    <definedName name="_UNI14565">#REF!</definedName>
    <definedName name="_UNI15135">#REF!</definedName>
    <definedName name="_UNI15140">#REF!</definedName>
    <definedName name="_UNI15195">#REF!</definedName>
    <definedName name="_UNI15225">#REF!</definedName>
    <definedName name="_UNI15230">#REF!</definedName>
    <definedName name="_UNI15515">#REF!</definedName>
    <definedName name="_UNI15560">#REF!</definedName>
    <definedName name="_UNI15565">#REF!</definedName>
    <definedName name="_UNI15570">#REF!</definedName>
    <definedName name="_UNI15575">#REF!</definedName>
    <definedName name="_UNI15583">#REF!</definedName>
    <definedName name="_UNI15590">#REF!</definedName>
    <definedName name="_UNI15591">#REF!</definedName>
    <definedName name="_UNI15610">#REF!</definedName>
    <definedName name="_UNI15625">#REF!</definedName>
    <definedName name="_UNI15635">#REF!</definedName>
    <definedName name="_UNI15655">#REF!</definedName>
    <definedName name="_UNI15665">#REF!</definedName>
    <definedName name="_UNI16515">#REF!</definedName>
    <definedName name="_UNI16535">#REF!</definedName>
    <definedName name="_UNI17140">#REF!</definedName>
    <definedName name="_UNI19500">#REF!</definedName>
    <definedName name="_UNI19501">#REF!</definedName>
    <definedName name="_UNI19502">#REF!</definedName>
    <definedName name="_UNI19503">#REF!</definedName>
    <definedName name="_UNI19504">#REF!</definedName>
    <definedName name="_UNI19505">#REF!</definedName>
    <definedName name="_UNI20100">#REF!</definedName>
    <definedName name="_UNI20105">#REF!</definedName>
    <definedName name="_UNI20110">#REF!</definedName>
    <definedName name="_UNI20115">#REF!</definedName>
    <definedName name="_UNI20130">#REF!</definedName>
    <definedName name="_UNI20135">#REF!</definedName>
    <definedName name="_UNI20140">#REF!</definedName>
    <definedName name="_UNI20145">#REF!</definedName>
    <definedName name="_UNI20150">#REF!</definedName>
    <definedName name="_UNI20155">#REF!</definedName>
    <definedName name="_UNI20175">#REF!</definedName>
    <definedName name="_UNI20185">#REF!</definedName>
    <definedName name="_UNI20190">#REF!</definedName>
    <definedName name="_UNI20195">#REF!</definedName>
    <definedName name="_UNI20210">#REF!</definedName>
    <definedName name="_VAL11100">#REF!</definedName>
    <definedName name="_VAL11110">#REF!</definedName>
    <definedName name="_VAL11115">#REF!</definedName>
    <definedName name="_VAL11125">#REF!</definedName>
    <definedName name="_VAL11130">#REF!</definedName>
    <definedName name="_VAL11135">#REF!</definedName>
    <definedName name="_VAL11145">#REF!</definedName>
    <definedName name="_VAL11150">#REF!</definedName>
    <definedName name="_VAL11165">#REF!</definedName>
    <definedName name="_VAL11170">#REF!</definedName>
    <definedName name="_VAL11180">#REF!</definedName>
    <definedName name="_VAL11185">#REF!</definedName>
    <definedName name="_VAL11220">#REF!</definedName>
    <definedName name="_VAL12105">#REF!</definedName>
    <definedName name="_VAL12555">#REF!</definedName>
    <definedName name="_VAL12570">#REF!</definedName>
    <definedName name="_VAL12575">#REF!</definedName>
    <definedName name="_VAL12580">#REF!</definedName>
    <definedName name="_VAL12600">#REF!</definedName>
    <definedName name="_VAL12610">#REF!</definedName>
    <definedName name="_VAL12630">#REF!</definedName>
    <definedName name="_VAL12631">#REF!</definedName>
    <definedName name="_VAL12640">#REF!</definedName>
    <definedName name="_VAL12645">#REF!</definedName>
    <definedName name="_VAL12665">#REF!</definedName>
    <definedName name="_VAL12690">#REF!</definedName>
    <definedName name="_VAL12700">#REF!</definedName>
    <definedName name="_VAL12710">#REF!</definedName>
    <definedName name="_VAL13111">#REF!</definedName>
    <definedName name="_VAL13112">#REF!</definedName>
    <definedName name="_VAL13121">#REF!</definedName>
    <definedName name="_VAL13720">#REF!</definedName>
    <definedName name="_VAL14100">#REF!</definedName>
    <definedName name="_VAL14161">#REF!</definedName>
    <definedName name="_VAL14195">#REF!</definedName>
    <definedName name="_VAL14205">#REF!</definedName>
    <definedName name="_VAL14260">#REF!</definedName>
    <definedName name="_VAL14500">#REF!</definedName>
    <definedName name="_VAL14515">#REF!</definedName>
    <definedName name="_VAL14555">#REF!</definedName>
    <definedName name="_VAL14565">#REF!</definedName>
    <definedName name="_VAL15135">#REF!</definedName>
    <definedName name="_VAL15140">#REF!</definedName>
    <definedName name="_VAL15195">#REF!</definedName>
    <definedName name="_VAL15225">#REF!</definedName>
    <definedName name="_VAL15230">#REF!</definedName>
    <definedName name="_VAL15515">#REF!</definedName>
    <definedName name="_VAL15560">#REF!</definedName>
    <definedName name="_VAL15565">#REF!</definedName>
    <definedName name="_VAL15570">#REF!</definedName>
    <definedName name="_VAL15575">#REF!</definedName>
    <definedName name="_VAL15583">#REF!</definedName>
    <definedName name="_VAL15590">#REF!</definedName>
    <definedName name="_VAL15591">#REF!</definedName>
    <definedName name="_VAL15610">#REF!</definedName>
    <definedName name="_VAL15625">#REF!</definedName>
    <definedName name="_VAL15635">#REF!</definedName>
    <definedName name="_VAL15655">#REF!</definedName>
    <definedName name="_VAL15665">#REF!</definedName>
    <definedName name="_VAL16515">#REF!</definedName>
    <definedName name="_VAL16535">#REF!</definedName>
    <definedName name="_VAL17140">#REF!</definedName>
    <definedName name="_VAL19500">#REF!</definedName>
    <definedName name="_VAL19501">#REF!</definedName>
    <definedName name="_VAL19502">#REF!</definedName>
    <definedName name="_VAL19503">#REF!</definedName>
    <definedName name="_VAL19504">#REF!</definedName>
    <definedName name="_VAL19505">#REF!</definedName>
    <definedName name="_VAL20100">#REF!</definedName>
    <definedName name="_VAL20105">#REF!</definedName>
    <definedName name="_VAL20110">#REF!</definedName>
    <definedName name="_VAL20115">#REF!</definedName>
    <definedName name="_VAL20130">#REF!</definedName>
    <definedName name="_VAL20135">#REF!</definedName>
    <definedName name="_VAL20140">#REF!</definedName>
    <definedName name="_VAL20145">#REF!</definedName>
    <definedName name="_VAL20150">#REF!</definedName>
    <definedName name="_VAL20155">#REF!</definedName>
    <definedName name="_VAL20175">#REF!</definedName>
    <definedName name="_VAL20185">#REF!</definedName>
    <definedName name="_VAL20190">#REF!</definedName>
    <definedName name="_VAL20195">#REF!</definedName>
    <definedName name="_VAL20210">#REF!</definedName>
    <definedName name="_WCS13_">[1]Reforma!#REF!</definedName>
    <definedName name="_WCS43_">[1]Reforma!#REF!</definedName>
    <definedName name="_WDCN1.S1_">[1]Reforma!#REF!</definedName>
    <definedName name="_WGZY_" localSheetId="0">#REF!</definedName>
    <definedName name="_WGZY_">#REF!</definedName>
    <definedName name="_WGZY__6" localSheetId="0">#REF!</definedName>
    <definedName name="_WGZY__6">#REF!</definedName>
    <definedName name="_WICE1_" localSheetId="0">[1]Reforma!#REF!</definedName>
    <definedName name="_WICE1_">[1]Reforma!#REF!</definedName>
    <definedName name="_WIRA1.A8_" localSheetId="0">[1]Reforma!#REF!</definedName>
    <definedName name="_WIRA1.A8_">[1]Reforma!#REF!</definedName>
    <definedName name="_Y">[1]Reforma!#REF!</definedName>
    <definedName name="_Y_1">[1]Reforma!#REF!</definedName>
    <definedName name="a">#REF!</definedName>
    <definedName name="A_Brita_25" localSheetId="0">#REF!</definedName>
    <definedName name="A_Brita_25">#REF!</definedName>
    <definedName name="A_Chapisco">#REF!</definedName>
    <definedName name="A_Comprimento">#REF!</definedName>
    <definedName name="A_Concreto_A">#REF!</definedName>
    <definedName name="A_Concreto_M">#REF!</definedName>
    <definedName name="A_Concreto_S">#REF!</definedName>
    <definedName name="A_Escavação">#REF!</definedName>
    <definedName name="A_Espessura">#REF!</definedName>
    <definedName name="A_Largura">#REF!</definedName>
    <definedName name="A_Massa_única">#REF!</definedName>
    <definedName name="A_Pintura">#REF!</definedName>
    <definedName name="A_Profundidade">#REF!</definedName>
    <definedName name="A_reaterro">#REF!</definedName>
    <definedName name="a1B16279">#REF!</definedName>
    <definedName name="AA" localSheetId="0">#REF!</definedName>
    <definedName name="AA">#REF!</definedName>
    <definedName name="AAA" localSheetId="0">#REF!</definedName>
    <definedName name="AAA">#REF!</definedName>
    <definedName name="aaaaaa">#REF!</definedName>
    <definedName name="Ac">#REF!</definedName>
    <definedName name="activatedados.form2" localSheetId="2">IF(ISNUMBER([8]Eventograma_e_Quantitativos!$K1),[8]Eventograma_e_Quantitativos!$K1&amp;"-"&amp;INDEX(Eventos,[8]Eventograma_e_Quantitativos!$K1,2),"")</definedName>
    <definedName name="activatedados.form2" localSheetId="1">IF(ISNUMBER([8]Eventograma_e_Quantitativos!$K1),[8]Eventograma_e_Quantitativos!$K1&amp;"-"&amp;INDEX(Eventos,[8]Eventograma_e_Quantitativos!$K1,2),"")</definedName>
    <definedName name="activatedados.form2" localSheetId="3">IF(ISNUMBER([8]Eventograma_e_Quantitativos!$K1),[8]Eventograma_e_Quantitativos!$K1&amp;"-"&amp;INDEX(Eventos,[8]Eventograma_e_Quantitativos!$K1,2),"")</definedName>
    <definedName name="activatedados.form2" localSheetId="0">IF(ISNUMBER([8]Eventograma_e_Quantitativos!$K1),[8]Eventograma_e_Quantitativos!$K1&amp;"-"&amp;INDEX(Eventos,[8]Eventograma_e_Quantitativos!$K1,2),"")</definedName>
    <definedName name="activatedados.form2">IF(ISNUMBER([8]Eventograma_e_Quantitativos!$K1),[8]Eventograma_e_Quantitativos!$K1&amp;"-"&amp;INDEX(Eventos,[8]Eventograma_e_Quantitativos!$K1,2),"")</definedName>
    <definedName name="AD">#REF!</definedName>
    <definedName name="ADDDD">#REF!</definedName>
    <definedName name="adf">#REF!</definedName>
    <definedName name="AdPeri">#REF!</definedName>
    <definedName name="ADPL">#REF!</definedName>
    <definedName name="ADS">#REF!</definedName>
    <definedName name="AFSDF">#REF!</definedName>
    <definedName name="AFSF">#REF!</definedName>
    <definedName name="AGSD">#REF!</definedName>
    <definedName name="AGSDG">#REF!</definedName>
    <definedName name="AKSDGL">#REF!</definedName>
    <definedName name="Alex">#REF!</definedName>
    <definedName name="ALTA" localSheetId="0">'[9]PRO-08'!#REF!</definedName>
    <definedName name="ALTA">'[9]PRO-08'!#REF!</definedName>
    <definedName name="alvenaria_1" localSheetId="0">#REF!</definedName>
    <definedName name="alvenaria_1">#REF!</definedName>
    <definedName name="alvenaria_1_1_2" localSheetId="0">#REF!</definedName>
    <definedName name="alvenaria_1_1_2">#REF!</definedName>
    <definedName name="alvenaria_1_2">#REF!</definedName>
    <definedName name="Alvenaria_vedação">#REF!</definedName>
    <definedName name="amarela">#REF!</definedName>
    <definedName name="AMORLDMLENFK" localSheetId="0">[10]COMPOSIÇÃO!#REF!</definedName>
    <definedName name="AMORLDMLENFK">[10]COMPOSIÇÃO!#REF!</definedName>
    <definedName name="ANA" localSheetId="0">'[11]Refor Out_ 2001 _ BDI_20_ Ajust'!#REF!</definedName>
    <definedName name="ANA">'[11]Refor Out_ 2001 _ BDI_20_ Ajust'!#REF!</definedName>
    <definedName name="ANDRE" localSheetId="0">#REF!</definedName>
    <definedName name="ANDRE">#REF!</definedName>
    <definedName name="anel">#REF!</definedName>
    <definedName name="ANTIGA">#REF!</definedName>
    <definedName name="area_base">[6]Base!$U$40</definedName>
    <definedName name="_xlnm.Print_Area" localSheetId="2">'BM 03'!$B$2:$L$283</definedName>
    <definedName name="_xlnm.Print_Area" localSheetId="1">'MC 00'!$H$2:$U$918</definedName>
    <definedName name="_xlnm.Print_Area" localSheetId="3">'MC 03'!$H$2:$U$111</definedName>
    <definedName name="_xlnm.Print_Area" localSheetId="0">Plan.Orçam.!$F$2:$M$284</definedName>
    <definedName name="_xlnm.Print_Area">#REF!</definedName>
    <definedName name="Área_impressão_IM" localSheetId="0">#REF!</definedName>
    <definedName name="Área_impressão_IM">#REF!</definedName>
    <definedName name="AreaTeste">#REF!</definedName>
    <definedName name="AreaTeste2">#REF!</definedName>
    <definedName name="areia">#REF!</definedName>
    <definedName name="Arial">#REF!</definedName>
    <definedName name="artFiscal">[8]DADOS!$D$23</definedName>
    <definedName name="ASA" localSheetId="0">#REF!</definedName>
    <definedName name="ASA">#REF!</definedName>
    <definedName name="asd">#REF!</definedName>
    <definedName name="asdf">#REF!</definedName>
    <definedName name="asdfas">#REF!</definedName>
    <definedName name="ASDFF">#REF!</definedName>
    <definedName name="ASFDG">#REF!</definedName>
    <definedName name="ASFDGD">#REF!</definedName>
    <definedName name="ASFVASV">#REF!</definedName>
    <definedName name="ASG">#REF!</definedName>
    <definedName name="ASGD">#REF!</definedName>
    <definedName name="ASGDF">#REF!</definedName>
    <definedName name="ASSEN_TUBO_EMISS">#REF!</definedName>
    <definedName name="ASSEN_TUBO_EMISS2">#REF!</definedName>
    <definedName name="ASSENT_EMISS3_S">#REF!</definedName>
    <definedName name="ASSENT_TUBO">#REF!</definedName>
    <definedName name="ASVDVFA">#REF!</definedName>
    <definedName name="ATENÇÃO" localSheetId="2" hidden="1">{#N/A,#N/A,FALSE,"MO (2)"}</definedName>
    <definedName name="ATENÇÃO" localSheetId="1" hidden="1">{#N/A,#N/A,FALSE,"MO (2)"}</definedName>
    <definedName name="ATENÇÃO" localSheetId="3" hidden="1">{#N/A,#N/A,FALSE,"MO (2)"}</definedName>
    <definedName name="ATENÇÃO" localSheetId="0" hidden="1">{#N/A,#N/A,FALSE,"MO (2)"}</definedName>
    <definedName name="ATENÇÃO" hidden="1">{#N/A,#N/A,FALSE,"MO (2)"}</definedName>
    <definedName name="Aut_original">[12]PROJETO!#REF!</definedName>
    <definedName name="Aut_resumo">[13]RESUMO_AUT1!#REF!</definedName>
    <definedName name="aux" localSheetId="0">#REF!</definedName>
    <definedName name="aux">#REF!</definedName>
    <definedName name="AuxHab">#REF!</definedName>
    <definedName name="auxiliar">#REF!</definedName>
    <definedName name="aZUEN" hidden="1">#REF!</definedName>
    <definedName name="azul">#REF!</definedName>
    <definedName name="AZULSINAL">#REF!</definedName>
    <definedName name="B" localSheetId="2" hidden="1">{#N/A,#N/A,FALSE,"MO (2)"}</definedName>
    <definedName name="B" localSheetId="1" hidden="1">{#N/A,#N/A,FALSE,"MO (2)"}</definedName>
    <definedName name="B" localSheetId="3" hidden="1">{#N/A,#N/A,FALSE,"MO (2)"}</definedName>
    <definedName name="B" localSheetId="0" hidden="1">{#N/A,#N/A,FALSE,"MO (2)"}</definedName>
    <definedName name="B" hidden="1">{#N/A,#N/A,FALSE,"MO (2)"}</definedName>
    <definedName name="BACIA_3">#REF!</definedName>
    <definedName name="bacia15">#REF!</definedName>
    <definedName name="bacia16">#REF!</definedName>
    <definedName name="BACIA160">#REF!</definedName>
    <definedName name="BACIA17">#REF!</definedName>
    <definedName name="BAIANO">#REF!</definedName>
    <definedName name="Banco_dados_IM">#REF!</definedName>
    <definedName name="Banco_dados_IM2">#REF!</definedName>
    <definedName name="_xlnm.Database">#REF!</definedName>
    <definedName name="bau" hidden="1">#REF!</definedName>
    <definedName name="BB" localSheetId="0">#REF!</definedName>
    <definedName name="BB">#REF!</definedName>
    <definedName name="BBB" localSheetId="0">#REF!</definedName>
    <definedName name="BBB">#REF!</definedName>
    <definedName name="BBBB" localSheetId="2">'BM 03'!BBBB</definedName>
    <definedName name="BBBB" localSheetId="1">'MC 00'!BBBB</definedName>
    <definedName name="BBBB" localSheetId="3">'MC 03'!BBBB</definedName>
    <definedName name="BBBB" localSheetId="0">Plan.Orçam.!BBBB</definedName>
    <definedName name="BBBB">[0]!BBBB</definedName>
    <definedName name="bdgfsb" localSheetId="0">#REF!</definedName>
    <definedName name="bdgfsb">#REF!</definedName>
    <definedName name="BDI">#REF!</definedName>
    <definedName name="BDI.">#REF!</definedName>
    <definedName name="BDIc">#REF!</definedName>
    <definedName name="BDIf">#REF!</definedName>
    <definedName name="BG">#REF!</definedName>
    <definedName name="BGU">#REF!</definedName>
    <definedName name="BL_ANC_EMISS3_S">#REF!</definedName>
    <definedName name="BL_ANCO_EMISS2">#REF!</definedName>
    <definedName name="BLOCO_ANCOR_EMISS">#REF!</definedName>
    <definedName name="Bomba_putzmeister">#REF!</definedName>
    <definedName name="BRIOPA">#REF!</definedName>
    <definedName name="bruno">#REF!</definedName>
    <definedName name="bsdbsd">#REF!</definedName>
    <definedName name="bsdbsgfdzb">#REF!</definedName>
    <definedName name="bsgfdbsgfdb">#REF!</definedName>
    <definedName name="buc3eta">#REF!</definedName>
    <definedName name="BuiltIn_AutoFilter___2">#REF!</definedName>
    <definedName name="BuiltIn_Print_Area">#REF!</definedName>
    <definedName name="BuiltIn_Print_Area___0">#REF!</definedName>
    <definedName name="BuiltIn_Print_Area___0___0">#REF!</definedName>
    <definedName name="BuiltIn_Print_Area___0___0___0___0">#REF!</definedName>
    <definedName name="BuiltIn_Print_Area___0___0___0___0___0">#REF!</definedName>
    <definedName name="BuiltIn_Print_Area___0___0___0___0___0___0">#REF!</definedName>
    <definedName name="BuiltIn_Print_Titles">#REF!</definedName>
    <definedName name="BuiltIn_Print_Titles___0">#REF!</definedName>
    <definedName name="BuiltIn_Print_Titles___0___0___0">#REF!</definedName>
    <definedName name="BuiltIn_Print_Titles___0___0___0___0">#REF!</definedName>
    <definedName name="BuiltIn_Print_Titles___0___0___0___0___0___0">#REF!</definedName>
    <definedName name="BVEOLISA">#REF!</definedName>
    <definedName name="cab_cortes">#REF!</definedName>
    <definedName name="cab_dmt">#REF!</definedName>
    <definedName name="cab_limpeza">#REF!</definedName>
    <definedName name="cabmeio">#REF!</definedName>
    <definedName name="CAD_EMISS3_S">#REF!</definedName>
    <definedName name="CADASTRO">#REF!</definedName>
    <definedName name="CADASTRO_EMISS">#REF!</definedName>
    <definedName name="CADASTRO_EMISS2">#REF!</definedName>
    <definedName name="CADASTRO_REDE_COL">#REF!</definedName>
    <definedName name="CAIXAS">#REF!</definedName>
    <definedName name="CAIXAS_EMISS3_S">#REF!</definedName>
    <definedName name="Camada_brita">#REF!</definedName>
    <definedName name="Camada_impermeabilizadora">#REF!</definedName>
    <definedName name="CAMPANARIO">'[14]UTR 2'!#REF!</definedName>
    <definedName name="CANETA" localSheetId="0">#REF!</definedName>
    <definedName name="CANETA">#REF!</definedName>
    <definedName name="CANTEIRO_DE_OBRAS">[15]CANT_OBRAS!$H$8</definedName>
    <definedName name="CANTEIRO_OBRAS" localSheetId="0">#REF!</definedName>
    <definedName name="CANTEIRO_OBRAS">#REF!</definedName>
    <definedName name="CAPA" localSheetId="0">[1]Reforma!#REF!</definedName>
    <definedName name="CAPA">[1]Reforma!#REF!</definedName>
    <definedName name="cbn" localSheetId="0">[1]Reforma!#REF!</definedName>
    <definedName name="cbn">[1]Reforma!#REF!</definedName>
    <definedName name="CBU" localSheetId="0">#REF!</definedName>
    <definedName name="CBU">#REF!</definedName>
    <definedName name="CBUII">#REF!</definedName>
    <definedName name="CBUQB">#REF!</definedName>
    <definedName name="CBUQc">#REF!</definedName>
    <definedName name="CC" localSheetId="0">#REF!</definedName>
    <definedName name="CC">#REF!</definedName>
    <definedName name="CCC" localSheetId="0">#REF!</definedName>
    <definedName name="CCC">#REF!</definedName>
    <definedName name="CELIA">#REF!</definedName>
    <definedName name="CélulaInicioPlanilha">#REF!</definedName>
    <definedName name="CélulaResumo">#REF!</definedName>
    <definedName name="CEU" hidden="1">#REF!</definedName>
    <definedName name="Chapisco">#REF!</definedName>
    <definedName name="cimento">#REF!</definedName>
    <definedName name="Cmat">#REF!</definedName>
    <definedName name="Cmo">#REF!</definedName>
    <definedName name="CNVDFNVN">#REF!</definedName>
    <definedName name="Cobertura">#REF!</definedName>
    <definedName name="Cobertura_canal">#REF!</definedName>
    <definedName name="cocacola">#REF!</definedName>
    <definedName name="cocaina">#REF!</definedName>
    <definedName name="Código">#REF!</definedName>
    <definedName name="Código.">#REF!</definedName>
    <definedName name="COEF_LINEAR">#REF!</definedName>
    <definedName name="Comparativo">#REF!</definedName>
    <definedName name="cOMPOSIÇaO" hidden="1">#REF!</definedName>
    <definedName name="composições">#REF!</definedName>
    <definedName name="CONT_CANTEIRO">#REF!</definedName>
    <definedName name="cópia">#REF!</definedName>
    <definedName name="corte">#REF!</definedName>
    <definedName name="COTAS">#REF!</definedName>
    <definedName name="creaFiscal">[8]DADOS!$C$23</definedName>
    <definedName name="creaPLE">[8]DADOS!$C$20</definedName>
    <definedName name="_xlnm.Criteria" localSheetId="0">#REF!</definedName>
    <definedName name="_xlnm.Criteria">#REF!</definedName>
    <definedName name="Cron" hidden="1">#REF!</definedName>
    <definedName name="cron." hidden="1">#REF!</definedName>
    <definedName name="crono">#REF!</definedName>
    <definedName name="Cronograma">[8]Cronograma!$B$37:$BB$42</definedName>
    <definedName name="Cronograma.MesesQuadro" localSheetId="2">COUNTA(OFFSET(Cronograma,0,0,,1))*4</definedName>
    <definedName name="Cronograma.MesesQuadro" localSheetId="1">COUNTA(OFFSET(Cronograma,0,0,,1))*4</definedName>
    <definedName name="Cronograma.MesesQuadro" localSheetId="3">COUNTA(OFFSET(Cronograma,0,0,,1))*4</definedName>
    <definedName name="Cronograma.MesesQuadro" localSheetId="0">COUNTA(OFFSET(Cronograma,0,0,,1))*4</definedName>
    <definedName name="Cronograma.MesesQuadro">COUNTA(OFFSET(Cronograma,0,0,,1))*4</definedName>
    <definedName name="Cronograma.NumPeríodos" localSheetId="2">MAX(Cronograma.Períodos)</definedName>
    <definedName name="Cronograma.NumPeríodos" localSheetId="1">MAX(Cronograma.Períodos)</definedName>
    <definedName name="Cronograma.NumPeríodos" localSheetId="3">MAX(Cronograma.Períodos)</definedName>
    <definedName name="Cronograma.NumPeríodos" localSheetId="0">MAX(Cronograma.Períodos)</definedName>
    <definedName name="Cronograma.NumPeríodos">MAX(Cronograma.Períodos)</definedName>
    <definedName name="Cronograma.Períodos">OFFSET([8]Cronograma!$E$33,1,0):OFFSET([8]Cronograma!$BB$37,-1,0)</definedName>
    <definedName name="CronoPrev">OFFSET([8]CronoPrev!$B$13,1,0):OFFSET([8]CronoPrev!$G$26,-1,0)</definedName>
    <definedName name="CT" localSheetId="0">#REF!</definedName>
    <definedName name="CT">#REF!</definedName>
    <definedName name="CU">#REF!</definedName>
    <definedName name="CustoReal">#REF!</definedName>
    <definedName name="cUSTOS">#REF!</definedName>
    <definedName name="D">#REF!</definedName>
    <definedName name="dadinho">#REF!</definedName>
    <definedName name="DADOS">#REF!</definedName>
    <definedName name="DADOS1" localSheetId="0">#REF!</definedName>
    <definedName name="DADOS1">#REF!</definedName>
    <definedName name="danil">#REF!</definedName>
    <definedName name="danilo">#REF!</definedName>
    <definedName name="Data">#REF!</definedName>
    <definedName name="Data_Final">#REF!</definedName>
    <definedName name="Data_Início">#REF!</definedName>
    <definedName name="dataInicioObra">[8]DADOS!$H$13</definedName>
    <definedName name="DD" localSheetId="0">#REF!</definedName>
    <definedName name="DD">#REF!</definedName>
    <definedName name="DDD" localSheetId="0">#REF!</definedName>
    <definedName name="DDD">#REF!</definedName>
    <definedName name="deactivatedados.form1">IF([8]Eventograma_e_Quantitativos!B1="","",VALUE(LEFT([8]Eventograma_e_Quantitativos!B1,(FIND("-",[8]Eventograma_e_Quantitativos!B1,1))-1)))</definedName>
    <definedName name="Deco" localSheetId="0">#REF!</definedName>
    <definedName name="Deco">#REF!</definedName>
    <definedName name="densidade_cap">#REF!</definedName>
    <definedName name="DES">#REF!</definedName>
    <definedName name="DESAP">#REF!</definedName>
    <definedName name="DESAPROPRIAÇÃO">'[15]AQU TERRENO-'!$H$9</definedName>
    <definedName name="Detalhamento">OFFSET([8]Detalhamento!$A$16,1,0):OFFSET([8]Detalhamento!$A$37,-1,0)</definedName>
    <definedName name="Detalhamento.Imprimir" localSheetId="2">[8]Detalhamento!$E$2:OFFSET([8]Detalhamento!$K$40,0,MAX(TRUNC(numFrentes/6,0)+IF(MOD(numFrentes,6)&lt;&gt;0,1,0),1)*6)</definedName>
    <definedName name="Detalhamento.Imprimir" localSheetId="1">[8]Detalhamento!$E$2:OFFSET([8]Detalhamento!$K$40,0,MAX(TRUNC(numFrentes/6,0)+IF(MOD(numFrentes,6)&lt;&gt;0,1,0),1)*6)</definedName>
    <definedName name="Detalhamento.Imprimir" localSheetId="3">[8]Detalhamento!$E$2:OFFSET([8]Detalhamento!$K$40,0,MAX(TRUNC(numFrentes/6,0)+IF(MOD(numFrentes,6)&lt;&gt;0,1,0),1)*6)</definedName>
    <definedName name="Detalhamento.Imprimir" localSheetId="0">[8]Detalhamento!$E$2:OFFSET([8]Detalhamento!$K$40,0,MAX(TRUNC(numFrentes/6,0)+IF(MOD(numFrentes,6)&lt;&gt;0,1,0),1)*6)</definedName>
    <definedName name="Detalhamento.Imprimir">[8]Detalhamento!$E$2:OFFSET([8]Detalhamento!$K$40,0,MAX(TRUNC(numFrentes/6,0)+IF(MOD(numFrentes,6)&lt;&gt;0,1,0),1)*6)</definedName>
    <definedName name="Detalhamento.OpçãoServiços">[8]Detalhamento!$B$12</definedName>
    <definedName name="Detalhamento.OpçõesExibição">[8]Detalhamento!$B$6:$B$7</definedName>
    <definedName name="Detalhamento.OpçõesServiços">[8]Detalhamento!$B$9:$B$11</definedName>
    <definedName name="Df" localSheetId="0">#REF!</definedName>
    <definedName name="Df">#REF!</definedName>
    <definedName name="dfdf" localSheetId="2" hidden="1">{#N/A,#N/A,FALSE,"MO (2)"}</definedName>
    <definedName name="dfdf" localSheetId="1" hidden="1">{#N/A,#N/A,FALSE,"MO (2)"}</definedName>
    <definedName name="dfdf" localSheetId="3" hidden="1">{#N/A,#N/A,FALSE,"MO (2)"}</definedName>
    <definedName name="dfdf" localSheetId="0" hidden="1">{#N/A,#N/A,FALSE,"MO (2)"}</definedName>
    <definedName name="dfdf" hidden="1">{#N/A,#N/A,FALSE,"MO (2)"}</definedName>
    <definedName name="DFGT">[1]Reforma!#REF!</definedName>
    <definedName name="DFT">[1]Reforma!#REF!</definedName>
    <definedName name="DG">[16]COMPOSIÇÃO!$I$10</definedName>
    <definedName name="DGA">'[9]PRO-08'!#REF!</definedName>
    <definedName name="Dissídio" localSheetId="0">#REF!</definedName>
    <definedName name="Dissídio">#REF!</definedName>
    <definedName name="DJ">#REF!</definedName>
    <definedName name="DKJBGKSHAK">#REF!</definedName>
    <definedName name="DMT">'[17]C.U'!$D$1651,'[17]C.U'!$D$1155</definedName>
    <definedName name="DMT_0_50" localSheetId="0">#REF!</definedName>
    <definedName name="DMT_0_50">#REF!</definedName>
    <definedName name="DMT_1000">#REF!</definedName>
    <definedName name="DMT_200">#REF!</definedName>
    <definedName name="DMT_200_400">#REF!</definedName>
    <definedName name="DMT_400">#REF!</definedName>
    <definedName name="DMT_400_600">#REF!</definedName>
    <definedName name="DMT_50">#REF!</definedName>
    <definedName name="DMT_50_200">#REF!</definedName>
    <definedName name="DMT_600">#REF!</definedName>
    <definedName name="DMT_800">#REF!</definedName>
    <definedName name="drena">#REF!</definedName>
    <definedName name="DRGTU">#REF!</definedName>
    <definedName name="DU">#REF!</definedName>
    <definedName name="DWD">#REF!</definedName>
    <definedName name="dx">'[18]ENTRADA DE DADOS'!$F$5</definedName>
    <definedName name="dxi">'[18]ENTRADA DE DADOS'!$I$5</definedName>
    <definedName name="DY">'[19]ENTRADA DE DADOS'!$F$5</definedName>
    <definedName name="E" localSheetId="0">#REF!</definedName>
    <definedName name="E">#REF!</definedName>
    <definedName name="ECJ">#REF!</definedName>
    <definedName name="EE" localSheetId="0">#REF!</definedName>
    <definedName name="EE">#REF!</definedName>
    <definedName name="EE1_MAT" localSheetId="0">'[20]B - Captação_Elevação 1a Etapa '!#REF!</definedName>
    <definedName name="EE1_MAT">'[20]B - Captação_Elevação 1a Etapa '!#REF!</definedName>
    <definedName name="EE1_MATERIAIS">'[15]ESTA ELEVATÓRIA_'!$H$106</definedName>
    <definedName name="EE1_SERV">'[20]B - Captação_Elevação 1a Etapa '!#REF!</definedName>
    <definedName name="EE1_SERVIÇOS">'[15]ESTA ELEVATÓRIA_'!$H$9</definedName>
    <definedName name="EE2_MAT">'[20]B - Captação_Elevação 1a Etapa '!#REF!</definedName>
    <definedName name="EE2_MATERIAIS">'[15]ESTA ELEVATÓRIA_'!$H$244</definedName>
    <definedName name="EE2_SERV">'[20]B - Captação_Elevação 1a Etapa '!#REF!</definedName>
    <definedName name="EE2_SERVIÇOS">'[15]ESTA ELEVATÓRIA_'!$H$143</definedName>
    <definedName name="EE3_MAT">'[20]B - Captação_Elevação 1a Etapa '!#REF!</definedName>
    <definedName name="EE3_SERV">'[20]B - Captação_Elevação 1a Etapa '!#REF!</definedName>
    <definedName name="EEE" localSheetId="0">#REF!</definedName>
    <definedName name="EEE">#REF!</definedName>
    <definedName name="EEEEE" localSheetId="0">[1]Reforma!#REF!</definedName>
    <definedName name="EEEEE">[1]Reforma!#REF!</definedName>
    <definedName name="EEEEEEEEE" localSheetId="0">#REF!</definedName>
    <definedName name="EEEEEEEEE">#REF!</definedName>
    <definedName name="EJ">#REF!</definedName>
    <definedName name="Elemento_vazado">#REF!</definedName>
    <definedName name="eliabe">#REF!</definedName>
    <definedName name="ELLICLAU">#REF!</definedName>
    <definedName name="EM">#REF!</definedName>
    <definedName name="EMI">#REF!</definedName>
    <definedName name="EMISS_1_MAT">#REF!</definedName>
    <definedName name="EMISS_1_SERV">#REF!</definedName>
    <definedName name="EMISS_2_MAT">#REF!</definedName>
    <definedName name="EMISS_2_SERV">#REF!</definedName>
    <definedName name="EMISS_2_SERV2">#REF!</definedName>
    <definedName name="EMISS_3_MAT">#REF!</definedName>
    <definedName name="EMISS_3_SERV">#REF!</definedName>
    <definedName name="EMISSÁRIO1_MATERIAIS">[15]EMISSÁRIO_!$H$39</definedName>
    <definedName name="EMISSÁRIO1_SERVIÇOS">[15]EMISSÁRIO_!$H$9</definedName>
    <definedName name="EMISSÁRIO2_MATERIAIS">[15]EMISSÁRIO_!$H$80</definedName>
    <definedName name="EMISSÁRIO2_SERVIÇOS">[15]EMISSÁRIO_!$H$50</definedName>
    <definedName name="Empolamento" localSheetId="0">#REF!</definedName>
    <definedName name="Empolamento">#REF!</definedName>
    <definedName name="eNCARGOS" localSheetId="0">[1]Reforma!#REF!</definedName>
    <definedName name="eNCARGOS">[1]Reforma!#REF!</definedName>
    <definedName name="EPVT" localSheetId="0">#REF!</definedName>
    <definedName name="EPVT">#REF!</definedName>
    <definedName name="EQPTO">#REF!</definedName>
    <definedName name="ER">[1]Reforma!#REF!</definedName>
    <definedName name="err" localSheetId="2">'BM 03'!err</definedName>
    <definedName name="err" localSheetId="1">'MC 00'!err</definedName>
    <definedName name="err" localSheetId="3">'MC 03'!err</definedName>
    <definedName name="err" localSheetId="0">Plan.Orçam.!err</definedName>
    <definedName name="err">[0]!err</definedName>
    <definedName name="ert" localSheetId="0">[1]Reforma!#REF!</definedName>
    <definedName name="ert">[1]Reforma!#REF!</definedName>
    <definedName name="ERTYRE" localSheetId="0">[1]Reforma!#REF!</definedName>
    <definedName name="ERTYRE">[1]Reforma!#REF!</definedName>
    <definedName name="ES">[1]Reforma!#REF!</definedName>
    <definedName name="ESC_EMISS3_S">#REF!</definedName>
    <definedName name="Escavação">#REF!</definedName>
    <definedName name="ESCORAMENTO">#REF!</definedName>
    <definedName name="ESGOT_EMISS3_S">#REF!</definedName>
    <definedName name="ESGOTAMENTO">#REF!</definedName>
    <definedName name="EsmoH">#REF!</definedName>
    <definedName name="EsmoM">#REF!</definedName>
    <definedName name="EsmoMP">#REF!</definedName>
    <definedName name="Esquadrias">#REF!</definedName>
    <definedName name="est">#REF!</definedName>
    <definedName name="estado">#REF!</definedName>
    <definedName name="estrelacelest">'[9]PRO-08'!#REF!</definedName>
    <definedName name="Estrutura">'[21]Lote 02 FoFo'!#REF!</definedName>
    <definedName name="eu" localSheetId="2" hidden="1">{#N/A,#N/A,FALSE,"MO (2)"}</definedName>
    <definedName name="eu" localSheetId="1" hidden="1">{#N/A,#N/A,FALSE,"MO (2)"}</definedName>
    <definedName name="eu" localSheetId="3" hidden="1">{#N/A,#N/A,FALSE,"MO (2)"}</definedName>
    <definedName name="eu" localSheetId="0" hidden="1">{#N/A,#N/A,FALSE,"MO (2)"}</definedName>
    <definedName name="eu" hidden="1">{#N/A,#N/A,FALSE,"MO (2)"}</definedName>
    <definedName name="Eventograma_e_Quantitativos.Imprimir" localSheetId="2">[8]Eventograma_e_Quantitativos!$C$4:OFFSET([8]Eventograma_e_Quantitativos!$M$42,0,MAX(TRUNC(numFrentes/6,0)+IF(MOD(numFrentes,6)&lt;&gt;0,1,0),1)*6)</definedName>
    <definedName name="Eventograma_e_Quantitativos.Imprimir" localSheetId="1">[8]Eventograma_e_Quantitativos!$C$4:OFFSET([8]Eventograma_e_Quantitativos!$M$42,0,MAX(TRUNC(numFrentes/6,0)+IF(MOD(numFrentes,6)&lt;&gt;0,1,0),1)*6)</definedName>
    <definedName name="Eventograma_e_Quantitativos.Imprimir" localSheetId="3">[8]Eventograma_e_Quantitativos!$C$4:OFFSET([8]Eventograma_e_Quantitativos!$M$42,0,MAX(TRUNC(numFrentes/6,0)+IF(MOD(numFrentes,6)&lt;&gt;0,1,0),1)*6)</definedName>
    <definedName name="Eventograma_e_Quantitativos.Imprimir" localSheetId="0">[8]Eventograma_e_Quantitativos!$C$4:OFFSET([8]Eventograma_e_Quantitativos!$M$42,0,MAX(TRUNC(numFrentes/6,0)+IF(MOD(numFrentes,6)&lt;&gt;0,1,0),1)*6)</definedName>
    <definedName name="Eventograma_e_Quantitativos.Imprimir">[8]Eventograma_e_Quantitativos!$C$4:OFFSET([8]Eventograma_e_Quantitativos!$M$42,0,MAX(TRUNC(numFrentes/6,0)+IF(MOD(numFrentes,6)&lt;&gt;0,1,0),1)*6)</definedName>
    <definedName name="Eventos">OFFSET([8]DADOS!$A$33,1,0):OFFSET([8]DADOS!$C$37,-1,0)</definedName>
    <definedName name="EventosVariaveis">OFFSET([8]DADOS!$A$34,1,0):OFFSET([8]DADOS!$C$37,-1,0)</definedName>
    <definedName name="EXA" localSheetId="0">'[9]PRO-08'!#REF!</definedName>
    <definedName name="EXA">'[9]PRO-08'!#REF!</definedName>
    <definedName name="Excel_BuiltIn__FilterDatabase_11" localSheetId="0">#REF!</definedName>
    <definedName name="Excel_BuiltIn__FilterDatabase_11">#REF!</definedName>
    <definedName name="Excel_BuiltIn__FilterDatabase_12" localSheetId="0">#REF!</definedName>
    <definedName name="Excel_BuiltIn__FilterDatabase_12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Excel_BuiltIn_Database">#REF!</definedName>
    <definedName name="Excel_BuiltIn_Database_1">#REF!</definedName>
    <definedName name="Excel_BuiltIn_Database_6">#REF!</definedName>
    <definedName name="Excel_BuiltIn_Print_Area_1">#REF!</definedName>
    <definedName name="Excel_BuiltIn_Print_Area_3">#REF!</definedName>
    <definedName name="Excel_BuiltIn_Print_Area_3_1">#REF!</definedName>
    <definedName name="Excel_BuiltIn_Print_Area_4">#REF!</definedName>
    <definedName name="Excel_BuiltIn_Print_Area_4_1">#REF!</definedName>
    <definedName name="Excel_BuiltIn_Print_Area_5_1">#REF!</definedName>
    <definedName name="Excel_BuiltIn_Print_Titles_2">#REF!</definedName>
    <definedName name="Excel_BuiltIn_Print_Titles_2_1">#REF!</definedName>
    <definedName name="Excel_BuiltIn_Print_Titles_3">#REF!</definedName>
    <definedName name="Excel_BuiltIn_Print_Titles_4">#REF!</definedName>
    <definedName name="Excel_BuiltIn_Print_Titles_6_1">#REF!</definedName>
    <definedName name="Excel_BuiltIn_Print_Titles_8" localSheetId="0">'[22]Orçamento Cisterna'!#REF!</definedName>
    <definedName name="Excel_BuiltIn_Print_Titles_8">'[22]Orçamento Cisterna'!#REF!</definedName>
    <definedName name="EXTENSAO" localSheetId="0">#REF!</definedName>
    <definedName name="EXTENSAO">#REF!</definedName>
    <definedName name="Extenso" localSheetId="2">'BM 03'!Extenso</definedName>
    <definedName name="Extenso" localSheetId="1">'MC 00'!Extenso</definedName>
    <definedName name="Extenso" localSheetId="3">'MC 03'!Extenso</definedName>
    <definedName name="Extenso" localSheetId="0">Plan.Orçam.!Extenso</definedName>
    <definedName name="Extenso">[0]!Extenso</definedName>
    <definedName name="F_01_120" localSheetId="0">#REF!</definedName>
    <definedName name="F_01_120">#REF!</definedName>
    <definedName name="F_01_150">#REF!</definedName>
    <definedName name="F_01_180">#REF!</definedName>
    <definedName name="F_01_210">#REF!</definedName>
    <definedName name="F_01_240">#REF!</definedName>
    <definedName name="F_01_270">#REF!</definedName>
    <definedName name="F_01_30">#REF!</definedName>
    <definedName name="F_01_300">#REF!</definedName>
    <definedName name="F_01_330">#REF!</definedName>
    <definedName name="F_01_360">#REF!</definedName>
    <definedName name="F_01_390">#REF!</definedName>
    <definedName name="F_01_420">#REF!</definedName>
    <definedName name="F_01_450">#REF!</definedName>
    <definedName name="F_01_480">#REF!</definedName>
    <definedName name="F_01_510">#REF!</definedName>
    <definedName name="F_01_540">#REF!</definedName>
    <definedName name="F_01_570">#REF!</definedName>
    <definedName name="F_01_60">#REF!</definedName>
    <definedName name="F_01_600">#REF!</definedName>
    <definedName name="F_01_630">#REF!</definedName>
    <definedName name="F_01_660">#REF!</definedName>
    <definedName name="F_01_690">#REF!</definedName>
    <definedName name="F_01_720">#REF!</definedName>
    <definedName name="F_01_90">#REF!</definedName>
    <definedName name="F_02_120">#REF!</definedName>
    <definedName name="F_02_150">#REF!</definedName>
    <definedName name="F_02_180">#REF!</definedName>
    <definedName name="F_02_210">#REF!</definedName>
    <definedName name="F_02_240">#REF!</definedName>
    <definedName name="F_02_270">#REF!</definedName>
    <definedName name="F_02_30">#REF!</definedName>
    <definedName name="F_02_300">#REF!</definedName>
    <definedName name="F_02_330">#REF!</definedName>
    <definedName name="F_02_360">#REF!</definedName>
    <definedName name="F_02_390">#REF!</definedName>
    <definedName name="F_02_420">#REF!</definedName>
    <definedName name="F_02_450">#REF!</definedName>
    <definedName name="F_02_480">#REF!</definedName>
    <definedName name="F_02_510">#REF!</definedName>
    <definedName name="F_02_540">#REF!</definedName>
    <definedName name="F_02_570">#REF!</definedName>
    <definedName name="F_02_60">#REF!</definedName>
    <definedName name="F_02_600">#REF!</definedName>
    <definedName name="F_02_630">#REF!</definedName>
    <definedName name="F_02_660">#REF!</definedName>
    <definedName name="F_02_690">#REF!</definedName>
    <definedName name="F_02_720">#REF!</definedName>
    <definedName name="F_02_90">#REF!</definedName>
    <definedName name="F_03_120">#REF!</definedName>
    <definedName name="F_03_150">#REF!</definedName>
    <definedName name="F_03_180">#REF!</definedName>
    <definedName name="F_03_210">#REF!</definedName>
    <definedName name="F_03_240">#REF!</definedName>
    <definedName name="F_03_270">#REF!</definedName>
    <definedName name="F_03_30">#REF!</definedName>
    <definedName name="F_03_300">#REF!</definedName>
    <definedName name="F_03_330">#REF!</definedName>
    <definedName name="F_03_360">#REF!</definedName>
    <definedName name="F_03_390">#REF!</definedName>
    <definedName name="F_03_420">#REF!</definedName>
    <definedName name="F_03_450">#REF!</definedName>
    <definedName name="F_03_480">#REF!</definedName>
    <definedName name="F_03_510">#REF!</definedName>
    <definedName name="F_03_540">#REF!</definedName>
    <definedName name="F_03_570">#REF!</definedName>
    <definedName name="F_03_60">#REF!</definedName>
    <definedName name="F_03_600">#REF!</definedName>
    <definedName name="F_03_630">#REF!</definedName>
    <definedName name="F_03_660">#REF!</definedName>
    <definedName name="F_03_690">#REF!</definedName>
    <definedName name="F_03_720">#REF!</definedName>
    <definedName name="F_03_90">#REF!</definedName>
    <definedName name="F_04_120">#REF!</definedName>
    <definedName name="F_04_150">#REF!</definedName>
    <definedName name="F_04_180">#REF!</definedName>
    <definedName name="F_04_210">#REF!</definedName>
    <definedName name="F_04_240">#REF!</definedName>
    <definedName name="F_04_270">#REF!</definedName>
    <definedName name="F_04_30">#REF!</definedName>
    <definedName name="F_04_300">#REF!</definedName>
    <definedName name="F_04_330">#REF!</definedName>
    <definedName name="F_04_360">#REF!</definedName>
    <definedName name="F_04_390">#REF!</definedName>
    <definedName name="F_04_420">#REF!</definedName>
    <definedName name="F_04_450">#REF!</definedName>
    <definedName name="F_04_480">#REF!</definedName>
    <definedName name="F_04_510">#REF!</definedName>
    <definedName name="F_04_540">#REF!</definedName>
    <definedName name="F_04_570">#REF!</definedName>
    <definedName name="F_04_60">#REF!</definedName>
    <definedName name="F_04_600">#REF!</definedName>
    <definedName name="F_04_630">#REF!</definedName>
    <definedName name="F_04_660">#REF!</definedName>
    <definedName name="F_04_690">#REF!</definedName>
    <definedName name="F_04_720">#REF!</definedName>
    <definedName name="F_04_90">#REF!</definedName>
    <definedName name="F_05_120">#REF!</definedName>
    <definedName name="F_05_150">#REF!</definedName>
    <definedName name="F_05_180">#REF!</definedName>
    <definedName name="F_05_210">#REF!</definedName>
    <definedName name="F_05_240">#REF!</definedName>
    <definedName name="F_05_270">#REF!</definedName>
    <definedName name="F_05_30">#REF!</definedName>
    <definedName name="F_05_300">#REF!</definedName>
    <definedName name="F_05_330">#REF!</definedName>
    <definedName name="F_05_360">#REF!</definedName>
    <definedName name="F_05_390">#REF!</definedName>
    <definedName name="F_05_420">#REF!</definedName>
    <definedName name="F_05_450">#REF!</definedName>
    <definedName name="F_05_480">#REF!</definedName>
    <definedName name="F_05_510">#REF!</definedName>
    <definedName name="F_05_540">#REF!</definedName>
    <definedName name="F_05_570">#REF!</definedName>
    <definedName name="F_05_60">#REF!</definedName>
    <definedName name="F_05_600">#REF!</definedName>
    <definedName name="F_05_630">#REF!</definedName>
    <definedName name="F_05_660">#REF!</definedName>
    <definedName name="F_05_690">#REF!</definedName>
    <definedName name="F_05_720">#REF!</definedName>
    <definedName name="F_05_90">#REF!</definedName>
    <definedName name="F_06_120">#REF!</definedName>
    <definedName name="F_06_150">#REF!</definedName>
    <definedName name="F_06_180">#REF!</definedName>
    <definedName name="F_06_210">#REF!</definedName>
    <definedName name="F_06_240">#REF!</definedName>
    <definedName name="F_06_270">#REF!</definedName>
    <definedName name="F_06_30">#REF!</definedName>
    <definedName name="F_06_300">#REF!</definedName>
    <definedName name="F_06_330">#REF!</definedName>
    <definedName name="F_06_360">#REF!</definedName>
    <definedName name="F_06_390">#REF!</definedName>
    <definedName name="F_06_420">#REF!</definedName>
    <definedName name="F_06_450">#REF!</definedName>
    <definedName name="F_06_480">#REF!</definedName>
    <definedName name="F_06_510">#REF!</definedName>
    <definedName name="F_06_540">#REF!</definedName>
    <definedName name="F_06_570">#REF!</definedName>
    <definedName name="F_06_60">#REF!</definedName>
    <definedName name="F_06_600">#REF!</definedName>
    <definedName name="F_06_630">#REF!</definedName>
    <definedName name="F_06_660">#REF!</definedName>
    <definedName name="F_06_690">#REF!</definedName>
    <definedName name="F_06_720">#REF!</definedName>
    <definedName name="F_06_90">#REF!</definedName>
    <definedName name="F_07_120">#REF!</definedName>
    <definedName name="F_07_150">#REF!</definedName>
    <definedName name="F_07_180">#REF!</definedName>
    <definedName name="F_07_210">#REF!</definedName>
    <definedName name="F_07_240">#REF!</definedName>
    <definedName name="F_07_270">#REF!</definedName>
    <definedName name="F_07_30">#REF!</definedName>
    <definedName name="F_07_300">#REF!</definedName>
    <definedName name="F_07_330">#REF!</definedName>
    <definedName name="F_07_360">#REF!</definedName>
    <definedName name="F_07_390">#REF!</definedName>
    <definedName name="F_07_420">#REF!</definedName>
    <definedName name="F_07_450">#REF!</definedName>
    <definedName name="F_07_480">#REF!</definedName>
    <definedName name="F_07_510">#REF!</definedName>
    <definedName name="F_07_540">#REF!</definedName>
    <definedName name="F_07_570">#REF!</definedName>
    <definedName name="F_07_60">#REF!</definedName>
    <definedName name="F_07_600">#REF!</definedName>
    <definedName name="F_07_630">#REF!</definedName>
    <definedName name="F_07_660">#REF!</definedName>
    <definedName name="F_07_690">#REF!</definedName>
    <definedName name="F_07_720">#REF!</definedName>
    <definedName name="F_07_90">#REF!</definedName>
    <definedName name="F_08_120">#REF!</definedName>
    <definedName name="F_08_150">#REF!</definedName>
    <definedName name="F_08_180">#REF!</definedName>
    <definedName name="F_08_210">#REF!</definedName>
    <definedName name="F_08_240">#REF!</definedName>
    <definedName name="F_08_270">#REF!</definedName>
    <definedName name="F_08_30">#REF!</definedName>
    <definedName name="F_08_300">#REF!</definedName>
    <definedName name="F_08_330">#REF!</definedName>
    <definedName name="F_08_360">#REF!</definedName>
    <definedName name="F_08_390">#REF!</definedName>
    <definedName name="F_08_420">#REF!</definedName>
    <definedName name="F_08_450">#REF!</definedName>
    <definedName name="F_08_480">#REF!</definedName>
    <definedName name="F_08_510">#REF!</definedName>
    <definedName name="F_08_540">#REF!</definedName>
    <definedName name="F_08_570">#REF!</definedName>
    <definedName name="F_08_60">#REF!</definedName>
    <definedName name="F_08_600">#REF!</definedName>
    <definedName name="F_08_630">#REF!</definedName>
    <definedName name="F_08_660">#REF!</definedName>
    <definedName name="F_08_690">#REF!</definedName>
    <definedName name="F_08_720">#REF!</definedName>
    <definedName name="F_08_90">#REF!</definedName>
    <definedName name="F_09_120">#REF!</definedName>
    <definedName name="F_09_150">#REF!</definedName>
    <definedName name="F_09_180">#REF!</definedName>
    <definedName name="F_09_210">#REF!</definedName>
    <definedName name="F_09_240">#REF!</definedName>
    <definedName name="F_09_270">#REF!</definedName>
    <definedName name="F_09_30">#REF!</definedName>
    <definedName name="F_09_300">#REF!</definedName>
    <definedName name="F_09_330">#REF!</definedName>
    <definedName name="F_09_360">#REF!</definedName>
    <definedName name="F_09_390">#REF!</definedName>
    <definedName name="F_09_420">#REF!</definedName>
    <definedName name="F_09_450">#REF!</definedName>
    <definedName name="F_09_480">#REF!</definedName>
    <definedName name="F_09_510">#REF!</definedName>
    <definedName name="F_09_540">#REF!</definedName>
    <definedName name="F_09_570">#REF!</definedName>
    <definedName name="F_09_60">#REF!</definedName>
    <definedName name="F_09_600">#REF!</definedName>
    <definedName name="F_09_630">#REF!</definedName>
    <definedName name="F_09_660">#REF!</definedName>
    <definedName name="F_09_690">#REF!</definedName>
    <definedName name="F_09_720">#REF!</definedName>
    <definedName name="F_09_90">#REF!</definedName>
    <definedName name="F_10_120">#REF!</definedName>
    <definedName name="F_10_150">#REF!</definedName>
    <definedName name="F_10_180">#REF!</definedName>
    <definedName name="F_10_210">#REF!</definedName>
    <definedName name="F_10_240">#REF!</definedName>
    <definedName name="F_10_270">#REF!</definedName>
    <definedName name="F_10_30">#REF!</definedName>
    <definedName name="F_10_300">#REF!</definedName>
    <definedName name="F_10_330">#REF!</definedName>
    <definedName name="F_10_360">#REF!</definedName>
    <definedName name="F_10_390">#REF!</definedName>
    <definedName name="F_10_420">#REF!</definedName>
    <definedName name="F_10_450">#REF!</definedName>
    <definedName name="F_10_480">#REF!</definedName>
    <definedName name="F_10_510">#REF!</definedName>
    <definedName name="F_10_540">#REF!</definedName>
    <definedName name="F_10_570">#REF!</definedName>
    <definedName name="F_10_60">#REF!</definedName>
    <definedName name="F_10_600">#REF!</definedName>
    <definedName name="F_10_630">#REF!</definedName>
    <definedName name="F_10_660">#REF!</definedName>
    <definedName name="F_10_690">#REF!</definedName>
    <definedName name="F_10_720">#REF!</definedName>
    <definedName name="F_10_90">#REF!</definedName>
    <definedName name="F_11_120">#REF!</definedName>
    <definedName name="F_11_150">#REF!</definedName>
    <definedName name="F_11_180">#REF!</definedName>
    <definedName name="F_11_210">#REF!</definedName>
    <definedName name="F_11_240">#REF!</definedName>
    <definedName name="F_11_270">#REF!</definedName>
    <definedName name="F_11_30">#REF!</definedName>
    <definedName name="F_11_300">#REF!</definedName>
    <definedName name="F_11_330">#REF!</definedName>
    <definedName name="F_11_360">#REF!</definedName>
    <definedName name="F_11_390">#REF!</definedName>
    <definedName name="F_11_420">#REF!</definedName>
    <definedName name="F_11_450">#REF!</definedName>
    <definedName name="F_11_480">#REF!</definedName>
    <definedName name="F_11_510">#REF!</definedName>
    <definedName name="F_11_540">#REF!</definedName>
    <definedName name="F_11_570">#REF!</definedName>
    <definedName name="F_11_60">#REF!</definedName>
    <definedName name="F_11_600">#REF!</definedName>
    <definedName name="F_11_630">#REF!</definedName>
    <definedName name="F_11_660">#REF!</definedName>
    <definedName name="F_11_690">#REF!</definedName>
    <definedName name="F_11_720">#REF!</definedName>
    <definedName name="F_11_90">#REF!</definedName>
    <definedName name="F_12_120">#REF!</definedName>
    <definedName name="F_12_150">#REF!</definedName>
    <definedName name="F_12_180">#REF!</definedName>
    <definedName name="F_12_210">#REF!</definedName>
    <definedName name="F_12_240">#REF!</definedName>
    <definedName name="F_12_270">#REF!</definedName>
    <definedName name="F_12_30">#REF!</definedName>
    <definedName name="F_12_300">#REF!</definedName>
    <definedName name="F_12_330">#REF!</definedName>
    <definedName name="F_12_360">#REF!</definedName>
    <definedName name="F_12_390">#REF!</definedName>
    <definedName name="F_12_420">#REF!</definedName>
    <definedName name="F_12_450">#REF!</definedName>
    <definedName name="F_12_480">#REF!</definedName>
    <definedName name="F_12_510">#REF!</definedName>
    <definedName name="F_12_540">#REF!</definedName>
    <definedName name="F_12_570">#REF!</definedName>
    <definedName name="F_12_60">#REF!</definedName>
    <definedName name="F_12_600">#REF!</definedName>
    <definedName name="F_12_630">#REF!</definedName>
    <definedName name="F_12_660">#REF!</definedName>
    <definedName name="F_12_690">#REF!</definedName>
    <definedName name="F_12_720">#REF!</definedName>
    <definedName name="F_12_90">#REF!</definedName>
    <definedName name="F_13_120">#REF!</definedName>
    <definedName name="F_13_150">#REF!</definedName>
    <definedName name="F_13_180">#REF!</definedName>
    <definedName name="F_13_210">#REF!</definedName>
    <definedName name="F_13_240">#REF!</definedName>
    <definedName name="F_13_270">#REF!</definedName>
    <definedName name="F_13_30">#REF!</definedName>
    <definedName name="F_13_300">#REF!</definedName>
    <definedName name="F_13_330">#REF!</definedName>
    <definedName name="F_13_360">#REF!</definedName>
    <definedName name="F_13_390">#REF!</definedName>
    <definedName name="F_13_420">#REF!</definedName>
    <definedName name="F_13_450">#REF!</definedName>
    <definedName name="F_13_480">#REF!</definedName>
    <definedName name="F_13_510">#REF!</definedName>
    <definedName name="F_13_540">#REF!</definedName>
    <definedName name="F_13_570">#REF!</definedName>
    <definedName name="F_13_60">#REF!</definedName>
    <definedName name="F_13_600">#REF!</definedName>
    <definedName name="F_13_630">#REF!</definedName>
    <definedName name="F_13_660">#REF!</definedName>
    <definedName name="F_13_690">#REF!</definedName>
    <definedName name="F_13_720">#REF!</definedName>
    <definedName name="F_13_90">#REF!</definedName>
    <definedName name="F_14_120">#REF!</definedName>
    <definedName name="F_14_150">#REF!</definedName>
    <definedName name="F_14_180">#REF!</definedName>
    <definedName name="F_14_210">#REF!</definedName>
    <definedName name="F_14_240">#REF!</definedName>
    <definedName name="F_14_270">#REF!</definedName>
    <definedName name="F_14_30">#REF!</definedName>
    <definedName name="F_14_300">#REF!</definedName>
    <definedName name="F_14_330">#REF!</definedName>
    <definedName name="F_14_360">#REF!</definedName>
    <definedName name="F_14_390">#REF!</definedName>
    <definedName name="F_14_420">#REF!</definedName>
    <definedName name="F_14_450">#REF!</definedName>
    <definedName name="F_14_480">#REF!</definedName>
    <definedName name="F_14_510">#REF!</definedName>
    <definedName name="F_14_540">#REF!</definedName>
    <definedName name="F_14_570">#REF!</definedName>
    <definedName name="F_14_60">#REF!</definedName>
    <definedName name="F_14_600">#REF!</definedName>
    <definedName name="F_14_630">#REF!</definedName>
    <definedName name="F_14_660">#REF!</definedName>
    <definedName name="F_14_690">#REF!</definedName>
    <definedName name="F_14_720">#REF!</definedName>
    <definedName name="F_14_90">#REF!</definedName>
    <definedName name="F_15_120">#REF!</definedName>
    <definedName name="F_15_150">#REF!</definedName>
    <definedName name="F_15_180">#REF!</definedName>
    <definedName name="F_15_210">#REF!</definedName>
    <definedName name="F_15_240">#REF!</definedName>
    <definedName name="F_15_270">#REF!</definedName>
    <definedName name="F_15_30">#REF!</definedName>
    <definedName name="F_15_300">#REF!</definedName>
    <definedName name="F_15_330">#REF!</definedName>
    <definedName name="F_15_360">#REF!</definedName>
    <definedName name="F_15_390">#REF!</definedName>
    <definedName name="F_15_420">#REF!</definedName>
    <definedName name="F_15_450">#REF!</definedName>
    <definedName name="F_15_480">#REF!</definedName>
    <definedName name="F_15_510">#REF!</definedName>
    <definedName name="F_15_540">#REF!</definedName>
    <definedName name="F_15_570">#REF!</definedName>
    <definedName name="F_15_60">#REF!</definedName>
    <definedName name="F_15_600">#REF!</definedName>
    <definedName name="F_15_630">#REF!</definedName>
    <definedName name="F_15_660">#REF!</definedName>
    <definedName name="F_15_690">#REF!</definedName>
    <definedName name="F_15_720">#REF!</definedName>
    <definedName name="F_15_90">#REF!</definedName>
    <definedName name="FATOR" localSheetId="0">#REF!</definedName>
    <definedName name="FATOR">#REF!</definedName>
    <definedName name="FatSabadoOut">'[23]TrafContExpan-NoPrint'!$O$5</definedName>
    <definedName name="FatSextaOut">'[23]TrafContExpan-NoPrint'!$O$4</definedName>
    <definedName name="fc1a">'[9]PRO-08'!#REF!</definedName>
    <definedName name="FC2A">'[9]PRO-08'!#REF!</definedName>
    <definedName name="FC3A">'[9]PRO-08'!#REF!</definedName>
    <definedName name="Fd" localSheetId="0">#REF!</definedName>
    <definedName name="Fd">#REF!</definedName>
    <definedName name="fdf" localSheetId="2" hidden="1">{#N/A,#N/A,FALSE,"MO (2)"}</definedName>
    <definedName name="fdf" localSheetId="1" hidden="1">{#N/A,#N/A,FALSE,"MO (2)"}</definedName>
    <definedName name="fdf" localSheetId="3" hidden="1">{#N/A,#N/A,FALSE,"MO (2)"}</definedName>
    <definedName name="fdf" localSheetId="0" hidden="1">{#N/A,#N/A,FALSE,"MO (2)"}</definedName>
    <definedName name="fdf" hidden="1">{#N/A,#N/A,FALSE,"MO (2)"}</definedName>
    <definedName name="fdfd" localSheetId="2" hidden="1">{#N/A,#N/A,FALSE,"MO (2)"}</definedName>
    <definedName name="fdfd" localSheetId="1" hidden="1">{#N/A,#N/A,FALSE,"MO (2)"}</definedName>
    <definedName name="fdfd" localSheetId="3" hidden="1">{#N/A,#N/A,FALSE,"MO (2)"}</definedName>
    <definedName name="fdfd" localSheetId="0" hidden="1">{#N/A,#N/A,FALSE,"MO (2)"}</definedName>
    <definedName name="fdfd" hidden="1">{#N/A,#N/A,FALSE,"MO (2)"}</definedName>
    <definedName name="FDGD">[1]Reforma!#REF!</definedName>
    <definedName name="fernanda" localSheetId="0">#REF!</definedName>
    <definedName name="fernanda">#REF!</definedName>
    <definedName name="ferro" localSheetId="2" hidden="1">{#N/A,#N/A,FALSE,"MO (2)"}</definedName>
    <definedName name="ferro" localSheetId="1" hidden="1">{#N/A,#N/A,FALSE,"MO (2)"}</definedName>
    <definedName name="ferro" localSheetId="3" hidden="1">{#N/A,#N/A,FALSE,"MO (2)"}</definedName>
    <definedName name="ferro" localSheetId="0" hidden="1">{#N/A,#N/A,FALSE,"MO (2)"}</definedName>
    <definedName name="ferro" hidden="1">{#N/A,#N/A,FALSE,"MO (2)"}</definedName>
    <definedName name="Ferro_CA60">#REF!</definedName>
    <definedName name="FF" localSheetId="0">#REF!</definedName>
    <definedName name="FF">#REF!</definedName>
    <definedName name="FFF" localSheetId="0">#REF!</definedName>
    <definedName name="FFF">#REF!</definedName>
    <definedName name="fgsagvasdf">#REF!</definedName>
    <definedName name="fgt">[1]Reforma!#REF!</definedName>
    <definedName name="Filtro">#REF!</definedName>
    <definedName name="FINAL">#REF!</definedName>
    <definedName name="Formula">#REF!</definedName>
    <definedName name="Formula_1">#REF!</definedName>
    <definedName name="Formula_10">#REF!</definedName>
    <definedName name="Formula_2">#REF!</definedName>
    <definedName name="Formula_3">#REF!</definedName>
    <definedName name="Formula_4">#REF!</definedName>
    <definedName name="Formula_5">#REF!</definedName>
    <definedName name="Formula_5_1">#REF!</definedName>
    <definedName name="Formula_6">#REF!</definedName>
    <definedName name="formulas">[24]C!$B$112,[24]C!$B$50,[24]C!$B$174:$B$177,[24]C!$B$236:$B$239,[24]C!$B$298:$B$301,[24]C!$B$360:$B$362,[24]C!$B$422:$B$424,[24]C!$B$484:$B$486,[24]C!$B$546:$B$547,[24]C!$B$608:$B$609,[24]C!$B$671:$B$672,[24]C!$B$733:$B$734,[24]C!$B$795:$B$796,[24]C!$B$857:$B$858,[24]C!$B$980,[24]C!$B$1042,[24]C!$B$1104,[24]C!$B$1166:$B$1168,[24]C!$B$1228:$B$1230,[24]C!$B$1290:$B$1292</definedName>
    <definedName name="FORN_ACESS_EMISS" localSheetId="0">#REF!</definedName>
    <definedName name="FORN_ACESS_EMISS">#REF!</definedName>
    <definedName name="FORN_ACESS_EMISS2_M">#REF!</definedName>
    <definedName name="FORN_ACESS_EMISS3_M">#REF!</definedName>
    <definedName name="FORN_ACESS_REDE_COL">#REF!</definedName>
    <definedName name="FORN_ACESSÓRIOS">#REF!</definedName>
    <definedName name="FORN_CON_EMISS3_M">#REF!</definedName>
    <definedName name="FORN_CONEX">#REF!</definedName>
    <definedName name="FORN_CONEX_EMISS">#REF!</definedName>
    <definedName name="FORN_CONEX_PEÇAS">#REF!</definedName>
    <definedName name="FORN_PEÇAS_EMISS2_M">#REF!</definedName>
    <definedName name="FORN_TUB_EMISS">#REF!</definedName>
    <definedName name="FORN_TUB_EMISS2_M">#REF!</definedName>
    <definedName name="FORN_TUB_EMISS3_M">#REF!</definedName>
    <definedName name="FORN_TUB_REDE_COL">#REF!</definedName>
    <definedName name="FORN_TUBU">#REF!</definedName>
    <definedName name="fornecer">#REF!</definedName>
    <definedName name="Fundação">#REF!</definedName>
    <definedName name="G_01">#REF!</definedName>
    <definedName name="G_02">#REF!</definedName>
    <definedName name="G_03">#REF!</definedName>
    <definedName name="G_04">#REF!</definedName>
    <definedName name="G_05">#REF!</definedName>
    <definedName name="G_06">#REF!</definedName>
    <definedName name="G_07">#REF!</definedName>
    <definedName name="G_08">#REF!</definedName>
    <definedName name="G_09">#REF!</definedName>
    <definedName name="G_10">#REF!</definedName>
    <definedName name="G_11">#REF!</definedName>
    <definedName name="G_12">#REF!</definedName>
    <definedName name="G_13">#REF!</definedName>
    <definedName name="G_14">#REF!</definedName>
    <definedName name="G_15">#REF!</definedName>
    <definedName name="G_E_O_T_E_C_H_N_I_Q_U_E">#REF!</definedName>
    <definedName name="Gas">'[25]Adm Local '!$K$310</definedName>
    <definedName name="GASG" localSheetId="0">#REF!</definedName>
    <definedName name="GASG">#REF!</definedName>
    <definedName name="george">#REF!</definedName>
    <definedName name="GER">#REF!</definedName>
    <definedName name="geral">#REF!</definedName>
    <definedName name="GG" localSheetId="0">#REF!</definedName>
    <definedName name="GG">#REF!</definedName>
    <definedName name="GGG" localSheetId="0">#REF!</definedName>
    <definedName name="GGG">#REF!</definedName>
    <definedName name="ggggg">#REF!</definedName>
    <definedName name="ghj">[1]Reforma!#REF!</definedName>
    <definedName name="_xlnm.Recorder" localSheetId="0">#REF!</definedName>
    <definedName name="_xlnm.Recorder">#REF!</definedName>
    <definedName name="grt" localSheetId="0">#REF!</definedName>
    <definedName name="grt">#REF!</definedName>
    <definedName name="GSADF">#REF!</definedName>
    <definedName name="HH" localSheetId="0">#REF!</definedName>
    <definedName name="HH">#REF!</definedName>
    <definedName name="HHH" localSheetId="0">#REF!</definedName>
    <definedName name="HHH">#REF!</definedName>
    <definedName name="HHHHHHHHHHHHHHHHHHHHHHHHHHHHHHHHHHHHHHH">#REF!</definedName>
    <definedName name="hi">#REF!</definedName>
    <definedName name="HJJJJJJJJJ">#REF!</definedName>
    <definedName name="HJU">[1]Reforma!#REF!</definedName>
    <definedName name="hoje">TODAY()</definedName>
    <definedName name="HTML_CodePage" hidden="1">1252</definedName>
    <definedName name="HTML_Control" localSheetId="2" hidden="1">{"'Plan1'!$A$8:$F$68","'Plan1'!$A$8:$F$68"}</definedName>
    <definedName name="HTML_Control" localSheetId="1" hidden="1">{"'Plan1'!$A$8:$F$68","'Plan1'!$A$8:$F$68"}</definedName>
    <definedName name="HTML_Control" localSheetId="3" hidden="1">{"'Plan1'!$A$8:$F$68","'Plan1'!$A$8:$F$68"}</definedName>
    <definedName name="HTML_Control" localSheetId="0" hidden="1">{"'Plan1'!$A$8:$F$68","'Plan1'!$A$8:$F$68"}</definedName>
    <definedName name="HTML_Control" hidden="1">{"'Plan1'!$A$8:$F$68","'Plan1'!$A$8:$F$68"}</definedName>
    <definedName name="HTML_Description" hidden="1">""</definedName>
    <definedName name="HTML_Email" hidden="1">""</definedName>
    <definedName name="HTML_Header" hidden="1">"Plan1"</definedName>
    <definedName name="HTML_LastUpdate" hidden="1">"18/01/98"</definedName>
    <definedName name="HTML_LineAfter" hidden="1">FALSE</definedName>
    <definedName name="HTML_LineBefore" hidden="1">FALSE</definedName>
    <definedName name="HTML_Name" hidden="1">"Alberto de Castro"</definedName>
    <definedName name="HTML_OBDlg2" hidden="1">TRUE</definedName>
    <definedName name="HTML_OBDlg4" hidden="1">TRUE</definedName>
    <definedName name="HTML_OS" hidden="1">0</definedName>
    <definedName name="HTML_PathFile" hidden="1">"C:\MSOffice\Modelos\MeuHTML.htm"</definedName>
    <definedName name="HTML_Title" hidden="1">"UNIDADE SANITÁRIA PADRÃO"</definedName>
    <definedName name="i" localSheetId="0">#REF!</definedName>
    <definedName name="i">#REF!</definedName>
    <definedName name="If" localSheetId="0">#REF!</definedName>
    <definedName name="If">#REF!</definedName>
    <definedName name="II" localSheetId="0">#REF!</definedName>
    <definedName name="II">#REF!</definedName>
    <definedName name="III" localSheetId="0">#REF!</definedName>
    <definedName name="III">#REF!</definedName>
    <definedName name="Im">#REF!</definedName>
    <definedName name="Import.Item">OFFSET([8]Eventograma_e_Quantitativos!$D$18,1,0):OFFSET([8]Eventograma_e_Quantitativos!$D$36,-1,0)</definedName>
    <definedName name="Import.Município">[8]DADOS!$D$10</definedName>
    <definedName name="Import.numEventos">OFFSET([8]Eventograma_e_Quantitativos!$K$18,1,0):OFFSET([8]Eventograma_e_Quantitativos!$K$36,-1,0)</definedName>
    <definedName name="Import.PLE">OFFSET([8]PLE!$E$33,1,0):OFFSET([8]PLE!$BB$37,-1,0)</definedName>
    <definedName name="Import.PLQ">OFFSET([8]Eventograma_e_Quantitativos!$N$18,1,0):OFFSET([8]Eventograma_e_Quantitativos!$BK$36,-1,0)</definedName>
    <definedName name="Import.PreçoTotal">OFFSET([8]Eventograma_e_Quantitativos!$I$18,1,0):OFFSET([8]Eventograma_e_Quantitativos!$I$36,-1,0)</definedName>
    <definedName name="Import.Unidade">OFFSET([8]Eventograma_e_Quantitativos!$F$18,1,0):OFFSET([8]Eventograma_e_Quantitativos!$F$36,-1,0)</definedName>
    <definedName name="inf">'[26]Orçamento Global'!$D$38</definedName>
    <definedName name="Inst_elétricas" localSheetId="0">#REF!</definedName>
    <definedName name="Inst_elétricas">#REF!</definedName>
    <definedName name="Inst_hidráulicas">#REF!</definedName>
    <definedName name="INST_PROVISÓRIAS">#REF!</definedName>
    <definedName name="Inst_sanitárias">#REF!</definedName>
    <definedName name="insumos">#REF!</definedName>
    <definedName name="Io">#REF!</definedName>
    <definedName name="ISS">#REF!</definedName>
    <definedName name="IT">#REF!</definedName>
    <definedName name="Item" localSheetId="0">#REF!</definedName>
    <definedName name="Item">#REF!</definedName>
    <definedName name="item1">[27]Plan1!$J$13</definedName>
    <definedName name="item1.1" localSheetId="0">'[28]COMPOSIÇÃO CUSTO'!#REF!</definedName>
    <definedName name="item1.1">'[28]COMPOSIÇÃO CUSTO'!#REF!</definedName>
    <definedName name="item1.2" localSheetId="0">'[28]COMPOSIÇÃO CUSTO'!#REF!</definedName>
    <definedName name="item1.2">'[28]COMPOSIÇÃO CUSTO'!#REF!</definedName>
    <definedName name="item1.3">'[28]COMPOSIÇÃO CUSTO'!#REF!</definedName>
    <definedName name="item1.4">'[28]COMPOSIÇÃO CUSTO'!#REF!</definedName>
    <definedName name="item1.5">'[28]COMPOSIÇÃO CUSTO'!#REF!</definedName>
    <definedName name="item1.6">'[28]COMPOSIÇÃO CUSTO'!#REF!</definedName>
    <definedName name="item1_1">[29]Composição!$E$19</definedName>
    <definedName name="item1_2">[29]Composição!$E$27</definedName>
    <definedName name="item1_3">[29]Composição!$E$35</definedName>
    <definedName name="item1_4">[29]Composição!$E$60</definedName>
    <definedName name="item1_5">[29]Composição!$E$76</definedName>
    <definedName name="item1_6">[29]Composição!$E$98</definedName>
    <definedName name="item10.1" localSheetId="0">'[28]COMPOSIÇÃO CUSTO'!#REF!</definedName>
    <definedName name="item10.1">'[28]COMPOSIÇÃO CUSTO'!#REF!</definedName>
    <definedName name="item10.10" localSheetId="0">'[28]COMPOSIÇÃO CUSTO'!#REF!</definedName>
    <definedName name="item10.10">'[28]COMPOSIÇÃO CUSTO'!#REF!</definedName>
    <definedName name="item10.11">'[28]COMPOSIÇÃO CUSTO'!#REF!</definedName>
    <definedName name="item10.12">'[28]COMPOSIÇÃO CUSTO'!#REF!</definedName>
    <definedName name="item10.13">'[28]COMPOSIÇÃO CUSTO'!#REF!</definedName>
    <definedName name="item10.14">'[28]COMPOSIÇÃO CUSTO'!#REF!</definedName>
    <definedName name="item10.15">'[28]COMPOSIÇÃO CUSTO'!#REF!</definedName>
    <definedName name="item10.16">'[28]COMPOSIÇÃO CUSTO'!#REF!</definedName>
    <definedName name="item10.17">'[28]COMPOSIÇÃO CUSTO'!#REF!</definedName>
    <definedName name="item10.18">'[28]COMPOSIÇÃO CUSTO'!#REF!</definedName>
    <definedName name="item10.19">'[28]COMPOSIÇÃO CUSTO'!#REF!</definedName>
    <definedName name="item10.2">'[28]COMPOSIÇÃO CUSTO'!#REF!</definedName>
    <definedName name="item10.3">'[28]COMPOSIÇÃO CUSTO'!#REF!</definedName>
    <definedName name="item10.4">'[28]COMPOSIÇÃO CUSTO'!#REF!</definedName>
    <definedName name="item10.5">'[28]COMPOSIÇÃO CUSTO'!#REF!</definedName>
    <definedName name="item10.6">'[28]COMPOSIÇÃO CUSTO'!#REF!</definedName>
    <definedName name="item10.7">'[28]COMPOSIÇÃO CUSTO'!#REF!</definedName>
    <definedName name="item10.8">'[28]COMPOSIÇÃO CUSTO'!#REF!</definedName>
    <definedName name="item10.9">'[28]COMPOSIÇÃO CUSTO'!#REF!</definedName>
    <definedName name="item10_1">[29]Composição!$E$1692</definedName>
    <definedName name="item10_10">[29]Composição!$E$1843</definedName>
    <definedName name="item10_11">[29]Composição!$E$1863</definedName>
    <definedName name="item10_12">[29]Composição!$E$1887</definedName>
    <definedName name="item10_13">[29]Composição!$E$1907</definedName>
    <definedName name="item10_14">[29]Composição!$E$1927</definedName>
    <definedName name="item10_15">[29]Composição!$E$1941</definedName>
    <definedName name="item10_16">[29]Composição!#REF!</definedName>
    <definedName name="item10_17">[29]Composição!$E$1954</definedName>
    <definedName name="item10_18">[29]Composição!$E$1966</definedName>
    <definedName name="item10_2">[29]Composição!$E$1718</definedName>
    <definedName name="item10_4">[29]Composição!$E$1752</definedName>
    <definedName name="item10_5">[29]Composição!$E$1766</definedName>
    <definedName name="item10_6">[29]Composição!$E$1780</definedName>
    <definedName name="item10_7">[29]Composição!$E$1799</definedName>
    <definedName name="item10_8">[29]Composição!$E$1817</definedName>
    <definedName name="item10_9">[29]Composição!$E$1830</definedName>
    <definedName name="item11.1" localSheetId="0">'[28]COMPOSIÇÃO CUSTO'!#REF!</definedName>
    <definedName name="item11.1">'[28]COMPOSIÇÃO CUSTO'!#REF!</definedName>
    <definedName name="item11.10" localSheetId="0">'[28]COMPOSIÇÃO CUSTO'!#REF!</definedName>
    <definedName name="item11.10">'[28]COMPOSIÇÃO CUSTO'!#REF!</definedName>
    <definedName name="item11.11">'[28]COMPOSIÇÃO CUSTO'!#REF!</definedName>
    <definedName name="item11.12">'[28]COMPOSIÇÃO CUSTO'!#REF!</definedName>
    <definedName name="item11.13">'[28]COMPOSIÇÃO CUSTO'!#REF!</definedName>
    <definedName name="item11.14">'[28]COMPOSIÇÃO CUSTO'!#REF!</definedName>
    <definedName name="item11.15">'[28]COMPOSIÇÃO CUSTO'!#REF!</definedName>
    <definedName name="item11.16">'[28]COMPOSIÇÃO CUSTO'!#REF!</definedName>
    <definedName name="item11.17">'[28]COMPOSIÇÃO CUSTO'!#REF!</definedName>
    <definedName name="item11.18">'[28]COMPOSIÇÃO CUSTO'!#REF!</definedName>
    <definedName name="item11.19">'[28]COMPOSIÇÃO CUSTO'!#REF!</definedName>
    <definedName name="item11.2">'[28]COMPOSIÇÃO CUSTO'!#REF!</definedName>
    <definedName name="item11.20">'[28]COMPOSIÇÃO CUSTO'!#REF!</definedName>
    <definedName name="item11.21">'[28]COMPOSIÇÃO CUSTO'!#REF!</definedName>
    <definedName name="item11.22">'[28]COMPOSIÇÃO CUSTO'!#REF!</definedName>
    <definedName name="item11.23">'[28]COMPOSIÇÃO CUSTO'!#REF!</definedName>
    <definedName name="item11.24">'[28]COMPOSIÇÃO CUSTO'!#REF!</definedName>
    <definedName name="item11.25">'[28]COMPOSIÇÃO CUSTO'!#REF!</definedName>
    <definedName name="item11.26">'[28]COMPOSIÇÃO CUSTO'!#REF!</definedName>
    <definedName name="item11.27">'[28]COMPOSIÇÃO CUSTO'!#REF!</definedName>
    <definedName name="item11.28">'[28]COMPOSIÇÃO CUSTO'!#REF!</definedName>
    <definedName name="item11.3">'[28]COMPOSIÇÃO CUSTO'!#REF!</definedName>
    <definedName name="item11.4">'[28]COMPOSIÇÃO CUSTO'!#REF!</definedName>
    <definedName name="item11.5">'[28]COMPOSIÇÃO CUSTO'!#REF!</definedName>
    <definedName name="item11.6">'[28]COMPOSIÇÃO CUSTO'!#REF!</definedName>
    <definedName name="item11.7">'[28]COMPOSIÇÃO CUSTO'!#REF!</definedName>
    <definedName name="item11.8">'[28]COMPOSIÇÃO CUSTO'!#REF!</definedName>
    <definedName name="item11.9">'[28]COMPOSIÇÃO CUSTO'!#REF!</definedName>
    <definedName name="item11_1">[29]Composição!$E$2078</definedName>
    <definedName name="item11_10">[29]Composição!$E$2391</definedName>
    <definedName name="item11_11">[29]Composição!$E$2424</definedName>
    <definedName name="item11_12">[29]Composição!$E$2435</definedName>
    <definedName name="item11_13">[29]Composição!$E$2447</definedName>
    <definedName name="item11_14">[29]Composição!$E$2458</definedName>
    <definedName name="item11_15">[29]Composição!$E$2507</definedName>
    <definedName name="item11_16">[29]Composição!$E$2518</definedName>
    <definedName name="item11_17">[29]Composição!$E$2529</definedName>
    <definedName name="item11_18">[29]Composição!$E$2547</definedName>
    <definedName name="item11_19">[29]Composição!$E$2558</definedName>
    <definedName name="item11_2">[29]Composição!$E$2095</definedName>
    <definedName name="item11_20">[29]Composição!$E$2569</definedName>
    <definedName name="item11_21">[29]Composição!$E$2583</definedName>
    <definedName name="item11_22">[29]Composição!$E$2626</definedName>
    <definedName name="item11_23">[29]Composição!$E$2642</definedName>
    <definedName name="item11_24">[29]Composição!$E$2655</definedName>
    <definedName name="item11_25">[29]Composição!$E$2686</definedName>
    <definedName name="item11_26">[29]Composição!$E$2699</definedName>
    <definedName name="item11_27">[29]Composição!$E$2711</definedName>
    <definedName name="item11_28">[29]Composição!$E$2725</definedName>
    <definedName name="item11_3">[29]Composição!$E$2112</definedName>
    <definedName name="item11_4">[29]Composição!$E$2146</definedName>
    <definedName name="item11_7">[29]Composição!$E$2330</definedName>
    <definedName name="item11_8">[29]Composição!$E$2351</definedName>
    <definedName name="item11_9">[29]Composição!$E$2375</definedName>
    <definedName name="item12.0" localSheetId="0">#REF!</definedName>
    <definedName name="item12.0">#REF!</definedName>
    <definedName name="item12.1" localSheetId="0">'[28]COMPOSIÇÃO CUSTO'!#REF!</definedName>
    <definedName name="item12.1">'[28]COMPOSIÇÃO CUSTO'!#REF!</definedName>
    <definedName name="item12.10" localSheetId="0">'[28]COMPOSIÇÃO CUSTO'!#REF!</definedName>
    <definedName name="item12.10">'[28]COMPOSIÇÃO CUSTO'!#REF!</definedName>
    <definedName name="item12.11">'[28]COMPOSIÇÃO CUSTO'!#REF!</definedName>
    <definedName name="item12.12">'[28]COMPOSIÇÃO CUSTO'!#REF!</definedName>
    <definedName name="item12.13">'[28]COMPOSIÇÃO CUSTO'!#REF!</definedName>
    <definedName name="item12.14">'[28]COMPOSIÇÃO CUSTO'!#REF!</definedName>
    <definedName name="item12.15">'[28]COMPOSIÇÃO CUSTO'!#REF!</definedName>
    <definedName name="item12.16">'[28]COMPOSIÇÃO CUSTO'!#REF!</definedName>
    <definedName name="item12.17">'[28]COMPOSIÇÃO CUSTO'!#REF!</definedName>
    <definedName name="item12.18">'[28]COMPOSIÇÃO CUSTO'!#REF!</definedName>
    <definedName name="item12.19">'[28]COMPOSIÇÃO CUSTO'!#REF!</definedName>
    <definedName name="item12.2">'[28]COMPOSIÇÃO CUSTO'!#REF!</definedName>
    <definedName name="item12.20">'[28]COMPOSIÇÃO CUSTO'!#REF!</definedName>
    <definedName name="item12.21">'[28]COMPOSIÇÃO CUSTO'!#REF!</definedName>
    <definedName name="item12.22">'[28]COMPOSIÇÃO CUSTO'!#REF!</definedName>
    <definedName name="item12.23">'[28]COMPOSIÇÃO CUSTO'!#REF!</definedName>
    <definedName name="item12.24">'[28]COMPOSIÇÃO CUSTO'!#REF!</definedName>
    <definedName name="item12.25">'[28]COMPOSIÇÃO CUSTO'!#REF!</definedName>
    <definedName name="item12.26">'[28]COMPOSIÇÃO CUSTO'!#REF!</definedName>
    <definedName name="item12.27">'[28]COMPOSIÇÃO CUSTO'!#REF!</definedName>
    <definedName name="item12.3">'[28]COMPOSIÇÃO CUSTO'!#REF!</definedName>
    <definedName name="item12.4">'[28]COMPOSIÇÃO CUSTO'!#REF!</definedName>
    <definedName name="item12.5">'[28]COMPOSIÇÃO CUSTO'!#REF!</definedName>
    <definedName name="item12.6">'[28]COMPOSIÇÃO CUSTO'!#REF!</definedName>
    <definedName name="item12.7">'[28]COMPOSIÇÃO CUSTO'!#REF!</definedName>
    <definedName name="item12.8">'[28]COMPOSIÇÃO CUSTO'!#REF!</definedName>
    <definedName name="item12.9">'[28]COMPOSIÇÃO CUSTO'!#REF!</definedName>
    <definedName name="item12_1">[29]Composição!$E$2747</definedName>
    <definedName name="item12_10">[29]Composição!$E$2931</definedName>
    <definedName name="item12_11">[29]Composição!$E$2945</definedName>
    <definedName name="item12_12">[29]Composição!$E$2957</definedName>
    <definedName name="item12_13">[29]Composição!$E$2978</definedName>
    <definedName name="item12_14">[29]Composição!$E$2992</definedName>
    <definedName name="item12_15">[29]Composição!$E$3005</definedName>
    <definedName name="item12_16">[29]Composição!$E$3018</definedName>
    <definedName name="item12_17">[29]Composição!$E$3043</definedName>
    <definedName name="item12_18">[29]Composição!$E$3061</definedName>
    <definedName name="item12_19">[29]Composição!$E$3079</definedName>
    <definedName name="item12_2">[29]Composição!$E$2766</definedName>
    <definedName name="item12_20">[29]Composição!$E$3106</definedName>
    <definedName name="item12_21">[29]Composição!$E$3124</definedName>
    <definedName name="item12_22">[29]Composição!$E$3135</definedName>
    <definedName name="item12_23">[29]Composição!$E$3146</definedName>
    <definedName name="item12_24">[29]Composição!$E$3162</definedName>
    <definedName name="item12_25">[29]Composição!$E$3172</definedName>
    <definedName name="item12_26">[29]Composição!$E$3192</definedName>
    <definedName name="item12_27">[29]Composição!$E$3205</definedName>
    <definedName name="item12_3">[29]Composição!$E$2792</definedName>
    <definedName name="item12_4">[29]Composição!$E$2813</definedName>
    <definedName name="item12_5">[29]Composição!$E$2831</definedName>
    <definedName name="item12_6">[29]Composição!$E$2857</definedName>
    <definedName name="item12_7">[29]Composição!$E$2876</definedName>
    <definedName name="item12_8">[29]Composição!$E$2894</definedName>
    <definedName name="item12_9">[29]Composição!$E$2915</definedName>
    <definedName name="item13.1" localSheetId="0">'[28]COMPOSIÇÃO CUSTO'!#REF!</definedName>
    <definedName name="item13.1">'[28]COMPOSIÇÃO CUSTO'!#REF!</definedName>
    <definedName name="item13.10" localSheetId="0">'[28]COMPOSIÇÃO CUSTO'!#REF!</definedName>
    <definedName name="item13.10">'[28]COMPOSIÇÃO CUSTO'!#REF!</definedName>
    <definedName name="item13.11">'[28]COMPOSIÇÃO CUSTO'!#REF!</definedName>
    <definedName name="item13.12">'[28]COMPOSIÇÃO CUSTO'!#REF!</definedName>
    <definedName name="item13.13">'[28]COMPOSIÇÃO CUSTO'!#REF!</definedName>
    <definedName name="item13.2">'[28]COMPOSIÇÃO CUSTO'!#REF!</definedName>
    <definedName name="item13.3">'[28]COMPOSIÇÃO CUSTO'!#REF!</definedName>
    <definedName name="item13.4">'[28]COMPOSIÇÃO CUSTO'!#REF!</definedName>
    <definedName name="item13.5">'[28]COMPOSIÇÃO CUSTO'!#REF!</definedName>
    <definedName name="item13.6">'[28]COMPOSIÇÃO CUSTO'!#REF!</definedName>
    <definedName name="item13.7">'[28]COMPOSIÇÃO CUSTO'!#REF!</definedName>
    <definedName name="item13.8">'[28]COMPOSIÇÃO CUSTO'!#REF!</definedName>
    <definedName name="item13.9">'[28]COMPOSIÇÃO CUSTO'!#REF!</definedName>
    <definedName name="item13_1">[29]Composição!$E$3248</definedName>
    <definedName name="item13_10">[29]Composição!$E$3361</definedName>
    <definedName name="item13_11">[29]Composição!$E$3374</definedName>
    <definedName name="item13_12">[29]Composição!$E$3385</definedName>
    <definedName name="item13_13">[29]Composição!$E$3399</definedName>
    <definedName name="item13_2">[29]Composição!$E$3260</definedName>
    <definedName name="item13_3">[29]Composição!$E$3272</definedName>
    <definedName name="item13_4">[29]Composição!$E$3284</definedName>
    <definedName name="item13_5">[29]Composição!$E$3298</definedName>
    <definedName name="item13_6">[29]Composição!$E$3311</definedName>
    <definedName name="item13_7">[29]Composição!$E$3324</definedName>
    <definedName name="item13_8">[29]Composição!$E$3336</definedName>
    <definedName name="item13_9">[29]Composição!$E$3350</definedName>
    <definedName name="item14.1" localSheetId="0">'[28]COMPOSIÇÃO CUSTO'!#REF!</definedName>
    <definedName name="item14.1">'[28]COMPOSIÇÃO CUSTO'!#REF!</definedName>
    <definedName name="item14.2" localSheetId="0">'[28]COMPOSIÇÃO CUSTO'!#REF!</definedName>
    <definedName name="item14.2">'[28]COMPOSIÇÃO CUSTO'!#REF!</definedName>
    <definedName name="item14.3">'[28]COMPOSIÇÃO CUSTO'!#REF!</definedName>
    <definedName name="item14.4">'[28]COMPOSIÇÃO CUSTO'!#REF!</definedName>
    <definedName name="item14.5">'[28]COMPOSIÇÃO CUSTO'!#REF!</definedName>
    <definedName name="item14.6">'[28]COMPOSIÇÃO CUSTO'!#REF!</definedName>
    <definedName name="item14_1">[29]Composição!$E$3426</definedName>
    <definedName name="item14_2">[29]Composição!$E$3437</definedName>
    <definedName name="item14_3">[29]Composição!$E$3449</definedName>
    <definedName name="item14_4">[29]Composição!$E$3460</definedName>
    <definedName name="item14_5">[29]Composição!$E$3470</definedName>
    <definedName name="item14_6">[29]Composição!$E$3480</definedName>
    <definedName name="item15.1" localSheetId="0">'[28]COMPOSIÇÃO CUSTO'!#REF!</definedName>
    <definedName name="item15.1">'[28]COMPOSIÇÃO CUSTO'!#REF!</definedName>
    <definedName name="item15.10" localSheetId="0">'[28]COMPOSIÇÃO CUSTO'!#REF!</definedName>
    <definedName name="item15.10">'[28]COMPOSIÇÃO CUSTO'!#REF!</definedName>
    <definedName name="item15.11">'[28]COMPOSIÇÃO CUSTO'!#REF!</definedName>
    <definedName name="item15.12">'[28]COMPOSIÇÃO CUSTO'!#REF!</definedName>
    <definedName name="item15.13">'[28]COMPOSIÇÃO CUSTO'!#REF!</definedName>
    <definedName name="item15.2">'[28]COMPOSIÇÃO CUSTO'!#REF!</definedName>
    <definedName name="item15.3">'[28]COMPOSIÇÃO CUSTO'!#REF!</definedName>
    <definedName name="item15.4">'[28]COMPOSIÇÃO CUSTO'!#REF!</definedName>
    <definedName name="item15.5">'[28]COMPOSIÇÃO CUSTO'!#REF!</definedName>
    <definedName name="item15.6">'[28]COMPOSIÇÃO CUSTO'!#REF!</definedName>
    <definedName name="item15.7">'[28]COMPOSIÇÃO CUSTO'!#REF!</definedName>
    <definedName name="item15.8">'[28]COMPOSIÇÃO CUSTO'!#REF!</definedName>
    <definedName name="item15.9">'[28]COMPOSIÇÃO CUSTO'!#REF!</definedName>
    <definedName name="item15_1">[29]Composição!$E$3493</definedName>
    <definedName name="item15_10">[29]Composição!$E$3640</definedName>
    <definedName name="item15_11">[29]Composição!$E$3653</definedName>
    <definedName name="item15_12">[30]COMPOSIÇÃO!#REF!</definedName>
    <definedName name="item15_13">[30]COMPOSIÇÃO!#REF!</definedName>
    <definedName name="item15_2">[29]Composição!$E$3500</definedName>
    <definedName name="item15_3">[29]Composição!$E$3516</definedName>
    <definedName name="item15_4">[29]Composição!$E$3532</definedName>
    <definedName name="item15_5">[29]Composição!$E$3548</definedName>
    <definedName name="item15_6">[29]Composição!$E$3563</definedName>
    <definedName name="item15_7">[29]Composição!$E$3586</definedName>
    <definedName name="item15_8">[29]Composição!$E$3611</definedName>
    <definedName name="item15_9">[29]Composição!$E$3624</definedName>
    <definedName name="item2.1" localSheetId="0">'[28]COMPOSIÇÃO CUSTO'!#REF!</definedName>
    <definedName name="item2.1">'[28]COMPOSIÇÃO CUSTO'!#REF!</definedName>
    <definedName name="item2.10" localSheetId="0">'[28]COMPOSIÇÃO CUSTO'!#REF!</definedName>
    <definedName name="item2.10">'[28]COMPOSIÇÃO CUSTO'!#REF!</definedName>
    <definedName name="item2.11">'[28]COMPOSIÇÃO CUSTO'!#REF!</definedName>
    <definedName name="item2.12">'[28]COMPOSIÇÃO CUSTO'!#REF!</definedName>
    <definedName name="item2.13">'[28]COMPOSIÇÃO CUSTO'!#REF!</definedName>
    <definedName name="item2.14">'[28]COMPOSIÇÃO CUSTO'!#REF!</definedName>
    <definedName name="item2.15">'[28]COMPOSIÇÃO CUSTO'!#REF!</definedName>
    <definedName name="item2.16">'[28]COMPOSIÇÃO CUSTO'!#REF!</definedName>
    <definedName name="item2.17">'[28]COMPOSIÇÃO CUSTO'!#REF!</definedName>
    <definedName name="item2.18">'[28]COMPOSIÇÃO CUSTO'!#REF!</definedName>
    <definedName name="item2.19">'[28]COMPOSIÇÃO CUSTO'!#REF!</definedName>
    <definedName name="item2.2">'[28]COMPOSIÇÃO CUSTO'!#REF!</definedName>
    <definedName name="item2.20">'[28]COMPOSIÇÃO CUSTO'!#REF!</definedName>
    <definedName name="item2.21">'[28]COMPOSIÇÃO CUSTO'!#REF!</definedName>
    <definedName name="item2.22">'[28]COMPOSIÇÃO CUSTO'!#REF!</definedName>
    <definedName name="item2.23">'[28]COMPOSIÇÃO CUSTO'!#REF!</definedName>
    <definedName name="item2.24">'[28]COMPOSIÇÃO CUSTO'!#REF!</definedName>
    <definedName name="item2.25">'[28]COMPOSIÇÃO CUSTO'!#REF!</definedName>
    <definedName name="item2.26">'[28]COMPOSIÇÃO CUSTO'!#REF!</definedName>
    <definedName name="item2.27">'[28]COMPOSIÇÃO CUSTO'!#REF!</definedName>
    <definedName name="item2.3">'[28]COMPOSIÇÃO CUSTO'!#REF!</definedName>
    <definedName name="item2.4">'[28]COMPOSIÇÃO CUSTO'!#REF!</definedName>
    <definedName name="item2.5">'[28]COMPOSIÇÃO CUSTO'!#REF!</definedName>
    <definedName name="item2.6">'[28]COMPOSIÇÃO CUSTO'!#REF!</definedName>
    <definedName name="item2.7">'[28]COMPOSIÇÃO CUSTO'!#REF!</definedName>
    <definedName name="item2.8">'[28]COMPOSIÇÃO CUSTO'!#REF!</definedName>
    <definedName name="item2.9">'[28]COMPOSIÇÃO CUSTO'!#REF!</definedName>
    <definedName name="item2_1">[29]Composição!$E$108</definedName>
    <definedName name="item2_10">[29]Composição!$E$188</definedName>
    <definedName name="item2_11">[29]Composição!$E$197</definedName>
    <definedName name="item2_12">[29]Composição!$E$206</definedName>
    <definedName name="item2_13">[29]Composição!$E$230</definedName>
    <definedName name="item2_14">[29]Composição!$E$239</definedName>
    <definedName name="item2_15">[29]Composição!$E$248</definedName>
    <definedName name="item2_16">[29]Composição!$E$260</definedName>
    <definedName name="item2_17">[29]Composição!$E$269</definedName>
    <definedName name="item2_18">[29]Composição!$E$278</definedName>
    <definedName name="item2_19">[29]Composição!$E$287</definedName>
    <definedName name="item2_2">[29]Composição!$E$117</definedName>
    <definedName name="item2_21">[29]Composição!$E$305</definedName>
    <definedName name="item2_22">[29]Composição!$E$312</definedName>
    <definedName name="item2_23">[29]Composição!$E$323</definedName>
    <definedName name="item2_24">[29]Composição!$E$332</definedName>
    <definedName name="item2_25">[29]Composição!$E$341</definedName>
    <definedName name="item2_26">[29]Composição!$E$350</definedName>
    <definedName name="item2_27">[29]Composição!$E$360</definedName>
    <definedName name="item2_3">[29]Composição!$E$126</definedName>
    <definedName name="item2_4">[29]Composição!$E$135</definedName>
    <definedName name="item2_5">[29]Composição!$E$144</definedName>
    <definedName name="item2_6">[29]Composição!$E$153</definedName>
    <definedName name="item2_7">[29]Composição!$E$162</definedName>
    <definedName name="item2_8">[29]Composição!$E$171</definedName>
    <definedName name="item2_9">[29]Composição!$E$180</definedName>
    <definedName name="item3">[27]Plan1!$J$30</definedName>
    <definedName name="item3.1" localSheetId="0">'[28]COMPOSIÇÃO CUSTO'!#REF!</definedName>
    <definedName name="item3.1">'[28]COMPOSIÇÃO CUSTO'!#REF!</definedName>
    <definedName name="item3.2" localSheetId="0">'[28]COMPOSIÇÃO CUSTO'!#REF!</definedName>
    <definedName name="item3.2">'[28]COMPOSIÇÃO CUSTO'!#REF!</definedName>
    <definedName name="item3.3">'[28]COMPOSIÇÃO CUSTO'!#REF!</definedName>
    <definedName name="item3_1">[29]Composição!$E$433</definedName>
    <definedName name="item3_2">[29]Composição!$E$442</definedName>
    <definedName name="item3_3">[29]Composição!$E$452</definedName>
    <definedName name="item4">[27]Plan1!$J$39</definedName>
    <definedName name="item4.1" localSheetId="0">'[28]COMPOSIÇÃO CUSTO'!#REF!</definedName>
    <definedName name="item4.1">'[28]COMPOSIÇÃO CUSTO'!#REF!</definedName>
    <definedName name="item4.2" localSheetId="0">'[28]COMPOSIÇÃO CUSTO'!#REF!</definedName>
    <definedName name="item4.2">'[28]COMPOSIÇÃO CUSTO'!#REF!</definedName>
    <definedName name="item4.3">'[28]COMPOSIÇÃO CUSTO'!#REF!</definedName>
    <definedName name="item4.4">'[28]COMPOSIÇÃO CUSTO'!#REF!</definedName>
    <definedName name="item4.5">'[28]COMPOSIÇÃO CUSTO'!#REF!</definedName>
    <definedName name="item4.6">'[28]COMPOSIÇÃO CUSTO'!#REF!</definedName>
    <definedName name="item4.7">'[28]COMPOSIÇÃO CUSTO'!#REF!</definedName>
    <definedName name="item4_1">[29]Composição!$E$477</definedName>
    <definedName name="item4_2">[29]Composição!$E$502</definedName>
    <definedName name="item4_3">[29]Composição!$E$516</definedName>
    <definedName name="item4_4">[29]Composição!$E$532</definedName>
    <definedName name="item4_5">[29]Composição!$E$564</definedName>
    <definedName name="item4_6">[29]Composição!$E$608</definedName>
    <definedName name="item4_7">[29]Composição!$E$633</definedName>
    <definedName name="item5.1" localSheetId="0">'[28]COMPOSIÇÃO CUSTO'!#REF!</definedName>
    <definedName name="item5.1">'[28]COMPOSIÇÃO CUSTO'!#REF!</definedName>
    <definedName name="item5.2" localSheetId="0">'[28]COMPOSIÇÃO CUSTO'!#REF!</definedName>
    <definedName name="item5.2">'[28]COMPOSIÇÃO CUSTO'!#REF!</definedName>
    <definedName name="item5.3">'[28]COMPOSIÇÃO CUSTO'!#REF!</definedName>
    <definedName name="item5.4">'[28]COMPOSIÇÃO CUSTO'!#REF!</definedName>
    <definedName name="item5.5">'[28]COMPOSIÇÃO CUSTO'!#REF!</definedName>
    <definedName name="item5.6">'[28]COMPOSIÇÃO CUSTO'!#REF!</definedName>
    <definedName name="item5.7">'[28]COMPOSIÇÃO CUSTO'!#REF!</definedName>
    <definedName name="item5_1">[29]Composição!$E$659</definedName>
    <definedName name="item5_2">[29]Composição!$E$679</definedName>
    <definedName name="item5_3">[29]Composição!$E$707</definedName>
    <definedName name="item5_4">[29]Composição!$E$733</definedName>
    <definedName name="item5_5">[29]Composição!$E$750</definedName>
    <definedName name="item5_6">[29]Composição!$E$769</definedName>
    <definedName name="item5_7">[29]Composição!$E$788</definedName>
    <definedName name="item6.1" localSheetId="0">'[28]COMPOSIÇÃO CUSTO'!#REF!</definedName>
    <definedName name="item6.1">'[28]COMPOSIÇÃO CUSTO'!#REF!</definedName>
    <definedName name="item6.2" localSheetId="0">'[28]COMPOSIÇÃO CUSTO'!#REF!</definedName>
    <definedName name="item6.2">'[28]COMPOSIÇÃO CUSTO'!#REF!</definedName>
    <definedName name="item6.3">'[28]COMPOSIÇÃO CUSTO'!#REF!</definedName>
    <definedName name="item6.4">'[28]COMPOSIÇÃO CUSTO'!#REF!</definedName>
    <definedName name="item6.5">'[28]COMPOSIÇÃO CUSTO'!#REF!</definedName>
    <definedName name="item6_1">[29]Composição!$E$969</definedName>
    <definedName name="item6_2">[29]Composição!$E$983</definedName>
    <definedName name="item6_3">[29]Composição!$E$996</definedName>
    <definedName name="item6_4">[29]Composição!$E$1011</definedName>
    <definedName name="item6_5">[29]Composição!$E$1024</definedName>
    <definedName name="item7.1" localSheetId="0">'[28]COMPOSIÇÃO CUSTO'!#REF!</definedName>
    <definedName name="item7.1">'[28]COMPOSIÇÃO CUSTO'!#REF!</definedName>
    <definedName name="item7.10" localSheetId="0">'[28]COMPOSIÇÃO CUSTO'!#REF!</definedName>
    <definedName name="item7.10">'[28]COMPOSIÇÃO CUSTO'!#REF!</definedName>
    <definedName name="item7.11">'[28]COMPOSIÇÃO CUSTO'!#REF!</definedName>
    <definedName name="item7.12">'[28]COMPOSIÇÃO CUSTO'!#REF!</definedName>
    <definedName name="item7.13">'[28]COMPOSIÇÃO CUSTO'!#REF!</definedName>
    <definedName name="item7.14">'[28]COMPOSIÇÃO CUSTO'!#REF!</definedName>
    <definedName name="item7.15">'[28]COMPOSIÇÃO CUSTO'!#REF!</definedName>
    <definedName name="item7.16">'[28]COMPOSIÇÃO CUSTO'!#REF!</definedName>
    <definedName name="item7.17">'[28]COMPOSIÇÃO CUSTO'!#REF!</definedName>
    <definedName name="item7.18">'[28]COMPOSIÇÃO CUSTO'!#REF!</definedName>
    <definedName name="item7.19">'[28]COMPOSIÇÃO CUSTO'!#REF!</definedName>
    <definedName name="item7.2">'[28]COMPOSIÇÃO CUSTO'!#REF!</definedName>
    <definedName name="item7.3">'[28]COMPOSIÇÃO CUSTO'!#REF!</definedName>
    <definedName name="item7.4">'[28]COMPOSIÇÃO CUSTO'!#REF!</definedName>
    <definedName name="item7.5">'[28]COMPOSIÇÃO CUSTO'!#REF!</definedName>
    <definedName name="item7.6">'[28]COMPOSIÇÃO CUSTO'!#REF!</definedName>
    <definedName name="item7.7">'[28]COMPOSIÇÃO CUSTO'!#REF!</definedName>
    <definedName name="item7.8">'[28]COMPOSIÇÃO CUSTO'!#REF!</definedName>
    <definedName name="item7.9">'[28]COMPOSIÇÃO CUSTO'!#REF!</definedName>
    <definedName name="item7_1">[29]Composição!$E$1050</definedName>
    <definedName name="item7_10">[29]Composição!$E$1174</definedName>
    <definedName name="item7_11">[29]Composição!$E$1185</definedName>
    <definedName name="item7_12">[29]Composição!$E$1199</definedName>
    <definedName name="item7_13">[29]Composição!$E$1212</definedName>
    <definedName name="item7_14">[29]Composição!$E$1223</definedName>
    <definedName name="item7_15">[29]Composição!$E$1234</definedName>
    <definedName name="item7_16">[29]Composição!$E$1245</definedName>
    <definedName name="item7_17">[29]Composição!$E$1281</definedName>
    <definedName name="item7_18">[29]Composição!$E$1295</definedName>
    <definedName name="item7_19">[29]Composição!$E$1309</definedName>
    <definedName name="item7_2">[29]Composição!$E$1061</definedName>
    <definedName name="item7_3">[29]Composição!$E$1074</definedName>
    <definedName name="item7_4">[29]Composição!$E$1088</definedName>
    <definedName name="item7_5">[29]Composição!$E$1102</definedName>
    <definedName name="item7_6">[29]Composição!$E$1119</definedName>
    <definedName name="item7_7">[29]Composição!$E$1134</definedName>
    <definedName name="item7_8">[29]Composição!$E$1152</definedName>
    <definedName name="item7_9">[29]Composição!$E$1163</definedName>
    <definedName name="item8.1" localSheetId="0">'[28]COMPOSIÇÃO CUSTO'!#REF!</definedName>
    <definedName name="item8.1">'[28]COMPOSIÇÃO CUSTO'!#REF!</definedName>
    <definedName name="item8.2" localSheetId="0">'[28]COMPOSIÇÃO CUSTO'!#REF!</definedName>
    <definedName name="item8.2">'[28]COMPOSIÇÃO CUSTO'!#REF!</definedName>
    <definedName name="item8.3">'[28]COMPOSIÇÃO CUSTO'!#REF!</definedName>
    <definedName name="item8.4">'[28]COMPOSIÇÃO CUSTO'!#REF!</definedName>
    <definedName name="item8.5">'[28]COMPOSIÇÃO CUSTO'!#REF!</definedName>
    <definedName name="item8.6">'[28]COMPOSIÇÃO CUSTO'!#REF!</definedName>
    <definedName name="item8_1">[29]Composição!$E$1323</definedName>
    <definedName name="item8_2">[29]Composição!$E$1339</definedName>
    <definedName name="item8_3">[29]Composição!$E$1352</definedName>
    <definedName name="item8_4">[29]Composição!$E$1365</definedName>
    <definedName name="item8_5">[29]Composição!$E$1378</definedName>
    <definedName name="item8_6">[29]Composição!$E$1391</definedName>
    <definedName name="item9.1" localSheetId="0">'[28]COMPOSIÇÃO CUSTO'!#REF!</definedName>
    <definedName name="item9.1">'[28]COMPOSIÇÃO CUSTO'!#REF!</definedName>
    <definedName name="item9.2" localSheetId="0">'[28]COMPOSIÇÃO CUSTO'!#REF!</definedName>
    <definedName name="item9.2">'[28]COMPOSIÇÃO CUSTO'!#REF!</definedName>
    <definedName name="item9.3">'[28]COMPOSIÇÃO CUSTO'!#REF!</definedName>
    <definedName name="item9.4">'[28]COMPOSIÇÃO CUSTO'!#REF!</definedName>
    <definedName name="item9.5">'[28]COMPOSIÇÃO CUSTO'!#REF!</definedName>
    <definedName name="item9.6">'[28]COMPOSIÇÃO CUSTO'!#REF!</definedName>
    <definedName name="item9.7">'[28]COMPOSIÇÃO CUSTO'!#REF!</definedName>
    <definedName name="item9.8">'[28]COMPOSIÇÃO CUSTO'!#REF!</definedName>
    <definedName name="item9.9">'[28]COMPOSIÇÃO CUSTO'!#REF!</definedName>
    <definedName name="item9_1">[29]Composição!$E$1430</definedName>
    <definedName name="item9_2">[29]Composição!$E$1443</definedName>
    <definedName name="item9_3">[29]Composição!$E$1455</definedName>
    <definedName name="item9_4">[29]Composição!$E$1467</definedName>
    <definedName name="item9_5">[29]Composição!$E$1480</definedName>
    <definedName name="item9_6">[29]Composição!$E$1508</definedName>
    <definedName name="item9_7">[29]Composição!$E$1523</definedName>
    <definedName name="item9_8">[29]Composição!$E$1537</definedName>
    <definedName name="item9_9">[29]Composição!$E$1550</definedName>
    <definedName name="itm10.2" localSheetId="0">'[28]COMPOSIÇÃO CUSTO'!#REF!</definedName>
    <definedName name="itm10.2">'[28]COMPOSIÇÃO CUSTO'!#REF!</definedName>
    <definedName name="Jd" localSheetId="0">#REF!</definedName>
    <definedName name="Jd">#REF!</definedName>
    <definedName name="JESUS" localSheetId="0">'[11]Refor Out_ 2001 _ BDI_20_ Ajust'!#REF!</definedName>
    <definedName name="JESUS">'[11]Refor Out_ 2001 _ BDI_20_ Ajust'!#REF!</definedName>
    <definedName name="JHJHJ" localSheetId="2" hidden="1">{#N/A,#N/A,FALSE,"MO (2)"}</definedName>
    <definedName name="JHJHJ" localSheetId="1" hidden="1">{#N/A,#N/A,FALSE,"MO (2)"}</definedName>
    <definedName name="JHJHJ" localSheetId="3" hidden="1">{#N/A,#N/A,FALSE,"MO (2)"}</definedName>
    <definedName name="JHJHJ" localSheetId="0" hidden="1">{#N/A,#N/A,FALSE,"MO (2)"}</definedName>
    <definedName name="JHJHJ" hidden="1">{#N/A,#N/A,FALSE,"MO (2)"}</definedName>
    <definedName name="JJ" localSheetId="0">#REF!</definedName>
    <definedName name="JJ">#REF!</definedName>
    <definedName name="JJJ" localSheetId="0">#REF!</definedName>
    <definedName name="JJJ">#REF!</definedName>
    <definedName name="jklfhsiure564y68909">#REF!</definedName>
    <definedName name="Jm">#REF!</definedName>
    <definedName name="JUG">[1]Reforma!#REF!</definedName>
    <definedName name="K1_">#REF!</definedName>
    <definedName name="K2_">#REF!</definedName>
    <definedName name="K3_">#REF!</definedName>
    <definedName name="key" hidden="1">#REF!</definedName>
    <definedName name="KKK" localSheetId="0">#REF!</definedName>
    <definedName name="KKK">#REF!</definedName>
    <definedName name="KLAGHOLGA">#REF!</definedName>
    <definedName name="koae">#REF!</definedName>
    <definedName name="kpavi">#REF!</definedName>
    <definedName name="kterra">#REF!</definedName>
    <definedName name="LAPIS">#REF!</definedName>
    <definedName name="LARGURAS">#REF!</definedName>
    <definedName name="LASTRO_CONCRETO">#REF!</definedName>
    <definedName name="LASTRO_EMISS3_S">#REF!</definedName>
    <definedName name="LDI">#REF!</definedName>
    <definedName name="Lei" hidden="1">#REF!</definedName>
    <definedName name="Leis">#REF!</definedName>
    <definedName name="LForçamento">OFFSET([8]Eventograma_e_Quantitativos!$36:$36,-1,0)</definedName>
    <definedName name="LI">#REF!</definedName>
    <definedName name="LIG_PRED_SERV">#REF!</definedName>
    <definedName name="LIG_PREDIAIS_MAT">#REF!</definedName>
    <definedName name="LIGAÇÃO_PREDIAL_MATERIAL">'[15]ligação predial'!$H$19</definedName>
    <definedName name="LIGAÇÃO_PREDIAL_SERVIÇOS">'[15]ligação predial'!$H$9</definedName>
    <definedName name="LIGAÇÕES" localSheetId="0">#REF!</definedName>
    <definedName name="LIGAÇÕES">#REF!</definedName>
    <definedName name="LILASDRENA">#REF!</definedName>
    <definedName name="LIorçamento">OFFSET([8]Eventograma_e_Quantitativos!$18:$18,1,0)</definedName>
    <definedName name="LL" localSheetId="0">#REF!</definedName>
    <definedName name="LL">#REF!</definedName>
    <definedName name="LLL" localSheetId="0">#REF!</definedName>
    <definedName name="LLL">#REF!</definedName>
    <definedName name="LOC_EMISS3">#REF!</definedName>
    <definedName name="LOCAÇÃO">#REF!</definedName>
    <definedName name="LOCAÇÃO_EMISS">#REF!</definedName>
    <definedName name="LOCAÇÃO_EMISS2">#REF!</definedName>
    <definedName name="Local">#REF!</definedName>
    <definedName name="LOTES">#REF!</definedName>
    <definedName name="Louças_acessórios">#REF!</definedName>
    <definedName name="LS">#REF!</definedName>
    <definedName name="Lucro">#REF!</definedName>
    <definedName name="m">#REF!</definedName>
    <definedName name="MACIO">#REF!</definedName>
    <definedName name="maconha">#REF!</definedName>
    <definedName name="MACONHA2">#REF!</definedName>
    <definedName name="MACROS">#REF!</definedName>
    <definedName name="mais_um">OFFSET([8]Detalhamento!A1,-1,0)+1</definedName>
    <definedName name="MAR" localSheetId="0">[1]Reforma!#REF!</definedName>
    <definedName name="MAR">[1]Reforma!#REF!</definedName>
    <definedName name="Marcio" localSheetId="0">#REF!</definedName>
    <definedName name="Marcio">#REF!</definedName>
    <definedName name="mario">#REF!</definedName>
    <definedName name="MAT">#REF!</definedName>
    <definedName name="materiais">[1]Reforma!#REF!</definedName>
    <definedName name="MATRIZlimpa">#REF!</definedName>
    <definedName name="MCSDLOEP">#REF!</definedName>
    <definedName name="mediçao">[8]PLE!$AX$28</definedName>
    <definedName name="Medição" localSheetId="0">#REF!</definedName>
    <definedName name="Medição">#REF!</definedName>
    <definedName name="Medições">[8]PLE!$B$37:$BB$44</definedName>
    <definedName name="MEIO_FIO" localSheetId="0">#REF!</definedName>
    <definedName name="MEIO_FIO">#REF!</definedName>
    <definedName name="MEMORIA">#REF!</definedName>
    <definedName name="MEMÓRIACAMPO2" localSheetId="2">'BM 03'!MEMÓRIACAMPO2</definedName>
    <definedName name="MEMÓRIACAMPO2" localSheetId="1">'MC 00'!MEMÓRIACAMPO2</definedName>
    <definedName name="MEMÓRIACAMPO2" localSheetId="3">'MC 03'!MEMÓRIACAMPO2</definedName>
    <definedName name="MEMÓRIACAMPO2" localSheetId="0">Plan.Orçam.!MEMÓRIACAMPO2</definedName>
    <definedName name="MEMÓRIACAMPO2">[0]!MEMÓRIACAMPO2</definedName>
    <definedName name="MESALOA" localSheetId="0">#REF!</definedName>
    <definedName name="MESALOA">#REF!</definedName>
    <definedName name="Meu">#REF!</definedName>
    <definedName name="MICHAEL">#REF!</definedName>
    <definedName name="min.">#REF!</definedName>
    <definedName name="MKJI">[1]Reforma!#REF!</definedName>
    <definedName name="MM" localSheetId="0">#REF!</definedName>
    <definedName name="MM">#REF!</definedName>
    <definedName name="MMM" localSheetId="0">#REF!</definedName>
    <definedName name="MMM">#REF!</definedName>
    <definedName name="MMMMMM" localSheetId="0">[1]Reforma!#REF!</definedName>
    <definedName name="MMMMMM">[1]Reforma!#REF!</definedName>
    <definedName name="MNAUIRIE" localSheetId="0">#REF!</definedName>
    <definedName name="MNAUIRIE">#REF!</definedName>
    <definedName name="MNDLEL">#REF!</definedName>
    <definedName name="MNK" localSheetId="0">[1]Reforma!#REF!</definedName>
    <definedName name="MNK">[1]Reforma!#REF!</definedName>
    <definedName name="MO" localSheetId="0">#REF!</definedName>
    <definedName name="MO">#REF!</definedName>
    <definedName name="mo_base">[6]Base!$U$39</definedName>
    <definedName name="mo_sub_base">'[6]Sub-base'!$U$36</definedName>
    <definedName name="módulo1.Extenso" localSheetId="2">'BM 03'!módulo1.Extenso</definedName>
    <definedName name="módulo1.Extenso" localSheetId="1">'MC 00'!módulo1.Extenso</definedName>
    <definedName name="módulo1.Extenso" localSheetId="3">'MC 03'!módulo1.Extenso</definedName>
    <definedName name="módulo1.Extenso" localSheetId="0">Plan.Orçam.!módulo1.Extenso</definedName>
    <definedName name="módulo1.Extenso">[0]!módulo1.Extenso</definedName>
    <definedName name="MOE" localSheetId="0">#REF!</definedName>
    <definedName name="MOE">#REF!</definedName>
    <definedName name="MOH">#REF!</definedName>
    <definedName name="mono" localSheetId="2" hidden="1">{"'Plan1'!$A$8:$F$68","'Plan1'!$A$8:$F$68"}</definedName>
    <definedName name="mono" localSheetId="1" hidden="1">{"'Plan1'!$A$8:$F$68","'Plan1'!$A$8:$F$68"}</definedName>
    <definedName name="mono" localSheetId="3" hidden="1">{"'Plan1'!$A$8:$F$68","'Plan1'!$A$8:$F$68"}</definedName>
    <definedName name="mono" localSheetId="0" hidden="1">{"'Plan1'!$A$8:$F$68","'Plan1'!$A$8:$F$68"}</definedName>
    <definedName name="mono" hidden="1">{"'Plan1'!$A$8:$F$68","'Plan1'!$A$8:$F$68"}</definedName>
    <definedName name="MOV_TERR_EMISS3_S">#REF!</definedName>
    <definedName name="MOV_TERRA">#REF!</definedName>
    <definedName name="MOV_TERRA_EMISS">#REF!</definedName>
    <definedName name="MOV_TERRA_EMISS2">#REF!</definedName>
    <definedName name="MXNV">#REF!</definedName>
    <definedName name="n">#REF!</definedName>
    <definedName name="nADA">#REF!</definedName>
    <definedName name="NC">'[31]Orçamento Proposta 1'!$AO$1</definedName>
    <definedName name="ND">'[32]ENTRADA DE DADOS'!$D$5</definedName>
    <definedName name="neuza">[33]COMPOSIÇÃO!#REF!</definedName>
    <definedName name="NI">'[32]ENTRADA DE DADOS'!$E$5</definedName>
    <definedName name="NMMMN" localSheetId="0">[1]Reforma!#REF!</definedName>
    <definedName name="NMMMN">[1]Reforma!#REF!</definedName>
    <definedName name="NN" localSheetId="0">#REF!</definedName>
    <definedName name="NN">#REF!</definedName>
    <definedName name="NNN" localSheetId="0">#REF!</definedName>
    <definedName name="NNN">#REF!</definedName>
    <definedName name="NNNNNNNNNNNNNNNNNNNNNN">#REF!</definedName>
    <definedName name="nome" localSheetId="2" hidden="1">{#N/A,#N/A,FALSE,"MO (2)"}</definedName>
    <definedName name="nome" localSheetId="1" hidden="1">{#N/A,#N/A,FALSE,"MO (2)"}</definedName>
    <definedName name="nome" localSheetId="3" hidden="1">{#N/A,#N/A,FALSE,"MO (2)"}</definedName>
    <definedName name="nome" localSheetId="0" hidden="1">{#N/A,#N/A,FALSE,"MO (2)"}</definedName>
    <definedName name="nome" hidden="1">{#N/A,#N/A,FALSE,"MO (2)"}</definedName>
    <definedName name="NOME1" localSheetId="0">#REF!</definedName>
    <definedName name="NOME1">#REF!</definedName>
    <definedName name="NOME1_1" localSheetId="0">#REF!</definedName>
    <definedName name="NOME1_1">#REF!</definedName>
    <definedName name="NOME1_11" localSheetId="0">#REF!</definedName>
    <definedName name="NOME1_11">#REF!</definedName>
    <definedName name="NOME1_2">#REF!</definedName>
    <definedName name="NOME1_6">#REF!</definedName>
    <definedName name="nome2">#REF!</definedName>
    <definedName name="nome3">#REF!</definedName>
    <definedName name="NPNE" localSheetId="0">#REF!</definedName>
    <definedName name="NPNE">#REF!</definedName>
    <definedName name="ntde" localSheetId="2" hidden="1">{#N/A,#N/A,FALSE,"MO (2)"}</definedName>
    <definedName name="ntde" localSheetId="1" hidden="1">{#N/A,#N/A,FALSE,"MO (2)"}</definedName>
    <definedName name="ntde" localSheetId="3" hidden="1">{#N/A,#N/A,FALSE,"MO (2)"}</definedName>
    <definedName name="ntde" localSheetId="0" hidden="1">{#N/A,#N/A,FALSE,"MO (2)"}</definedName>
    <definedName name="ntde" hidden="1">{#N/A,#N/A,FALSE,"MO (2)"}</definedName>
    <definedName name="NTEI">'[9]PRO-08'!#REF!</definedName>
    <definedName name="num_linhas" localSheetId="0">#REF!</definedName>
    <definedName name="num_linhas">#REF!</definedName>
    <definedName name="numEventos" localSheetId="2">COUNT(OFFSET(Eventos,0,0,,1))</definedName>
    <definedName name="numEventos" localSheetId="1">COUNT(OFFSET(Eventos,0,0,,1))</definedName>
    <definedName name="numEventos" localSheetId="3">COUNT(OFFSET(Eventos,0,0,,1))</definedName>
    <definedName name="numEventos" localSheetId="0">COUNT(OFFSET(Eventos,0,0,,1))</definedName>
    <definedName name="numEventos">COUNT(OFFSET(Eventos,0,0,,1))</definedName>
    <definedName name="numFrentes">COUNTIF([8]Eventograma_e_Quantitativos!$N$15:$BK$15,"&lt;&gt;"&amp;"")</definedName>
    <definedName name="o">#REF!</definedName>
    <definedName name="oac">#REF!</definedName>
    <definedName name="oae">#REF!</definedName>
    <definedName name="OBRA">#REF!</definedName>
    <definedName name="ocom">#REF!</definedName>
    <definedName name="OI">#REF!</definedName>
    <definedName name="OO" localSheetId="0">#REF!</definedName>
    <definedName name="OO">#REF!</definedName>
    <definedName name="OOO" localSheetId="0">#REF!</definedName>
    <definedName name="OOO">#REF!</definedName>
    <definedName name="OPA" localSheetId="0">'[9]PRO-08'!#REF!</definedName>
    <definedName name="OPA">'[9]PRO-08'!#REF!</definedName>
    <definedName name="OPERACAO" localSheetId="0">#REF!</definedName>
    <definedName name="OPERACAO">#REF!</definedName>
    <definedName name="Orçamento">#REF!</definedName>
    <definedName name="Orçamento_Básico">#REF!</definedName>
    <definedName name="OrçamentoTotal">#REF!</definedName>
    <definedName name="ORLANDO">#REF!</definedName>
    <definedName name="orrlando">#REF!</definedName>
    <definedName name="p">#REF!</definedName>
    <definedName name="Parcial">#REF!</definedName>
    <definedName name="PassaExtenso" localSheetId="2">[34]!PassaExtenso</definedName>
    <definedName name="PassaExtenso" localSheetId="3">[34]!PassaExtenso</definedName>
    <definedName name="PassaExtenso">[34]!PassaExtenso</definedName>
    <definedName name="PAV_EMISS3_S" localSheetId="0">#REF!</definedName>
    <definedName name="PAV_EMISS3_S">#REF!</definedName>
    <definedName name="pavi">#REF!</definedName>
    <definedName name="PAVIM_EMISS">#REF!</definedName>
    <definedName name="PAVIM_EMISS2">#REF!</definedName>
    <definedName name="PAVIMENTAÇÃO">#REF!</definedName>
    <definedName name="Pavimento">#REF!</definedName>
    <definedName name="PERCAPITA">#REF!</definedName>
    <definedName name="PERIMETRO">#REF!</definedName>
    <definedName name="periodoMediçao" localSheetId="2">INDEX([8]Resumo_de_Acompanhamento!$C$14:$C$37,mediçao)</definedName>
    <definedName name="periodoMediçao" localSheetId="1">INDEX([8]Resumo_de_Acompanhamento!$C$14:$C$37,mediçao)</definedName>
    <definedName name="periodoMediçao" localSheetId="3">INDEX([8]Resumo_de_Acompanhamento!$C$14:$C$37,mediçao)</definedName>
    <definedName name="periodoMediçao" localSheetId="0">INDEX([8]Resumo_de_Acompanhamento!$C$14:$C$37,mediçao)</definedName>
    <definedName name="periodoMediçao">INDEX([8]Resumo_de_Acompanhamento!$C$14:$C$37,mediçao)</definedName>
    <definedName name="pesquisa" localSheetId="0">#REF!</definedName>
    <definedName name="pesquisa">#REF!</definedName>
    <definedName name="Pia_cozinha">#REF!</definedName>
    <definedName name="Pilar">#REF!</definedName>
    <definedName name="PILHA">#REF!</definedName>
    <definedName name="Pintura_cal">#REF!</definedName>
    <definedName name="Pintura_óleo">#REF!</definedName>
    <definedName name="Piso_cimentado">#REF!</definedName>
    <definedName name="PL">#REF!</definedName>
    <definedName name="PL_ABC">#REF!</definedName>
    <definedName name="Placa_de_cimento">#REF!</definedName>
    <definedName name="PLACA_OBRA">#REF!</definedName>
    <definedName name="Plan_ajustada" localSheetId="0">[35]Composição!#REF!</definedName>
    <definedName name="Plan_ajustada">[35]Composição!#REF!</definedName>
    <definedName name="plan275" localSheetId="0">#REF!</definedName>
    <definedName name="plan275">#REF!</definedName>
    <definedName name="PLANILHA">#REF!</definedName>
    <definedName name="plano">#REF!</definedName>
    <definedName name="PLE">OFFSET([8]PLE!$E$33,1,0):OFFSET([8]PLE!$BB$37,-1,0)</definedName>
    <definedName name="PLNA" localSheetId="0">#REF!</definedName>
    <definedName name="PLNA">#REF!</definedName>
    <definedName name="PNE">[36]Orçamento!$AS$2</definedName>
    <definedName name="POBRE" localSheetId="0">#REF!</definedName>
    <definedName name="POBRE">#REF!</definedName>
    <definedName name="Poço">#REF!</definedName>
    <definedName name="POÇO_VISIT">#REF!</definedName>
    <definedName name="PORRA">#REF!</definedName>
    <definedName name="PP" localSheetId="0">#REF!</definedName>
    <definedName name="PP">#REF!</definedName>
    <definedName name="ppt_pistas_e_patios">#REF!</definedName>
    <definedName name="Preço_Unitário">#REF!</definedName>
    <definedName name="PreçoServiçoPorFrente">OFFSET([8]Eventograma_e_Quantitativos!$BM$18,1,0):OFFSET([8]Eventograma_e_Quantitativos!$DJ$36,-1,0)</definedName>
    <definedName name="PreçoServiçosPorFrente.Executados">OFFSET([8]Eventograma_e_Quantitativos!$DM$18,1,0):OFFSET([8]Eventograma_e_Quantitativos!$FJ$36,-1,0)</definedName>
    <definedName name="Print" localSheetId="0">[37]QuQuant!#REF!</definedName>
    <definedName name="Print">[37]QuQuant!#REF!</definedName>
    <definedName name="PRINT_AREA" localSheetId="0">#REF!</definedName>
    <definedName name="PRINT_AREA">#REF!</definedName>
    <definedName name="PRINT_AREA_MI" localSheetId="0">#REF!</definedName>
    <definedName name="PRINT_AREA_MI">#REF!</definedName>
    <definedName name="PRINT_TITLES">#REF!</definedName>
    <definedName name="PRINT_TITLES_MI">#REF!</definedName>
    <definedName name="pveg" localSheetId="2" hidden="1">{#N/A,#N/A,FALSE,"MO (2)"}</definedName>
    <definedName name="pveg" localSheetId="1" hidden="1">{#N/A,#N/A,FALSE,"MO (2)"}</definedName>
    <definedName name="pveg" localSheetId="3" hidden="1">{#N/A,#N/A,FALSE,"MO (2)"}</definedName>
    <definedName name="pveg" localSheetId="0" hidden="1">{#N/A,#N/A,FALSE,"MO (2)"}</definedName>
    <definedName name="pveg" hidden="1">{#N/A,#N/A,FALSE,"MO (2)"}</definedName>
    <definedName name="Q" localSheetId="0">#REF!</definedName>
    <definedName name="Q">#REF!</definedName>
    <definedName name="QQ" localSheetId="0">#REF!</definedName>
    <definedName name="QQ">#REF!</definedName>
    <definedName name="QQ_2" localSheetId="2">'BM 03'!QQ_2</definedName>
    <definedName name="QQ_2" localSheetId="1">'MC 00'!QQ_2</definedName>
    <definedName name="QQ_2" localSheetId="3">'MC 03'!QQ_2</definedName>
    <definedName name="QQ_2" localSheetId="0">Plan.Orçam.!QQ_2</definedName>
    <definedName name="QQ_2">[0]!QQ_2</definedName>
    <definedName name="qqe" localSheetId="2">'BM 03'!qqe</definedName>
    <definedName name="qqe" localSheetId="1">'MC 00'!qqe</definedName>
    <definedName name="qqe" localSheetId="3">'MC 03'!qqe</definedName>
    <definedName name="qqe" localSheetId="0">Plan.Orçam.!qqe</definedName>
    <definedName name="qqe">[0]!qqe</definedName>
    <definedName name="QTDE" localSheetId="2" hidden="1">{#N/A,#N/A,FALSE,"MO (2)"}</definedName>
    <definedName name="QTDE" localSheetId="1" hidden="1">{#N/A,#N/A,FALSE,"MO (2)"}</definedName>
    <definedName name="QTDE" localSheetId="3" hidden="1">{#N/A,#N/A,FALSE,"MO (2)"}</definedName>
    <definedName name="QTDE" localSheetId="0" hidden="1">{#N/A,#N/A,FALSE,"MO (2)"}</definedName>
    <definedName name="QTDE" hidden="1">{#N/A,#N/A,FALSE,"MO (2)"}</definedName>
    <definedName name="Quadra" localSheetId="2" hidden="1">{#N/A,#N/A,FALSE,"MO (2)"}</definedName>
    <definedName name="Quadra" localSheetId="1" hidden="1">{#N/A,#N/A,FALSE,"MO (2)"}</definedName>
    <definedName name="Quadra" localSheetId="3" hidden="1">{#N/A,#N/A,FALSE,"MO (2)"}</definedName>
    <definedName name="Quadra" localSheetId="0" hidden="1">{#N/A,#N/A,FALSE,"MO (2)"}</definedName>
    <definedName name="Quadra" hidden="1">{#N/A,#N/A,FALSE,"MO (2)"}</definedName>
    <definedName name="QUADRA1" localSheetId="2" hidden="1">{#N/A,#N/A,FALSE,"MO (2)"}</definedName>
    <definedName name="QUADRA1" localSheetId="1" hidden="1">{#N/A,#N/A,FALSE,"MO (2)"}</definedName>
    <definedName name="QUADRA1" localSheetId="3" hidden="1">{#N/A,#N/A,FALSE,"MO (2)"}</definedName>
    <definedName name="QUADRA1" localSheetId="0" hidden="1">{#N/A,#N/A,FALSE,"MO (2)"}</definedName>
    <definedName name="QUADRA1" hidden="1">{#N/A,#N/A,FALSE,"MO (2)"}</definedName>
    <definedName name="QUADRA2" localSheetId="2" hidden="1">{#N/A,#N/A,FALSE,"MO (2)"}</definedName>
    <definedName name="QUADRA2" localSheetId="1" hidden="1">{#N/A,#N/A,FALSE,"MO (2)"}</definedName>
    <definedName name="QUADRA2" localSheetId="3" hidden="1">{#N/A,#N/A,FALSE,"MO (2)"}</definedName>
    <definedName name="QUADRA2" localSheetId="0" hidden="1">{#N/A,#N/A,FALSE,"MO (2)"}</definedName>
    <definedName name="QUADRA2" hidden="1">{#N/A,#N/A,FALSE,"MO (2)"}</definedName>
    <definedName name="QUANT" localSheetId="2" hidden="1">{#N/A,#N/A,FALSE,"MO (2)"}</definedName>
    <definedName name="QUANT" localSheetId="1" hidden="1">{#N/A,#N/A,FALSE,"MO (2)"}</definedName>
    <definedName name="QUANT" localSheetId="3" hidden="1">{#N/A,#N/A,FALSE,"MO (2)"}</definedName>
    <definedName name="QUANT" localSheetId="0" hidden="1">{#N/A,#N/A,FALSE,"MO (2)"}</definedName>
    <definedName name="QUANT" hidden="1">{#N/A,#N/A,FALSE,"MO (2)"}</definedName>
    <definedName name="Quant." localSheetId="0">#REF!</definedName>
    <definedName name="Quant.">#REF!</definedName>
    <definedName name="QUANT_acumu" localSheetId="0">#REF!</definedName>
    <definedName name="QUANT_acumu">#REF!</definedName>
    <definedName name="Quantidade">#REF!</definedName>
    <definedName name="Quantidades" localSheetId="2" hidden="1">{#N/A,#N/A,FALSE,"MO (2)"}</definedName>
    <definedName name="Quantidades" localSheetId="1" hidden="1">{#N/A,#N/A,FALSE,"MO (2)"}</definedName>
    <definedName name="Quantidades" localSheetId="3" hidden="1">{#N/A,#N/A,FALSE,"MO (2)"}</definedName>
    <definedName name="Quantidades" localSheetId="0" hidden="1">{#N/A,#N/A,FALSE,"MO (2)"}</definedName>
    <definedName name="Quantidades" hidden="1">{#N/A,#N/A,FALSE,"MO (2)"}</definedName>
    <definedName name="QW">#REF!</definedName>
    <definedName name="Radier">#REF!</definedName>
    <definedName name="RBV">[38]Teor!$C$3:$C$7</definedName>
    <definedName name="rd" localSheetId="0">#REF!</definedName>
    <definedName name="rd">#REF!</definedName>
    <definedName name="rea">#REF!</definedName>
    <definedName name="Reaterro">#REF!</definedName>
    <definedName name="Reboco">#REF!</definedName>
    <definedName name="REC">OFFSET([39]Insumos!$A$1,1,,COUNTA([39]Insumos!$A:$A),COUNTA([39]Insumos!$1:$1))</definedName>
    <definedName name="recife">#REF!</definedName>
    <definedName name="REDE_COLETORA_MAT">#REF!</definedName>
    <definedName name="REDE_COLETORA_MATERIAL">'[15]REDE COLETORA'!$H$67</definedName>
    <definedName name="REDE_COLETORA_SERV" localSheetId="0">#REF!</definedName>
    <definedName name="REDE_COLETORA_SERV">#REF!</definedName>
    <definedName name="REDE_COLETORA_SERVIÇOS">'[15]REDE COLETORA'!$H$9</definedName>
    <definedName name="Refeição" localSheetId="0">#REF!</definedName>
    <definedName name="Refeição">#REF!</definedName>
    <definedName name="RefParalis">#REF!</definedName>
    <definedName name="REG">#REF!</definedName>
    <definedName name="REGULA">[6]Regula!$M$36</definedName>
    <definedName name="RES" localSheetId="2">'BM 03'!RES</definedName>
    <definedName name="RES" localSheetId="1">'MC 00'!RES</definedName>
    <definedName name="RES" localSheetId="3">'MC 03'!RES</definedName>
    <definedName name="RES" localSheetId="0">Plan.Orçam.!RES</definedName>
    <definedName name="RES">[0]!RES</definedName>
    <definedName name="respFiscal">[8]DADOS!$A$23</definedName>
    <definedName name="respPLE">[8]DADOS!$A$20</definedName>
    <definedName name="resumo" localSheetId="0">#REF!</definedName>
    <definedName name="resumo">#REF!</definedName>
    <definedName name="RESUMO." localSheetId="2">'BM 03'!RESUMO.</definedName>
    <definedName name="RESUMO." localSheetId="1">'MC 00'!RESUMO.</definedName>
    <definedName name="RESUMO." localSheetId="3">'MC 03'!RESUMO.</definedName>
    <definedName name="RESUMO." localSheetId="0">Plan.Orçam.!RESUMO.</definedName>
    <definedName name="RESUMO.">[0]!RESUMO.</definedName>
    <definedName name="Resumo_de_Acompanhamento">OFFSET([8]Resumo_de_Acompanhamento!$B$13,1,0):OFFSET([8]Resumo_de_Acompanhamento!$M$38,-1,0)</definedName>
    <definedName name="RESUMO1" localSheetId="2">'BM 03'!RESUMO1</definedName>
    <definedName name="RESUMO1" localSheetId="1">'MC 00'!RESUMO1</definedName>
    <definedName name="RESUMO1" localSheetId="3">'MC 03'!RESUMO1</definedName>
    <definedName name="RESUMO1" localSheetId="0">Plan.Orçam.!RESUMO1</definedName>
    <definedName name="RESUMO1">[0]!RESUMO1</definedName>
    <definedName name="RMA" localSheetId="0">'[9]PRO-08'!#REF!</definedName>
    <definedName name="RMA">'[9]PRO-08'!#REF!</definedName>
    <definedName name="RR" localSheetId="0">#REF!</definedName>
    <definedName name="RR">#REF!</definedName>
    <definedName name="RS">#REF!</definedName>
    <definedName name="s" localSheetId="2" hidden="1">{#N/A,#N/A,FALSE,"MO (2)"}</definedName>
    <definedName name="s" localSheetId="1" hidden="1">{#N/A,#N/A,FALSE,"MO (2)"}</definedName>
    <definedName name="s" localSheetId="3" hidden="1">{#N/A,#N/A,FALSE,"MO (2)"}</definedName>
    <definedName name="s" localSheetId="0" hidden="1">{#N/A,#N/A,FALSE,"MO (2)"}</definedName>
    <definedName name="s" hidden="1">{#N/A,#N/A,FALSE,"MO (2)"}</definedName>
    <definedName name="sa">[40]COMPOS1!#REF!</definedName>
    <definedName name="sad" localSheetId="0">#REF!</definedName>
    <definedName name="sad">#REF!</definedName>
    <definedName name="Sal">[41]Sal!$B$4:$G$80</definedName>
    <definedName name="SAO" localSheetId="2" hidden="1">{#N/A,#N/A,FALSE,"Planilha";#N/A,#N/A,FALSE,"Resumo";#N/A,#N/A,FALSE,"Fisico";#N/A,#N/A,FALSE,"Financeiro";#N/A,#N/A,FALSE,"Financeiro"}</definedName>
    <definedName name="SAO" localSheetId="1" hidden="1">{#N/A,#N/A,FALSE,"Planilha";#N/A,#N/A,FALSE,"Resumo";#N/A,#N/A,FALSE,"Fisico";#N/A,#N/A,FALSE,"Financeiro";#N/A,#N/A,FALSE,"Financeiro"}</definedName>
    <definedName name="SAO" localSheetId="3" hidden="1">{#N/A,#N/A,FALSE,"Planilha";#N/A,#N/A,FALSE,"Resumo";#N/A,#N/A,FALSE,"Fisico";#N/A,#N/A,FALSE,"Financeiro";#N/A,#N/A,FALSE,"Financeiro"}</definedName>
    <definedName name="SAO" localSheetId="0" hidden="1">{#N/A,#N/A,FALSE,"Planilha";#N/A,#N/A,FALSE,"Resumo";#N/A,#N/A,FALSE,"Fisico";#N/A,#N/A,FALSE,"Financeiro";#N/A,#N/A,FALSE,"Financeiro"}</definedName>
    <definedName name="SAO" hidden="1">{#N/A,#N/A,FALSE,"Planilha";#N/A,#N/A,FALSE,"Resumo";#N/A,#N/A,FALSE,"Fisico";#N/A,#N/A,FALSE,"Financeiro";#N/A,#N/A,FALSE,"Financeiro"}</definedName>
    <definedName name="sbg">#REF!</definedName>
    <definedName name="sbsdbsdb">#REF!</definedName>
    <definedName name="SBTC">#REF!</definedName>
    <definedName name="sdbbsdb">#REF!</definedName>
    <definedName name="sdbsdb">#REF!</definedName>
    <definedName name="sdf">#REF!</definedName>
    <definedName name="senha">#REF!</definedName>
    <definedName name="SENHAGT" hidden="1">"eventosglobais"</definedName>
    <definedName name="sfahjbrgoaiejrbg" localSheetId="0">#REF!</definedName>
    <definedName name="sfahjbrgoaiejrbg">#REF!</definedName>
    <definedName name="SG_01_01">#REF!</definedName>
    <definedName name="SG_01_02">#REF!</definedName>
    <definedName name="SG_01_03">#REF!</definedName>
    <definedName name="SG_01_04">#REF!</definedName>
    <definedName name="SG_01_05">#REF!</definedName>
    <definedName name="SG_01_06">#REF!</definedName>
    <definedName name="SG_01_07">#REF!</definedName>
    <definedName name="SG_01_08">#REF!</definedName>
    <definedName name="SG_01_09">#REF!</definedName>
    <definedName name="SG_01_10">#REF!</definedName>
    <definedName name="SG_01_11">#REF!</definedName>
    <definedName name="SG_01_12">#REF!</definedName>
    <definedName name="SG_01_13">#REF!</definedName>
    <definedName name="SG_01_14">#REF!</definedName>
    <definedName name="SG_01_15">#REF!</definedName>
    <definedName name="SG_02_01">#REF!</definedName>
    <definedName name="SG_02_02">#REF!</definedName>
    <definedName name="SG_02_03">#REF!</definedName>
    <definedName name="SG_02_04">#REF!</definedName>
    <definedName name="SG_02_05">#REF!</definedName>
    <definedName name="SG_02_06">#REF!</definedName>
    <definedName name="SG_02_07">#REF!</definedName>
    <definedName name="SG_02_08">#REF!</definedName>
    <definedName name="SG_02_09">#REF!</definedName>
    <definedName name="SG_02_10">#REF!</definedName>
    <definedName name="SG_02_11">#REF!</definedName>
    <definedName name="SG_02_12">#REF!</definedName>
    <definedName name="SG_02_13">#REF!</definedName>
    <definedName name="SG_02_14">#REF!</definedName>
    <definedName name="SG_02_15">#REF!</definedName>
    <definedName name="SG_03_01">#REF!</definedName>
    <definedName name="SG_03_02">#REF!</definedName>
    <definedName name="SG_03_03">#REF!</definedName>
    <definedName name="SG_03_04">#REF!</definedName>
    <definedName name="SG_03_05">#REF!</definedName>
    <definedName name="SG_03_06">#REF!</definedName>
    <definedName name="SG_03_07">#REF!</definedName>
    <definedName name="SG_03_08">#REF!</definedName>
    <definedName name="SG_03_09">#REF!</definedName>
    <definedName name="SG_03_10">#REF!</definedName>
    <definedName name="SG_03_11">#REF!</definedName>
    <definedName name="SG_03_12">#REF!</definedName>
    <definedName name="SG_03_13">#REF!</definedName>
    <definedName name="SG_03_14">#REF!</definedName>
    <definedName name="SG_03_15">#REF!</definedName>
    <definedName name="SG_03_17">#REF!</definedName>
    <definedName name="SG_03_18">#REF!</definedName>
    <definedName name="SG_04_01">#REF!</definedName>
    <definedName name="SG_04_02">#REF!</definedName>
    <definedName name="SG_04_03">#REF!</definedName>
    <definedName name="SG_04_04">#REF!</definedName>
    <definedName name="SG_04_05">#REF!</definedName>
    <definedName name="SG_04_06">#REF!</definedName>
    <definedName name="SG_04_07">#REF!</definedName>
    <definedName name="SG_04_08">#REF!</definedName>
    <definedName name="SG_04_09">#REF!</definedName>
    <definedName name="SG_04_10">#REF!</definedName>
    <definedName name="SG_04_11">#REF!</definedName>
    <definedName name="SG_04_12">#REF!</definedName>
    <definedName name="SG_04_13">#REF!</definedName>
    <definedName name="SG_04_14">#REF!</definedName>
    <definedName name="SG_04_15">#REF!</definedName>
    <definedName name="SG_05_01">#REF!</definedName>
    <definedName name="SG_05_02">#REF!</definedName>
    <definedName name="SG_05_03">#REF!</definedName>
    <definedName name="SG_05_04">#REF!</definedName>
    <definedName name="SG_05_05">#REF!</definedName>
    <definedName name="SG_05_06">#REF!</definedName>
    <definedName name="SG_05_07">#REF!</definedName>
    <definedName name="SG_05_08">#REF!</definedName>
    <definedName name="SG_05_09">#REF!</definedName>
    <definedName name="SG_05_10">#REF!</definedName>
    <definedName name="SG_05_11">#REF!</definedName>
    <definedName name="SG_05_12">#REF!</definedName>
    <definedName name="SG_05_13">#REF!</definedName>
    <definedName name="SG_05_14">#REF!</definedName>
    <definedName name="SG_05_15">#REF!</definedName>
    <definedName name="SG_06_01">#REF!</definedName>
    <definedName name="SG_06_02">#REF!</definedName>
    <definedName name="SG_06_03">#REF!</definedName>
    <definedName name="SG_06_04">#REF!</definedName>
    <definedName name="SG_06_05">#REF!</definedName>
    <definedName name="SG_06_06">#REF!</definedName>
    <definedName name="SG_06_07">#REF!</definedName>
    <definedName name="SG_06_08">#REF!</definedName>
    <definedName name="SG_06_09">#REF!</definedName>
    <definedName name="SG_06_10">#REF!</definedName>
    <definedName name="SG_06_11">#REF!</definedName>
    <definedName name="SG_06_12">#REF!</definedName>
    <definedName name="SG_06_13">#REF!</definedName>
    <definedName name="SG_06_14">#REF!</definedName>
    <definedName name="SG_06_15">#REF!</definedName>
    <definedName name="SG_07_01">#REF!</definedName>
    <definedName name="SG_07_02">#REF!</definedName>
    <definedName name="SG_07_03">#REF!</definedName>
    <definedName name="SG_07_04">#REF!</definedName>
    <definedName name="SG_07_05">#REF!</definedName>
    <definedName name="SG_07_06">#REF!</definedName>
    <definedName name="SG_07_07">#REF!</definedName>
    <definedName name="SG_07_08">#REF!</definedName>
    <definedName name="SG_07_09">#REF!</definedName>
    <definedName name="SG_07_10">#REF!</definedName>
    <definedName name="SG_07_11">#REF!</definedName>
    <definedName name="SG_07_12">#REF!</definedName>
    <definedName name="SG_07_13">#REF!</definedName>
    <definedName name="SG_07_14">#REF!</definedName>
    <definedName name="SG_07_15">#REF!</definedName>
    <definedName name="SG_08_01">#REF!</definedName>
    <definedName name="SG_08_02">#REF!</definedName>
    <definedName name="SG_08_03">#REF!</definedName>
    <definedName name="SG_08_04">#REF!</definedName>
    <definedName name="SG_08_05">#REF!</definedName>
    <definedName name="SG_08_06">#REF!</definedName>
    <definedName name="SG_08_07">#REF!</definedName>
    <definedName name="SG_08_08">#REF!</definedName>
    <definedName name="SG_08_09">#REF!</definedName>
    <definedName name="SG_08_10">#REF!</definedName>
    <definedName name="SG_08_11">#REF!</definedName>
    <definedName name="SG_08_12">#REF!</definedName>
    <definedName name="SG_08_13">#REF!</definedName>
    <definedName name="SG_08_14">#REF!</definedName>
    <definedName name="SG_08_15">#REF!</definedName>
    <definedName name="SG_09_01">#REF!</definedName>
    <definedName name="SG_09_02">#REF!</definedName>
    <definedName name="SG_09_03">#REF!</definedName>
    <definedName name="SG_09_04">#REF!</definedName>
    <definedName name="SG_09_05">#REF!</definedName>
    <definedName name="SG_09_06">#REF!</definedName>
    <definedName name="SG_09_07">#REF!</definedName>
    <definedName name="SG_09_08">#REF!</definedName>
    <definedName name="SG_09_09">#REF!</definedName>
    <definedName name="SG_09_10">#REF!</definedName>
    <definedName name="SG_09_11">#REF!</definedName>
    <definedName name="SG_09_12">#REF!</definedName>
    <definedName name="SG_09_13">#REF!</definedName>
    <definedName name="SG_09_14">#REF!</definedName>
    <definedName name="SG_09_15">#REF!</definedName>
    <definedName name="SG_10_01">#REF!</definedName>
    <definedName name="SG_10_02">#REF!</definedName>
    <definedName name="SG_10_03">#REF!</definedName>
    <definedName name="SG_10_04">#REF!</definedName>
    <definedName name="SG_10_05">#REF!</definedName>
    <definedName name="SG_10_06">#REF!</definedName>
    <definedName name="SG_10_07">#REF!</definedName>
    <definedName name="SG_10_08">#REF!</definedName>
    <definedName name="SG_10_09">#REF!</definedName>
    <definedName name="SG_10_10">#REF!</definedName>
    <definedName name="SG_10_11">#REF!</definedName>
    <definedName name="SG_10_12">#REF!</definedName>
    <definedName name="SG_10_13">#REF!</definedName>
    <definedName name="SG_10_14">#REF!</definedName>
    <definedName name="SG_10_15">#REF!</definedName>
    <definedName name="SG_11_01">#REF!</definedName>
    <definedName name="SG_11_02">#REF!</definedName>
    <definedName name="SG_11_03">#REF!</definedName>
    <definedName name="SG_11_04">#REF!</definedName>
    <definedName name="SG_11_05">#REF!</definedName>
    <definedName name="SG_11_06">#REF!</definedName>
    <definedName name="SG_11_07">#REF!</definedName>
    <definedName name="SG_11_08">#REF!</definedName>
    <definedName name="SG_11_09">#REF!</definedName>
    <definedName name="SG_11_10">#REF!</definedName>
    <definedName name="SG_11_11">#REF!</definedName>
    <definedName name="SG_11_12">#REF!</definedName>
    <definedName name="SG_11_13">#REF!</definedName>
    <definedName name="SG_11_14">#REF!</definedName>
    <definedName name="SG_11_15">#REF!</definedName>
    <definedName name="SG_12_01">#REF!</definedName>
    <definedName name="SG_12_02">#REF!</definedName>
    <definedName name="SG_12_03">#REF!</definedName>
    <definedName name="SG_12_04">#REF!</definedName>
    <definedName name="SG_12_05">#REF!</definedName>
    <definedName name="SG_12_06">#REF!</definedName>
    <definedName name="SG_12_07">#REF!</definedName>
    <definedName name="SG_12_08">#REF!</definedName>
    <definedName name="SG_12_09">#REF!</definedName>
    <definedName name="SG_12_10">#REF!</definedName>
    <definedName name="SG_12_11">#REF!</definedName>
    <definedName name="SG_12_12">#REF!</definedName>
    <definedName name="SG_12_13">#REF!</definedName>
    <definedName name="SG_12_14">#REF!</definedName>
    <definedName name="SG_12_15">#REF!</definedName>
    <definedName name="SG_12_16">#REF!</definedName>
    <definedName name="SG_12_17">#REF!</definedName>
    <definedName name="SG_12_18">#REF!</definedName>
    <definedName name="SG_12_19">#REF!</definedName>
    <definedName name="SG_12_20">#REF!</definedName>
    <definedName name="SG_12_21">#REF!</definedName>
    <definedName name="SG_12_22">#REF!</definedName>
    <definedName name="SG_12_23">#REF!</definedName>
    <definedName name="SG_12_24">#REF!</definedName>
    <definedName name="SG_12_25">#REF!</definedName>
    <definedName name="SG_13_01">#REF!</definedName>
    <definedName name="SG_13_02">#REF!</definedName>
    <definedName name="SG_13_03">#REF!</definedName>
    <definedName name="SG_13_04">#REF!</definedName>
    <definedName name="SG_13_05">#REF!</definedName>
    <definedName name="SG_13_06">#REF!</definedName>
    <definedName name="SG_13_07">#REF!</definedName>
    <definedName name="SG_13_08">#REF!</definedName>
    <definedName name="SG_13_09">#REF!</definedName>
    <definedName name="SG_13_10">#REF!</definedName>
    <definedName name="SG_13_11">#REF!</definedName>
    <definedName name="SG_13_12">#REF!</definedName>
    <definedName name="SG_13_13">#REF!</definedName>
    <definedName name="SG_13_14">#REF!</definedName>
    <definedName name="SG_13_15">#REF!</definedName>
    <definedName name="SG_13_16">#REF!</definedName>
    <definedName name="SG_13_17">#REF!</definedName>
    <definedName name="SG_13_18">#REF!</definedName>
    <definedName name="SG_13_19">#REF!</definedName>
    <definedName name="SG_13_20">#REF!</definedName>
    <definedName name="SG_13_21">#REF!</definedName>
    <definedName name="SG_13_22">#REF!</definedName>
    <definedName name="SG_13_23">#REF!</definedName>
    <definedName name="SG_13_24">#REF!</definedName>
    <definedName name="SG_13_25">#REF!</definedName>
    <definedName name="SG_14_01">#REF!</definedName>
    <definedName name="SG_14_02">#REF!</definedName>
    <definedName name="SG_14_03">#REF!</definedName>
    <definedName name="SG_14_04">#REF!</definedName>
    <definedName name="SG_14_05">#REF!</definedName>
    <definedName name="SG_14_06">#REF!</definedName>
    <definedName name="SG_14_07">#REF!</definedName>
    <definedName name="SG_14_08">#REF!</definedName>
    <definedName name="SG_14_09">#REF!</definedName>
    <definedName name="SG_14_10">#REF!</definedName>
    <definedName name="SG_14_11">#REF!</definedName>
    <definedName name="SG_14_12">#REF!</definedName>
    <definedName name="SG_14_13">#REF!</definedName>
    <definedName name="SG_14_14">#REF!</definedName>
    <definedName name="SG_14_15">#REF!</definedName>
    <definedName name="SG_14_16">#REF!</definedName>
    <definedName name="SG_14_17">#REF!</definedName>
    <definedName name="SG_14_18">#REF!</definedName>
    <definedName name="SG_14_19">#REF!</definedName>
    <definedName name="SG_14_20">#REF!</definedName>
    <definedName name="SG_14_21">#REF!</definedName>
    <definedName name="SG_14_22">#REF!</definedName>
    <definedName name="SG_14_23">#REF!</definedName>
    <definedName name="SG_14_24">#REF!</definedName>
    <definedName name="SG_14_25">#REF!</definedName>
    <definedName name="SG_15_01">#REF!</definedName>
    <definedName name="SG_15_02">#REF!</definedName>
    <definedName name="SG_15_03">#REF!</definedName>
    <definedName name="SG_15_04">#REF!</definedName>
    <definedName name="SG_15_05">#REF!</definedName>
    <definedName name="SG_15_06">#REF!</definedName>
    <definedName name="SG_15_07">#REF!</definedName>
    <definedName name="SG_15_08">#REF!</definedName>
    <definedName name="SG_15_09">#REF!</definedName>
    <definedName name="SG_15_10">#REF!</definedName>
    <definedName name="SG_15_11">#REF!</definedName>
    <definedName name="SG_15_12">#REF!</definedName>
    <definedName name="SG_15_13">#REF!</definedName>
    <definedName name="SG_15_14">#REF!</definedName>
    <definedName name="SG_15_15">#REF!</definedName>
    <definedName name="SG_15_16">#REF!</definedName>
    <definedName name="SG_15_17">#REF!</definedName>
    <definedName name="SG_15_18">#REF!</definedName>
    <definedName name="SG_15_19">#REF!</definedName>
    <definedName name="SG_15_20">#REF!</definedName>
    <definedName name="SG_15_21">#REF!</definedName>
    <definedName name="SG_15_22">#REF!</definedName>
    <definedName name="SG_15_23">#REF!</definedName>
    <definedName name="SG_15_24">#REF!</definedName>
    <definedName name="SG_15_25">#REF!</definedName>
    <definedName name="SG_16_01">#REF!</definedName>
    <definedName name="SG_16_02">#REF!</definedName>
    <definedName name="SG_16_03">#REF!</definedName>
    <definedName name="SG_16_04">#REF!</definedName>
    <definedName name="SG_16_05">#REF!</definedName>
    <definedName name="SG_16_06">#REF!</definedName>
    <definedName name="SG_16_07">#REF!</definedName>
    <definedName name="SG_16_08">#REF!</definedName>
    <definedName name="SG_16_09">#REF!</definedName>
    <definedName name="SG_16_10">#REF!</definedName>
    <definedName name="SG_16_11">#REF!</definedName>
    <definedName name="SG_16_12">#REF!</definedName>
    <definedName name="SG_16_13">#REF!</definedName>
    <definedName name="SG_16_14">#REF!</definedName>
    <definedName name="SG_16_15">#REF!</definedName>
    <definedName name="SG_16_16">#REF!</definedName>
    <definedName name="SG_16_17">#REF!</definedName>
    <definedName name="SG_16_18">#REF!</definedName>
    <definedName name="SG_16_19">#REF!</definedName>
    <definedName name="SG_16_20">#REF!</definedName>
    <definedName name="SG_16_21">#REF!</definedName>
    <definedName name="SG_16_22">#REF!</definedName>
    <definedName name="SG_16_23">#REF!</definedName>
    <definedName name="SG_16_24">#REF!</definedName>
    <definedName name="SG_16_25">#REF!</definedName>
    <definedName name="SG_17_01">#REF!</definedName>
    <definedName name="SG_17_02">#REF!</definedName>
    <definedName name="SG_17_03">#REF!</definedName>
    <definedName name="SG_17_04">#REF!</definedName>
    <definedName name="SG_17_05">#REF!</definedName>
    <definedName name="SG_17_06">#REF!</definedName>
    <definedName name="SG_17_07">#REF!</definedName>
    <definedName name="SG_17_08">#REF!</definedName>
    <definedName name="SG_17_09">#REF!</definedName>
    <definedName name="SG_17_10">#REF!</definedName>
    <definedName name="SG_17_11">#REF!</definedName>
    <definedName name="SG_17_12">#REF!</definedName>
    <definedName name="SG_17_13">#REF!</definedName>
    <definedName name="SG_17_14">#REF!</definedName>
    <definedName name="SG_17_15">#REF!</definedName>
    <definedName name="SG_17_16">#REF!</definedName>
    <definedName name="SG_17_17">#REF!</definedName>
    <definedName name="SG_17_18">#REF!</definedName>
    <definedName name="SG_17_19">#REF!</definedName>
    <definedName name="SG_17_20">#REF!</definedName>
    <definedName name="SG_17_21">#REF!</definedName>
    <definedName name="SG_17_22">#REF!</definedName>
    <definedName name="SG_17_23">#REF!</definedName>
    <definedName name="SG_17_24">#REF!</definedName>
    <definedName name="SG_17_25">#REF!</definedName>
    <definedName name="SG_18_01">#REF!</definedName>
    <definedName name="SG_18_02">#REF!</definedName>
    <definedName name="SG_18_03">#REF!</definedName>
    <definedName name="SG_18_04">#REF!</definedName>
    <definedName name="SG_18_05">#REF!</definedName>
    <definedName name="SG_18_06">#REF!</definedName>
    <definedName name="SG_18_07">#REF!</definedName>
    <definedName name="SG_18_08">#REF!</definedName>
    <definedName name="SG_18_09">#REF!</definedName>
    <definedName name="SG_18_10">#REF!</definedName>
    <definedName name="SG_18_11">#REF!</definedName>
    <definedName name="SG_18_12">#REF!</definedName>
    <definedName name="SG_18_13">#REF!</definedName>
    <definedName name="SG_18_14">#REF!</definedName>
    <definedName name="SG_18_15">#REF!</definedName>
    <definedName name="SG_18_16">#REF!</definedName>
    <definedName name="SG_18_17">#REF!</definedName>
    <definedName name="SG_18_18">#REF!</definedName>
    <definedName name="SG_18_19">#REF!</definedName>
    <definedName name="SG_18_20">#REF!</definedName>
    <definedName name="SG_18_21">#REF!</definedName>
    <definedName name="SG_18_22">#REF!</definedName>
    <definedName name="SG_18_23">#REF!</definedName>
    <definedName name="SG_18_24">#REF!</definedName>
    <definedName name="SG_18_25">#REF!</definedName>
    <definedName name="SG_19_01">#REF!</definedName>
    <definedName name="SG_19_02">#REF!</definedName>
    <definedName name="SG_19_03">#REF!</definedName>
    <definedName name="SG_19_04">#REF!</definedName>
    <definedName name="SG_19_05">#REF!</definedName>
    <definedName name="SG_19_06">#REF!</definedName>
    <definedName name="SG_19_07">#REF!</definedName>
    <definedName name="SG_19_08">#REF!</definedName>
    <definedName name="SG_19_09">#REF!</definedName>
    <definedName name="SG_19_10">#REF!</definedName>
    <definedName name="SG_19_11">#REF!</definedName>
    <definedName name="SG_19_12">#REF!</definedName>
    <definedName name="SG_19_13">#REF!</definedName>
    <definedName name="SG_19_14">#REF!</definedName>
    <definedName name="SG_19_15">#REF!</definedName>
    <definedName name="SG_19_16">#REF!</definedName>
    <definedName name="SG_19_17">#REF!</definedName>
    <definedName name="SG_19_18">#REF!</definedName>
    <definedName name="SG_19_19">#REF!</definedName>
    <definedName name="SG_19_20">#REF!</definedName>
    <definedName name="SG_19_21">#REF!</definedName>
    <definedName name="SG_19_22">#REF!</definedName>
    <definedName name="SG_19_23">#REF!</definedName>
    <definedName name="SG_19_24">#REF!</definedName>
    <definedName name="SG_19_25">#REF!</definedName>
    <definedName name="SG_20_01">#REF!</definedName>
    <definedName name="SG_20_02">#REF!</definedName>
    <definedName name="SG_20_03">#REF!</definedName>
    <definedName name="SG_20_04">#REF!</definedName>
    <definedName name="SG_20_05">#REF!</definedName>
    <definedName name="SG_20_06">#REF!</definedName>
    <definedName name="SG_20_07">#REF!</definedName>
    <definedName name="SG_20_08">#REF!</definedName>
    <definedName name="SG_20_09">#REF!</definedName>
    <definedName name="SG_20_10">#REF!</definedName>
    <definedName name="SG_20_11">#REF!</definedName>
    <definedName name="SG_20_12">#REF!</definedName>
    <definedName name="SG_20_13">#REF!</definedName>
    <definedName name="SG_20_14">#REF!</definedName>
    <definedName name="SG_20_15">#REF!</definedName>
    <definedName name="SG_20_16">#REF!</definedName>
    <definedName name="SG_20_17">#REF!</definedName>
    <definedName name="SG_20_18">#REF!</definedName>
    <definedName name="SG_20_19">#REF!</definedName>
    <definedName name="SG_20_20">#REF!</definedName>
    <definedName name="SG_20_21">#REF!</definedName>
    <definedName name="SG_20_22">#REF!</definedName>
    <definedName name="SG_20_23">#REF!</definedName>
    <definedName name="SG_20_24">#REF!</definedName>
    <definedName name="SG_20_25">#REF!</definedName>
    <definedName name="SG_21_01">#REF!</definedName>
    <definedName name="SG_21_02">#REF!</definedName>
    <definedName name="SG_21_03">#REF!</definedName>
    <definedName name="SG_21_04">#REF!</definedName>
    <definedName name="SG_21_05">#REF!</definedName>
    <definedName name="SG_21_06">#REF!</definedName>
    <definedName name="SG_21_07">#REF!</definedName>
    <definedName name="SG_21_08">#REF!</definedName>
    <definedName name="SG_21_09">#REF!</definedName>
    <definedName name="SG_21_10">#REF!</definedName>
    <definedName name="SG_21_11">#REF!</definedName>
    <definedName name="SG_21_12">#REF!</definedName>
    <definedName name="SG_21_13">#REF!</definedName>
    <definedName name="SG_21_14">#REF!</definedName>
    <definedName name="SG_21_15">#REF!</definedName>
    <definedName name="SG_21_16">#REF!</definedName>
    <definedName name="SG_21_17">#REF!</definedName>
    <definedName name="SG_21_18">#REF!</definedName>
    <definedName name="SG_21_19">#REF!</definedName>
    <definedName name="SG_21_20">#REF!</definedName>
    <definedName name="SG_21_21">#REF!</definedName>
    <definedName name="SG_21_22">#REF!</definedName>
    <definedName name="SG_21_23">#REF!</definedName>
    <definedName name="SG_21_24">#REF!</definedName>
    <definedName name="SG_21_25">#REF!</definedName>
    <definedName name="SG_22_01">#REF!</definedName>
    <definedName name="SG_22_02">#REF!</definedName>
    <definedName name="SG_22_03">#REF!</definedName>
    <definedName name="SG_22_04">#REF!</definedName>
    <definedName name="SG_22_05">#REF!</definedName>
    <definedName name="SG_22_06">#REF!</definedName>
    <definedName name="SG_22_07">#REF!</definedName>
    <definedName name="SG_22_08">#REF!</definedName>
    <definedName name="SG_22_09">#REF!</definedName>
    <definedName name="SG_22_10">#REF!</definedName>
    <definedName name="SG_22_11">#REF!</definedName>
    <definedName name="SG_22_12">#REF!</definedName>
    <definedName name="SG_22_13">#REF!</definedName>
    <definedName name="SG_22_14">#REF!</definedName>
    <definedName name="SG_22_15">#REF!</definedName>
    <definedName name="SG_22_16">#REF!</definedName>
    <definedName name="SG_22_17">#REF!</definedName>
    <definedName name="SG_22_18">#REF!</definedName>
    <definedName name="SG_22_19">#REF!</definedName>
    <definedName name="SG_22_20">#REF!</definedName>
    <definedName name="SG_22_21">#REF!</definedName>
    <definedName name="SG_22_22">#REF!</definedName>
    <definedName name="SG_22_23">#REF!</definedName>
    <definedName name="SG_22_24">#REF!</definedName>
    <definedName name="SG_22_25">#REF!</definedName>
    <definedName name="SG_23_01">#REF!</definedName>
    <definedName name="SG_23_02">#REF!</definedName>
    <definedName name="SG_23_03">#REF!</definedName>
    <definedName name="SG_23_04">#REF!</definedName>
    <definedName name="SG_23_05">#REF!</definedName>
    <definedName name="SG_23_06">#REF!</definedName>
    <definedName name="SG_23_07">#REF!</definedName>
    <definedName name="SG_23_08">#REF!</definedName>
    <definedName name="SG_23_09">#REF!</definedName>
    <definedName name="SG_23_10">#REF!</definedName>
    <definedName name="SG_23_11">#REF!</definedName>
    <definedName name="SG_23_12">#REF!</definedName>
    <definedName name="SG_23_13">#REF!</definedName>
    <definedName name="SG_23_14">#REF!</definedName>
    <definedName name="SG_23_15">#REF!</definedName>
    <definedName name="SG_23_16">#REF!</definedName>
    <definedName name="SG_23_17">#REF!</definedName>
    <definedName name="SG_23_18">#REF!</definedName>
    <definedName name="SG_23_19">#REF!</definedName>
    <definedName name="SG_23_20">#REF!</definedName>
    <definedName name="SG_23_21">#REF!</definedName>
    <definedName name="SG_23_22">#REF!</definedName>
    <definedName name="SG_23_23">#REF!</definedName>
    <definedName name="SG_23_24">#REF!</definedName>
    <definedName name="SG_23_25">#REF!</definedName>
    <definedName name="SG_24_01">#REF!</definedName>
    <definedName name="SG_24_02">#REF!</definedName>
    <definedName name="SG_24_03">#REF!</definedName>
    <definedName name="SG_24_04">#REF!</definedName>
    <definedName name="SG_24_05">#REF!</definedName>
    <definedName name="SG_24_06">#REF!</definedName>
    <definedName name="SG_24_07">#REF!</definedName>
    <definedName name="SG_24_08">#REF!</definedName>
    <definedName name="SG_24_09">#REF!</definedName>
    <definedName name="SG_24_10">#REF!</definedName>
    <definedName name="SG_24_11">#REF!</definedName>
    <definedName name="SG_24_12">#REF!</definedName>
    <definedName name="SG_24_13">#REF!</definedName>
    <definedName name="SG_24_14">#REF!</definedName>
    <definedName name="SG_24_15">#REF!</definedName>
    <definedName name="SG_24_16">#REF!</definedName>
    <definedName name="SG_24_17">#REF!</definedName>
    <definedName name="SG_24_18">#REF!</definedName>
    <definedName name="SG_24_19">#REF!</definedName>
    <definedName name="SG_24_20">#REF!</definedName>
    <definedName name="SG_24_21">#REF!</definedName>
    <definedName name="SG_24_22">#REF!</definedName>
    <definedName name="SG_24_23">#REF!</definedName>
    <definedName name="SG_24_24">#REF!</definedName>
    <definedName name="SG_24_25">#REF!</definedName>
    <definedName name="SG_25_01">#REF!</definedName>
    <definedName name="SG_25_02">#REF!</definedName>
    <definedName name="SG_25_03">#REF!</definedName>
    <definedName name="SG_25_04">#REF!</definedName>
    <definedName name="SG_25_05">#REF!</definedName>
    <definedName name="SG_25_06">#REF!</definedName>
    <definedName name="SG_25_07">#REF!</definedName>
    <definedName name="SG_25_08">#REF!</definedName>
    <definedName name="SG_25_09">#REF!</definedName>
    <definedName name="SG_25_10">#REF!</definedName>
    <definedName name="SG_25_11">#REF!</definedName>
    <definedName name="SG_25_12">#REF!</definedName>
    <definedName name="SG_25_13">#REF!</definedName>
    <definedName name="SG_25_14">#REF!</definedName>
    <definedName name="SG_25_15">#REF!</definedName>
    <definedName name="SG_25_16">#REF!</definedName>
    <definedName name="SG_25_17">#REF!</definedName>
    <definedName name="SG_25_18">#REF!</definedName>
    <definedName name="SG_25_19">#REF!</definedName>
    <definedName name="SG_25_20">#REF!</definedName>
    <definedName name="SG_25_21">#REF!</definedName>
    <definedName name="SG_25_22">#REF!</definedName>
    <definedName name="SG_25_23">#REF!</definedName>
    <definedName name="SG_25_24">#REF!</definedName>
    <definedName name="SG_25_25">#REF!</definedName>
    <definedName name="SIN" localSheetId="2" hidden="1">{#N/A,#N/A,FALSE,"Planilha";#N/A,#N/A,FALSE,"Resumo";#N/A,#N/A,FALSE,"Fisico";#N/A,#N/A,FALSE,"Financeiro";#N/A,#N/A,FALSE,"Financeiro"}</definedName>
    <definedName name="SIN" localSheetId="1" hidden="1">{#N/A,#N/A,FALSE,"Planilha";#N/A,#N/A,FALSE,"Resumo";#N/A,#N/A,FALSE,"Fisico";#N/A,#N/A,FALSE,"Financeiro";#N/A,#N/A,FALSE,"Financeiro"}</definedName>
    <definedName name="SIN" localSheetId="3" hidden="1">{#N/A,#N/A,FALSE,"Planilha";#N/A,#N/A,FALSE,"Resumo";#N/A,#N/A,FALSE,"Fisico";#N/A,#N/A,FALSE,"Financeiro";#N/A,#N/A,FALSE,"Financeiro"}</definedName>
    <definedName name="SIN" localSheetId="0" hidden="1">{#N/A,#N/A,FALSE,"Planilha";#N/A,#N/A,FALSE,"Resumo";#N/A,#N/A,FALSE,"Fisico";#N/A,#N/A,FALSE,"Financeiro";#N/A,#N/A,FALSE,"Financeiro"}</definedName>
    <definedName name="SIN" hidden="1">{#N/A,#N/A,FALSE,"Planilha";#N/A,#N/A,FALSE,"Resumo";#N/A,#N/A,FALSE,"Fisico";#N/A,#N/A,FALSE,"Financeiro";#N/A,#N/A,FALSE,"Financeiro"}</definedName>
    <definedName name="SINA" localSheetId="2" hidden="1">{#N/A,#N/A,FALSE,"Planilha";#N/A,#N/A,FALSE,"Resumo";#N/A,#N/A,FALSE,"Fisico";#N/A,#N/A,FALSE,"Financeiro";#N/A,#N/A,FALSE,"Financeiro"}</definedName>
    <definedName name="SINA" localSheetId="1" hidden="1">{#N/A,#N/A,FALSE,"Planilha";#N/A,#N/A,FALSE,"Resumo";#N/A,#N/A,FALSE,"Fisico";#N/A,#N/A,FALSE,"Financeiro";#N/A,#N/A,FALSE,"Financeiro"}</definedName>
    <definedName name="SINA" localSheetId="3" hidden="1">{#N/A,#N/A,FALSE,"Planilha";#N/A,#N/A,FALSE,"Resumo";#N/A,#N/A,FALSE,"Fisico";#N/A,#N/A,FALSE,"Financeiro";#N/A,#N/A,FALSE,"Financeiro"}</definedName>
    <definedName name="SINA" localSheetId="0" hidden="1">{#N/A,#N/A,FALSE,"Planilha";#N/A,#N/A,FALSE,"Resumo";#N/A,#N/A,FALSE,"Fisico";#N/A,#N/A,FALSE,"Financeiro";#N/A,#N/A,FALSE,"Financeiro"}</definedName>
    <definedName name="SINA" hidden="1">{#N/A,#N/A,FALSE,"Planilha";#N/A,#N/A,FALSE,"Resumo";#N/A,#N/A,FALSE,"Fisico";#N/A,#N/A,FALSE,"Financeiro";#N/A,#N/A,FALSE,"Financeiro"}</definedName>
    <definedName name="Sinapi">#REF!</definedName>
    <definedName name="SOLUM">[1]Reforma!#REF!</definedName>
    <definedName name="SomaTotal">[42]CALÇAMENTO!$M$68</definedName>
    <definedName name="sort" localSheetId="0" hidden="1">#REF!</definedName>
    <definedName name="sort" hidden="1">#REF!</definedName>
    <definedName name="SR">OFFSET([39]Serviços!$A$1,1,,COUNTA([39]Serviços!$A:$A),COUNTA([39]Serviços!$1:$1))</definedName>
    <definedName name="SS" localSheetId="0">#REF!</definedName>
    <definedName name="SS">#REF!</definedName>
    <definedName name="SUB">#REF!</definedName>
    <definedName name="SUB_TRECHO">#REF!</definedName>
    <definedName name="SUBT">#REF!</definedName>
    <definedName name="SUBTO">#REF!</definedName>
    <definedName name="SUUU7">#REF!</definedName>
    <definedName name="SVASRTVARTVAWRTVAWRTBVAWTEBAWEBTAW">#REF!</definedName>
    <definedName name="T">#REF!</definedName>
    <definedName name="Tabela">#REF!</definedName>
    <definedName name="Tabela_1">#REF!</definedName>
    <definedName name="Tabela_1_6">#REF!</definedName>
    <definedName name="Tabela_10">#REF!</definedName>
    <definedName name="Tabela_2">#REF!</definedName>
    <definedName name="Tabela_3">#REF!</definedName>
    <definedName name="Tabela_4">#REF!</definedName>
    <definedName name="Tabela_5">#REF!</definedName>
    <definedName name="Tabela_5_1">#REF!</definedName>
    <definedName name="Tabela_6">#REF!</definedName>
    <definedName name="Tanque_lavar_roupa">#REF!</definedName>
    <definedName name="Tanque_premoldado">#REF!</definedName>
    <definedName name="taxa_cap">#REF!</definedName>
    <definedName name="Teor">[38]Teor!$A$3:$A$7</definedName>
    <definedName name="terra" localSheetId="0">#REF!</definedName>
    <definedName name="terra">#REF!</definedName>
    <definedName name="teste">#REF!</definedName>
    <definedName name="teste1">#REF!</definedName>
    <definedName name="teste10">#REF!</definedName>
    <definedName name="teste2">#REF!</definedName>
    <definedName name="teste3">#REF!</definedName>
    <definedName name="TESTE4">#REF!</definedName>
    <definedName name="TESTE4teste">#REF!</definedName>
    <definedName name="TESTES">#REF!</definedName>
    <definedName name="TITULO">#REF!</definedName>
    <definedName name="TituloEventos">OFFSET([8]DADOS!$J$33,1,0):OFFSET([8]DADOS!$J$37,-1,0)</definedName>
    <definedName name="_xlnm.Print_Titles" localSheetId="1">'MC 00'!$12:$13</definedName>
    <definedName name="_xlnm.Print_Titles" localSheetId="3">'MC 03'!$12:$13</definedName>
    <definedName name="_xlnm.Print_Titles" localSheetId="0">Plan.Orçam.!$12:$12</definedName>
    <definedName name="_xlnm.Print_Titles">#REF!</definedName>
    <definedName name="Total" localSheetId="0">#REF!</definedName>
    <definedName name="Total">#REF!</definedName>
    <definedName name="TOTAL_GERAL">#REF!</definedName>
    <definedName name="TOTAL_RESUMO">#REF!</definedName>
    <definedName name="TotalEventos" localSheetId="2">SUM(TotalPorEvento)</definedName>
    <definedName name="TotalEventos" localSheetId="1">SUM(TotalPorEvento)</definedName>
    <definedName name="TotalEventos" localSheetId="3">SUM(TotalPorEvento)</definedName>
    <definedName name="TotalEventos" localSheetId="0">SUM(TotalPorEvento)</definedName>
    <definedName name="TotalEventos">SUM(TotalPorEvento)</definedName>
    <definedName name="TotalPorEvento">[8]Eventograma_e_Quantitativos!$I$36:OFFSET([8]Eventograma_e_Quantitativos!$I$39,-1,0)</definedName>
    <definedName name="totee_3">#REF!</definedName>
    <definedName name="totee1">#REF!</definedName>
    <definedName name="totee2">#REF!</definedName>
    <definedName name="TOTMAT_EE1">#REF!</definedName>
    <definedName name="TOTMAT_EE2">#REF!</definedName>
    <definedName name="TOTMAT_EE3">#REF!</definedName>
    <definedName name="TOTSER_EE1">#REF!</definedName>
    <definedName name="TOTSER_EE2">#REF!</definedName>
    <definedName name="TOTSER_EE3">#REF!</definedName>
    <definedName name="TPM">#REF!</definedName>
    <definedName name="TRÂNS_SEG_EMISS2">#REF!</definedName>
    <definedName name="TRÂNS_SEG_EMISS3">#REF!</definedName>
    <definedName name="TRÂNS_SEGU">#REF!</definedName>
    <definedName name="TRÂNS_SEGURANÇA">#REF!</definedName>
    <definedName name="TRAV_EMISS3_S">#REF!</definedName>
    <definedName name="TRFE">[1]Reforma!#REF!</definedName>
    <definedName name="TT" localSheetId="0">#REF!</definedName>
    <definedName name="TT">#REF!</definedName>
    <definedName name="tttt" hidden="1">#REF!</definedName>
    <definedName name="TxCresc">'[23]TodasTraf-2000-NoPrint'!$C$7:$L$17</definedName>
    <definedName name="tyu">[1]Reforma!#REF!</definedName>
    <definedName name="ujk">[1]Reforma!#REF!</definedName>
    <definedName name="últimaMedição" localSheetId="2">MAX(Import.PLE)</definedName>
    <definedName name="últimaMedição" localSheetId="1">MAX(Import.PLE)</definedName>
    <definedName name="últimaMedição" localSheetId="3">MAX(Import.PLE)</definedName>
    <definedName name="últimaMedição" localSheetId="0">MAX(Import.PLE)</definedName>
    <definedName name="últimaMedição">MAX(Import.PLE)</definedName>
    <definedName name="UN" localSheetId="0">#REF!</definedName>
    <definedName name="UN">#REF!</definedName>
    <definedName name="UN.">#REF!</definedName>
    <definedName name="Unit.">#REF!</definedName>
    <definedName name="UU" localSheetId="0">#REF!</definedName>
    <definedName name="UU">#REF!</definedName>
    <definedName name="UYT" localSheetId="0">[1]Reforma!#REF!</definedName>
    <definedName name="UYT">[1]Reforma!#REF!</definedName>
    <definedName name="v" localSheetId="0">[38]Equipamentos!#REF!</definedName>
    <definedName name="v">[38]Equipamentos!#REF!</definedName>
    <definedName name="ValoresPorEvento">[8]Eventograma_e_Quantitativos!$N$36:OFFSET([8]Eventograma_e_Quantitativos!$BK$39,-1,0)</definedName>
    <definedName name="Vazios">[38]Teor!$B$3:$B$7</definedName>
    <definedName name="vbg">[1]Reforma!#REF!</definedName>
    <definedName name="Veic">'[25]Adm Local '!$K$311</definedName>
    <definedName name="verde" localSheetId="0">#REF!</definedName>
    <definedName name="verde">#REF!</definedName>
    <definedName name="verdepav">#REF!</definedName>
    <definedName name="Verga">#REF!</definedName>
    <definedName name="VL">#REF!</definedName>
    <definedName name="VT">#REF!</definedName>
    <definedName name="VTE">#REF!</definedName>
    <definedName name="VV" localSheetId="0">#REF!</definedName>
    <definedName name="VV">#REF!</definedName>
    <definedName name="WEWRWR" localSheetId="2">'BM 03'!WEWRWR</definedName>
    <definedName name="WEWRWR" localSheetId="1">'MC 00'!WEWRWR</definedName>
    <definedName name="WEWRWR" localSheetId="3">'MC 03'!WEWRWR</definedName>
    <definedName name="WEWRWR" localSheetId="0">Plan.Orçam.!WEWRWR</definedName>
    <definedName name="WEWRWR">[0]!WEWRWR</definedName>
    <definedName name="WEWRWRE" localSheetId="2">'BM 03'!WEWRWRE</definedName>
    <definedName name="WEWRWRE" localSheetId="1">'MC 00'!WEWRWRE</definedName>
    <definedName name="WEWRWRE" localSheetId="3">'MC 03'!WEWRWRE</definedName>
    <definedName name="WEWRWRE" localSheetId="0">Plan.Orçam.!WEWRWRE</definedName>
    <definedName name="WEWRWRE">[0]!WEWRWRE</definedName>
    <definedName name="WQW" localSheetId="0">#REF!</definedName>
    <definedName name="WQW">#REF!</definedName>
    <definedName name="wrkifoerngperg">#REF!</definedName>
    <definedName name="wrn.mo2." localSheetId="2" hidden="1">{#N/A,#N/A,FALSE,"MO (2)"}</definedName>
    <definedName name="wrn.mo2." localSheetId="1" hidden="1">{#N/A,#N/A,FALSE,"MO (2)"}</definedName>
    <definedName name="wrn.mo2." localSheetId="3" hidden="1">{#N/A,#N/A,FALSE,"MO (2)"}</definedName>
    <definedName name="wrn.mo2." localSheetId="0" hidden="1">{#N/A,#N/A,FALSE,"MO (2)"}</definedName>
    <definedName name="wrn.mo2." hidden="1">{#N/A,#N/A,FALSE,"MO (2)"}</definedName>
    <definedName name="wrn.Orçamento." localSheetId="2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localSheetId="3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SFDGSJHKJSçghsK">#REF!</definedName>
    <definedName name="WW" localSheetId="0">#REF!</definedName>
    <definedName name="WW">#REF!</definedName>
    <definedName name="X" localSheetId="2" hidden="1">{#N/A,#N/A,FALSE,"Planilha";#N/A,#N/A,FALSE,"Resumo";#N/A,#N/A,FALSE,"Fisico";#N/A,#N/A,FALSE,"Financeiro";#N/A,#N/A,FALSE,"Financeiro"}</definedName>
    <definedName name="X" localSheetId="1" hidden="1">{#N/A,#N/A,FALSE,"Planilha";#N/A,#N/A,FALSE,"Resumo";#N/A,#N/A,FALSE,"Fisico";#N/A,#N/A,FALSE,"Financeiro";#N/A,#N/A,FALSE,"Financeiro"}</definedName>
    <definedName name="X" localSheetId="3" hidden="1">{#N/A,#N/A,FALSE,"Planilha";#N/A,#N/A,FALSE,"Resumo";#N/A,#N/A,FALSE,"Fisico";#N/A,#N/A,FALSE,"Financeiro";#N/A,#N/A,FALSE,"Financeiro"}</definedName>
    <definedName name="X" localSheetId="0" hidden="1">{#N/A,#N/A,FALSE,"Planilha";#N/A,#N/A,FALSE,"Resumo";#N/A,#N/A,FALSE,"Fisico";#N/A,#N/A,FALSE,"Financeiro";#N/A,#N/A,FALSE,"Financeiro"}</definedName>
    <definedName name="X" hidden="1">{#N/A,#N/A,FALSE,"Planilha";#N/A,#N/A,FALSE,"Resumo";#N/A,#N/A,FALSE,"Fisico";#N/A,#N/A,FALSE,"Financeiro";#N/A,#N/A,FALSE,"Financeiro"}</definedName>
    <definedName name="Xa">#REF!</definedName>
    <definedName name="Xb">#REF!</definedName>
    <definedName name="Xc">#REF!</definedName>
    <definedName name="xczvzxc">#REF!</definedName>
    <definedName name="XX" localSheetId="0">#REF!</definedName>
    <definedName name="XX">#REF!</definedName>
    <definedName name="XXX" localSheetId="2">'BM 03'!XXX</definedName>
    <definedName name="XXX" localSheetId="1">'MC 00'!XXX</definedName>
    <definedName name="XXX" localSheetId="3">'MC 03'!XXX</definedName>
    <definedName name="XXX" localSheetId="0">Plan.Orçam.!XXX</definedName>
    <definedName name="XXX">[0]!XXX</definedName>
    <definedName name="XXXX" localSheetId="2">'BM 03'!XXXX</definedName>
    <definedName name="XXXX" localSheetId="1">'MC 00'!XXXX</definedName>
    <definedName name="XXXX" localSheetId="3">'MC 03'!XXXX</definedName>
    <definedName name="XXXX" localSheetId="0">Plan.Orçam.!XXXX</definedName>
    <definedName name="XXXX">[0]!XXXX</definedName>
    <definedName name="xxxxxxx" localSheetId="0">#REF!</definedName>
    <definedName name="xxxxxxx">#REF!</definedName>
    <definedName name="Y">#REF!</definedName>
    <definedName name="YJGGHG">[1]Reforma!#REF!</definedName>
    <definedName name="yngrid">#REF!</definedName>
    <definedName name="yngridd">#REF!</definedName>
    <definedName name="yoli">#REF!</definedName>
    <definedName name="yULIAN">#REF!</definedName>
    <definedName name="YY" localSheetId="0">#REF!</definedName>
    <definedName name="YY">#REF!</definedName>
    <definedName name="Z">#REF!</definedName>
    <definedName name="ZCERTOP">#REF!</definedName>
    <definedName name="zsfdbvzsfdbfzdb">#REF!</definedName>
    <definedName name="zxc">[1]Reforma!#REF!</definedName>
    <definedName name="ZZ" localSheetId="0">#REF!</definedName>
    <definedName name="Z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1" i="4" l="1"/>
  <c r="R50" i="4"/>
  <c r="T42" i="4"/>
  <c r="T94" i="4"/>
  <c r="S95" i="4"/>
  <c r="R95" i="4"/>
  <c r="L95" i="4"/>
  <c r="T88" i="4"/>
  <c r="T107" i="4"/>
  <c r="T68" i="4"/>
  <c r="S70" i="4"/>
  <c r="S71" i="4"/>
  <c r="S72" i="4"/>
  <c r="S73" i="4"/>
  <c r="S74" i="4"/>
  <c r="S75" i="4"/>
  <c r="S76" i="4"/>
  <c r="S77" i="4"/>
  <c r="S78" i="4"/>
  <c r="S79" i="4"/>
  <c r="S80" i="4"/>
  <c r="S81" i="4"/>
  <c r="S82" i="4"/>
  <c r="S83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S69" i="4"/>
  <c r="R69" i="4"/>
  <c r="R39" i="4"/>
  <c r="S39" i="4" s="1"/>
  <c r="R111" i="4"/>
  <c r="S111" i="4" s="1"/>
  <c r="T110" i="4" s="1"/>
  <c r="T21" i="4"/>
  <c r="S22" i="4"/>
  <c r="R22" i="4"/>
  <c r="L22" i="4"/>
  <c r="R20" i="4"/>
  <c r="S20" i="4"/>
  <c r="T17" i="4" s="1"/>
  <c r="P20" i="4"/>
  <c r="S19" i="4"/>
  <c r="R19" i="4"/>
  <c r="N19" i="4"/>
  <c r="S18" i="4"/>
  <c r="R18" i="4"/>
  <c r="P38" i="4" l="1"/>
  <c r="N38" i="4"/>
  <c r="L38" i="4"/>
  <c r="R38" i="4" s="1"/>
  <c r="S38" i="4" s="1"/>
  <c r="P37" i="4"/>
  <c r="N37" i="4"/>
  <c r="L37" i="4"/>
  <c r="P36" i="4"/>
  <c r="N36" i="4"/>
  <c r="L36" i="4"/>
  <c r="R36" i="4" s="1"/>
  <c r="S36" i="4" s="1"/>
  <c r="P35" i="4"/>
  <c r="N35" i="4"/>
  <c r="L35" i="4"/>
  <c r="R35" i="4" s="1"/>
  <c r="S35" i="4" s="1"/>
  <c r="P34" i="4"/>
  <c r="N34" i="4"/>
  <c r="L34" i="4"/>
  <c r="R34" i="4" s="1"/>
  <c r="S34" i="4" s="1"/>
  <c r="P33" i="4"/>
  <c r="N33" i="4"/>
  <c r="L33" i="4"/>
  <c r="R33" i="4" s="1"/>
  <c r="S33" i="4" s="1"/>
  <c r="P32" i="4"/>
  <c r="N32" i="4"/>
  <c r="L32" i="4"/>
  <c r="R32" i="4" s="1"/>
  <c r="S32" i="4" s="1"/>
  <c r="P31" i="4"/>
  <c r="N31" i="4"/>
  <c r="L31" i="4"/>
  <c r="P30" i="4"/>
  <c r="N30" i="4"/>
  <c r="L30" i="4"/>
  <c r="R30" i="4" s="1"/>
  <c r="S30" i="4" s="1"/>
  <c r="P29" i="4"/>
  <c r="N29" i="4"/>
  <c r="L29" i="4"/>
  <c r="R29" i="4" s="1"/>
  <c r="S29" i="4" s="1"/>
  <c r="P28" i="4"/>
  <c r="N28" i="4"/>
  <c r="L28" i="4"/>
  <c r="R28" i="4" s="1"/>
  <c r="S28" i="4" s="1"/>
  <c r="P27" i="4"/>
  <c r="N27" i="4"/>
  <c r="R27" i="4" s="1"/>
  <c r="S27" i="4" s="1"/>
  <c r="L27" i="4"/>
  <c r="P26" i="4"/>
  <c r="N26" i="4"/>
  <c r="L26" i="4"/>
  <c r="R26" i="4" s="1"/>
  <c r="S26" i="4" s="1"/>
  <c r="P25" i="4"/>
  <c r="N25" i="4"/>
  <c r="L25" i="4"/>
  <c r="M283" i="3"/>
  <c r="L283" i="3"/>
  <c r="K283" i="3"/>
  <c r="H283" i="3"/>
  <c r="M282" i="3"/>
  <c r="L282" i="3"/>
  <c r="K282" i="3"/>
  <c r="H282" i="3"/>
  <c r="M281" i="3"/>
  <c r="L281" i="3"/>
  <c r="K281" i="3"/>
  <c r="H281" i="3"/>
  <c r="M280" i="3"/>
  <c r="L280" i="3"/>
  <c r="K280" i="3"/>
  <c r="H280" i="3"/>
  <c r="M279" i="3"/>
  <c r="L279" i="3"/>
  <c r="K279" i="3"/>
  <c r="H279" i="3"/>
  <c r="M278" i="3"/>
  <c r="L278" i="3"/>
  <c r="K278" i="3"/>
  <c r="H278" i="3"/>
  <c r="M277" i="3"/>
  <c r="L277" i="3"/>
  <c r="K277" i="3"/>
  <c r="H277" i="3"/>
  <c r="M276" i="3"/>
  <c r="L276" i="3"/>
  <c r="K276" i="3"/>
  <c r="H276" i="3"/>
  <c r="M275" i="3"/>
  <c r="L275" i="3"/>
  <c r="K275" i="3"/>
  <c r="H275" i="3"/>
  <c r="M274" i="3"/>
  <c r="L274" i="3"/>
  <c r="K274" i="3"/>
  <c r="H274" i="3"/>
  <c r="M273" i="3"/>
  <c r="L273" i="3"/>
  <c r="K273" i="3"/>
  <c r="H273" i="3"/>
  <c r="M272" i="3"/>
  <c r="L272" i="3"/>
  <c r="K272" i="3"/>
  <c r="H272" i="3"/>
  <c r="M271" i="3"/>
  <c r="L271" i="3"/>
  <c r="K271" i="3"/>
  <c r="H271" i="3"/>
  <c r="M270" i="3"/>
  <c r="L270" i="3"/>
  <c r="K270" i="3"/>
  <c r="H270" i="3"/>
  <c r="M269" i="3"/>
  <c r="L269" i="3"/>
  <c r="K269" i="3"/>
  <c r="H269" i="3"/>
  <c r="H267" i="3" s="1"/>
  <c r="M268" i="3"/>
  <c r="L268" i="3"/>
  <c r="K268" i="3"/>
  <c r="H268" i="3"/>
  <c r="M266" i="3"/>
  <c r="L266" i="3"/>
  <c r="K266" i="3"/>
  <c r="H266" i="3"/>
  <c r="M265" i="3"/>
  <c r="L265" i="3"/>
  <c r="K265" i="3"/>
  <c r="H265" i="3"/>
  <c r="M264" i="3"/>
  <c r="L264" i="3"/>
  <c r="K264" i="3"/>
  <c r="H264" i="3"/>
  <c r="M263" i="3"/>
  <c r="L263" i="3"/>
  <c r="K263" i="3"/>
  <c r="H263" i="3"/>
  <c r="M262" i="3"/>
  <c r="L262" i="3"/>
  <c r="K262" i="3"/>
  <c r="H262" i="3"/>
  <c r="M261" i="3"/>
  <c r="L261" i="3"/>
  <c r="K261" i="3"/>
  <c r="H261" i="3"/>
  <c r="M260" i="3"/>
  <c r="L260" i="3"/>
  <c r="K260" i="3"/>
  <c r="H260" i="3"/>
  <c r="M259" i="3"/>
  <c r="L259" i="3"/>
  <c r="K259" i="3"/>
  <c r="H259" i="3"/>
  <c r="M258" i="3"/>
  <c r="L258" i="3"/>
  <c r="K258" i="3"/>
  <c r="H258" i="3"/>
  <c r="M257" i="3"/>
  <c r="L257" i="3"/>
  <c r="K257" i="3"/>
  <c r="H257" i="3"/>
  <c r="M256" i="3"/>
  <c r="L256" i="3"/>
  <c r="K256" i="3"/>
  <c r="H256" i="3"/>
  <c r="M255" i="3"/>
  <c r="L255" i="3"/>
  <c r="K255" i="3"/>
  <c r="H255" i="3"/>
  <c r="M254" i="3"/>
  <c r="L254" i="3"/>
  <c r="K254" i="3"/>
  <c r="H254" i="3"/>
  <c r="M253" i="3"/>
  <c r="L253" i="3"/>
  <c r="K253" i="3"/>
  <c r="H253" i="3"/>
  <c r="M252" i="3"/>
  <c r="L252" i="3"/>
  <c r="K252" i="3"/>
  <c r="H252" i="3"/>
  <c r="M251" i="3"/>
  <c r="L251" i="3"/>
  <c r="K251" i="3"/>
  <c r="H251" i="3"/>
  <c r="M250" i="3"/>
  <c r="L250" i="3"/>
  <c r="K250" i="3"/>
  <c r="H250" i="3"/>
  <c r="M249" i="3"/>
  <c r="L249" i="3"/>
  <c r="K249" i="3"/>
  <c r="H249" i="3"/>
  <c r="M248" i="3"/>
  <c r="L248" i="3"/>
  <c r="K248" i="3"/>
  <c r="H248" i="3"/>
  <c r="H246" i="3" s="1"/>
  <c r="M247" i="3"/>
  <c r="L247" i="3"/>
  <c r="K247" i="3"/>
  <c r="H247" i="3"/>
  <c r="M245" i="3"/>
  <c r="L245" i="3"/>
  <c r="K245" i="3"/>
  <c r="H245" i="3"/>
  <c r="M244" i="3"/>
  <c r="L244" i="3"/>
  <c r="K244" i="3"/>
  <c r="H244" i="3"/>
  <c r="M243" i="3"/>
  <c r="L243" i="3"/>
  <c r="K243" i="3"/>
  <c r="H243" i="3"/>
  <c r="H242" i="3" s="1"/>
  <c r="M241" i="3"/>
  <c r="L241" i="3"/>
  <c r="K241" i="3"/>
  <c r="H241" i="3"/>
  <c r="M240" i="3"/>
  <c r="L240" i="3"/>
  <c r="K240" i="3"/>
  <c r="H240" i="3"/>
  <c r="M239" i="3"/>
  <c r="L239" i="3"/>
  <c r="K239" i="3"/>
  <c r="H239" i="3"/>
  <c r="H238" i="3" s="1"/>
  <c r="M237" i="3"/>
  <c r="L237" i="3"/>
  <c r="K237" i="3"/>
  <c r="H237" i="3"/>
  <c r="M236" i="3"/>
  <c r="L236" i="3"/>
  <c r="K236" i="3"/>
  <c r="H236" i="3"/>
  <c r="M235" i="3"/>
  <c r="L235" i="3"/>
  <c r="K235" i="3"/>
  <c r="H235" i="3"/>
  <c r="M234" i="3"/>
  <c r="L234" i="3"/>
  <c r="K234" i="3"/>
  <c r="H234" i="3"/>
  <c r="H233" i="3" s="1"/>
  <c r="M232" i="3"/>
  <c r="L232" i="3"/>
  <c r="K232" i="3"/>
  <c r="H232" i="3"/>
  <c r="M231" i="3"/>
  <c r="L231" i="3"/>
  <c r="K231" i="3"/>
  <c r="H231" i="3"/>
  <c r="M230" i="3"/>
  <c r="L230" i="3"/>
  <c r="K230" i="3"/>
  <c r="H230" i="3"/>
  <c r="H229" i="3"/>
  <c r="M228" i="3"/>
  <c r="L228" i="3"/>
  <c r="K228" i="3"/>
  <c r="H228" i="3"/>
  <c r="M227" i="3"/>
  <c r="L227" i="3"/>
  <c r="K227" i="3"/>
  <c r="H227" i="3"/>
  <c r="M226" i="3"/>
  <c r="L226" i="3"/>
  <c r="K226" i="3"/>
  <c r="H226" i="3"/>
  <c r="M225" i="3"/>
  <c r="L225" i="3"/>
  <c r="K225" i="3"/>
  <c r="H225" i="3"/>
  <c r="M224" i="3"/>
  <c r="L224" i="3"/>
  <c r="K224" i="3"/>
  <c r="H224" i="3"/>
  <c r="M223" i="3"/>
  <c r="L223" i="3"/>
  <c r="K223" i="3"/>
  <c r="H223" i="3"/>
  <c r="M222" i="3"/>
  <c r="L222" i="3"/>
  <c r="K222" i="3"/>
  <c r="H222" i="3"/>
  <c r="M221" i="3"/>
  <c r="L221" i="3"/>
  <c r="K221" i="3"/>
  <c r="H221" i="3"/>
  <c r="H220" i="3"/>
  <c r="M219" i="3"/>
  <c r="L219" i="3"/>
  <c r="K219" i="3"/>
  <c r="H219" i="3"/>
  <c r="M218" i="3"/>
  <c r="L218" i="3"/>
  <c r="K218" i="3"/>
  <c r="H218" i="3"/>
  <c r="M217" i="3"/>
  <c r="L217" i="3"/>
  <c r="K217" i="3"/>
  <c r="H217" i="3"/>
  <c r="M216" i="3"/>
  <c r="L216" i="3"/>
  <c r="K216" i="3"/>
  <c r="H216" i="3"/>
  <c r="M215" i="3"/>
  <c r="L215" i="3"/>
  <c r="K215" i="3"/>
  <c r="H215" i="3"/>
  <c r="M214" i="3"/>
  <c r="L214" i="3"/>
  <c r="K214" i="3"/>
  <c r="H214" i="3"/>
  <c r="H213" i="3"/>
  <c r="M212" i="3"/>
  <c r="L212" i="3"/>
  <c r="K212" i="3"/>
  <c r="H212" i="3"/>
  <c r="M211" i="3"/>
  <c r="L211" i="3"/>
  <c r="K211" i="3"/>
  <c r="H211" i="3"/>
  <c r="M210" i="3"/>
  <c r="L210" i="3"/>
  <c r="K210" i="3"/>
  <c r="H210" i="3"/>
  <c r="M209" i="3"/>
  <c r="L209" i="3"/>
  <c r="K209" i="3"/>
  <c r="H209" i="3"/>
  <c r="H208" i="3" s="1"/>
  <c r="M207" i="3"/>
  <c r="L207" i="3"/>
  <c r="K207" i="3"/>
  <c r="H207" i="3"/>
  <c r="M206" i="3"/>
  <c r="L206" i="3"/>
  <c r="K206" i="3"/>
  <c r="H206" i="3"/>
  <c r="M205" i="3"/>
  <c r="L205" i="3"/>
  <c r="K205" i="3"/>
  <c r="H205" i="3"/>
  <c r="M204" i="3"/>
  <c r="L204" i="3"/>
  <c r="K204" i="3"/>
  <c r="H204" i="3"/>
  <c r="M203" i="3"/>
  <c r="L203" i="3"/>
  <c r="K203" i="3"/>
  <c r="H203" i="3"/>
  <c r="M202" i="3"/>
  <c r="L202" i="3"/>
  <c r="K202" i="3"/>
  <c r="H202" i="3"/>
  <c r="M201" i="3"/>
  <c r="L201" i="3"/>
  <c r="K201" i="3"/>
  <c r="H201" i="3"/>
  <c r="M200" i="3"/>
  <c r="L200" i="3"/>
  <c r="K200" i="3"/>
  <c r="H200" i="3"/>
  <c r="M199" i="3"/>
  <c r="L199" i="3"/>
  <c r="K199" i="3"/>
  <c r="H199" i="3"/>
  <c r="M198" i="3"/>
  <c r="L198" i="3"/>
  <c r="K198" i="3"/>
  <c r="H198" i="3"/>
  <c r="M197" i="3"/>
  <c r="L197" i="3"/>
  <c r="K197" i="3"/>
  <c r="H197" i="3"/>
  <c r="H195" i="3" s="1"/>
  <c r="M196" i="3"/>
  <c r="L196" i="3"/>
  <c r="K196" i="3"/>
  <c r="H196" i="3"/>
  <c r="M194" i="3"/>
  <c r="L194" i="3"/>
  <c r="K194" i="3"/>
  <c r="H194" i="3"/>
  <c r="M193" i="3"/>
  <c r="L193" i="3"/>
  <c r="K193" i="3"/>
  <c r="H193" i="3"/>
  <c r="M192" i="3"/>
  <c r="L192" i="3"/>
  <c r="K192" i="3"/>
  <c r="H192" i="3"/>
  <c r="M191" i="3"/>
  <c r="L191" i="3"/>
  <c r="K191" i="3"/>
  <c r="H191" i="3"/>
  <c r="M190" i="3"/>
  <c r="L190" i="3"/>
  <c r="K190" i="3"/>
  <c r="H190" i="3"/>
  <c r="M189" i="3"/>
  <c r="L189" i="3"/>
  <c r="K189" i="3"/>
  <c r="H189" i="3"/>
  <c r="M188" i="3"/>
  <c r="L188" i="3"/>
  <c r="K188" i="3"/>
  <c r="H188" i="3"/>
  <c r="M187" i="3"/>
  <c r="L187" i="3"/>
  <c r="K187" i="3"/>
  <c r="H187" i="3"/>
  <c r="M186" i="3"/>
  <c r="L186" i="3"/>
  <c r="K186" i="3"/>
  <c r="H186" i="3"/>
  <c r="M185" i="3"/>
  <c r="L185" i="3"/>
  <c r="K185" i="3"/>
  <c r="H185" i="3"/>
  <c r="M184" i="3"/>
  <c r="L184" i="3"/>
  <c r="K184" i="3"/>
  <c r="H184" i="3"/>
  <c r="M183" i="3"/>
  <c r="L183" i="3"/>
  <c r="K183" i="3"/>
  <c r="H183" i="3"/>
  <c r="M182" i="3"/>
  <c r="L182" i="3"/>
  <c r="K182" i="3"/>
  <c r="H182" i="3"/>
  <c r="H181" i="3"/>
  <c r="M180" i="3"/>
  <c r="L180" i="3"/>
  <c r="K180" i="3"/>
  <c r="H180" i="3"/>
  <c r="M179" i="3"/>
  <c r="L179" i="3"/>
  <c r="K179" i="3"/>
  <c r="H179" i="3"/>
  <c r="M178" i="3"/>
  <c r="L178" i="3"/>
  <c r="K178" i="3"/>
  <c r="H178" i="3"/>
  <c r="H177" i="3"/>
  <c r="M176" i="3"/>
  <c r="L176" i="3"/>
  <c r="K176" i="3"/>
  <c r="H176" i="3"/>
  <c r="H175" i="3" s="1"/>
  <c r="M173" i="3"/>
  <c r="L173" i="3"/>
  <c r="K173" i="3"/>
  <c r="H173" i="3"/>
  <c r="M172" i="3"/>
  <c r="L172" i="3"/>
  <c r="K172" i="3"/>
  <c r="H172" i="3"/>
  <c r="M171" i="3"/>
  <c r="L171" i="3"/>
  <c r="K171" i="3"/>
  <c r="H171" i="3"/>
  <c r="M170" i="3"/>
  <c r="L170" i="3"/>
  <c r="K170" i="3"/>
  <c r="H170" i="3"/>
  <c r="M169" i="3"/>
  <c r="L169" i="3"/>
  <c r="K169" i="3"/>
  <c r="H169" i="3"/>
  <c r="M168" i="3"/>
  <c r="L168" i="3"/>
  <c r="K168" i="3"/>
  <c r="H168" i="3"/>
  <c r="M167" i="3"/>
  <c r="L167" i="3"/>
  <c r="K167" i="3"/>
  <c r="H167" i="3"/>
  <c r="H166" i="3"/>
  <c r="M165" i="3"/>
  <c r="L165" i="3"/>
  <c r="K165" i="3"/>
  <c r="H165" i="3"/>
  <c r="M164" i="3"/>
  <c r="L164" i="3"/>
  <c r="K164" i="3"/>
  <c r="H164" i="3"/>
  <c r="M163" i="3"/>
  <c r="L163" i="3"/>
  <c r="K163" i="3"/>
  <c r="H163" i="3"/>
  <c r="M162" i="3"/>
  <c r="L162" i="3"/>
  <c r="K162" i="3"/>
  <c r="H162" i="3"/>
  <c r="M161" i="3"/>
  <c r="L161" i="3"/>
  <c r="K161" i="3"/>
  <c r="H161" i="3"/>
  <c r="M160" i="3"/>
  <c r="L160" i="3"/>
  <c r="K160" i="3"/>
  <c r="H160" i="3"/>
  <c r="M159" i="3"/>
  <c r="L159" i="3"/>
  <c r="K159" i="3"/>
  <c r="H159" i="3"/>
  <c r="M158" i="3"/>
  <c r="L158" i="3"/>
  <c r="K158" i="3"/>
  <c r="H158" i="3"/>
  <c r="M157" i="3"/>
  <c r="L157" i="3"/>
  <c r="K157" i="3"/>
  <c r="H157" i="3"/>
  <c r="M156" i="3"/>
  <c r="L156" i="3"/>
  <c r="K156" i="3"/>
  <c r="H156" i="3"/>
  <c r="M155" i="3"/>
  <c r="L155" i="3"/>
  <c r="K155" i="3"/>
  <c r="H155" i="3"/>
  <c r="M154" i="3"/>
  <c r="L154" i="3"/>
  <c r="K154" i="3"/>
  <c r="H154" i="3"/>
  <c r="M153" i="3"/>
  <c r="L153" i="3"/>
  <c r="K153" i="3"/>
  <c r="H153" i="3"/>
  <c r="M152" i="3"/>
  <c r="L152" i="3"/>
  <c r="K152" i="3"/>
  <c r="H152" i="3"/>
  <c r="M151" i="3"/>
  <c r="L151" i="3"/>
  <c r="K151" i="3"/>
  <c r="H151" i="3"/>
  <c r="M150" i="3"/>
  <c r="L150" i="3"/>
  <c r="K150" i="3"/>
  <c r="H150" i="3"/>
  <c r="M149" i="3"/>
  <c r="L149" i="3"/>
  <c r="K149" i="3"/>
  <c r="H149" i="3"/>
  <c r="M148" i="3"/>
  <c r="L148" i="3"/>
  <c r="K148" i="3"/>
  <c r="H148" i="3"/>
  <c r="M147" i="3"/>
  <c r="L147" i="3"/>
  <c r="K147" i="3"/>
  <c r="H147" i="3"/>
  <c r="H146" i="3" s="1"/>
  <c r="M145" i="3"/>
  <c r="L145" i="3"/>
  <c r="K145" i="3"/>
  <c r="H145" i="3"/>
  <c r="M144" i="3"/>
  <c r="L144" i="3"/>
  <c r="K144" i="3"/>
  <c r="H144" i="3"/>
  <c r="M143" i="3"/>
  <c r="L143" i="3"/>
  <c r="K143" i="3"/>
  <c r="H143" i="3"/>
  <c r="M142" i="3"/>
  <c r="L142" i="3"/>
  <c r="K142" i="3"/>
  <c r="H142" i="3"/>
  <c r="M141" i="3"/>
  <c r="L141" i="3"/>
  <c r="K141" i="3"/>
  <c r="H141" i="3"/>
  <c r="M140" i="3"/>
  <c r="L140" i="3"/>
  <c r="K140" i="3"/>
  <c r="H140" i="3"/>
  <c r="M139" i="3"/>
  <c r="L139" i="3"/>
  <c r="K139" i="3"/>
  <c r="H139" i="3"/>
  <c r="M138" i="3"/>
  <c r="L138" i="3"/>
  <c r="K138" i="3"/>
  <c r="H138" i="3"/>
  <c r="M137" i="3"/>
  <c r="L137" i="3"/>
  <c r="K137" i="3"/>
  <c r="H137" i="3"/>
  <c r="M136" i="3"/>
  <c r="L136" i="3"/>
  <c r="K136" i="3"/>
  <c r="H136" i="3"/>
  <c r="M135" i="3"/>
  <c r="L135" i="3"/>
  <c r="K135" i="3"/>
  <c r="H135" i="3"/>
  <c r="H134" i="3" s="1"/>
  <c r="M133" i="3"/>
  <c r="L133" i="3"/>
  <c r="K133" i="3"/>
  <c r="H133" i="3"/>
  <c r="M132" i="3"/>
  <c r="L132" i="3"/>
  <c r="K132" i="3"/>
  <c r="H132" i="3"/>
  <c r="M131" i="3"/>
  <c r="L131" i="3"/>
  <c r="K131" i="3"/>
  <c r="H131" i="3"/>
  <c r="M130" i="3"/>
  <c r="L130" i="3"/>
  <c r="K130" i="3"/>
  <c r="H130" i="3"/>
  <c r="M129" i="3"/>
  <c r="L129" i="3"/>
  <c r="K129" i="3"/>
  <c r="H129" i="3"/>
  <c r="M128" i="3"/>
  <c r="L128" i="3"/>
  <c r="K128" i="3"/>
  <c r="H128" i="3"/>
  <c r="M127" i="3"/>
  <c r="L127" i="3"/>
  <c r="K127" i="3"/>
  <c r="H127" i="3"/>
  <c r="M126" i="3"/>
  <c r="L126" i="3"/>
  <c r="K126" i="3"/>
  <c r="H126" i="3"/>
  <c r="H125" i="3"/>
  <c r="M124" i="3"/>
  <c r="L124" i="3"/>
  <c r="K124" i="3"/>
  <c r="H124" i="3"/>
  <c r="M123" i="3"/>
  <c r="L123" i="3"/>
  <c r="K123" i="3"/>
  <c r="H123" i="3"/>
  <c r="M122" i="3"/>
  <c r="L122" i="3"/>
  <c r="K122" i="3"/>
  <c r="H122" i="3"/>
  <c r="M121" i="3"/>
  <c r="L121" i="3"/>
  <c r="K121" i="3"/>
  <c r="H121" i="3"/>
  <c r="M120" i="3"/>
  <c r="L120" i="3"/>
  <c r="K120" i="3"/>
  <c r="H120" i="3"/>
  <c r="M119" i="3"/>
  <c r="L119" i="3"/>
  <c r="K119" i="3"/>
  <c r="H119" i="3"/>
  <c r="M118" i="3"/>
  <c r="L118" i="3"/>
  <c r="K118" i="3"/>
  <c r="H118" i="3"/>
  <c r="M117" i="3"/>
  <c r="L117" i="3"/>
  <c r="K117" i="3"/>
  <c r="H117" i="3"/>
  <c r="M116" i="3"/>
  <c r="L116" i="3"/>
  <c r="K116" i="3"/>
  <c r="H116" i="3"/>
  <c r="M115" i="3"/>
  <c r="L115" i="3"/>
  <c r="K115" i="3"/>
  <c r="H115" i="3"/>
  <c r="M114" i="3"/>
  <c r="L114" i="3"/>
  <c r="K114" i="3"/>
  <c r="H114" i="3"/>
  <c r="M113" i="3"/>
  <c r="L113" i="3"/>
  <c r="K113" i="3"/>
  <c r="H113" i="3"/>
  <c r="M112" i="3"/>
  <c r="L112" i="3"/>
  <c r="K112" i="3"/>
  <c r="H112" i="3"/>
  <c r="M111" i="3"/>
  <c r="L111" i="3"/>
  <c r="K111" i="3"/>
  <c r="H111" i="3"/>
  <c r="M110" i="3"/>
  <c r="L110" i="3"/>
  <c r="K110" i="3"/>
  <c r="H110" i="3"/>
  <c r="M109" i="3"/>
  <c r="L109" i="3"/>
  <c r="K109" i="3"/>
  <c r="H109" i="3"/>
  <c r="M108" i="3"/>
  <c r="L108" i="3"/>
  <c r="K108" i="3"/>
  <c r="H108" i="3"/>
  <c r="M107" i="3"/>
  <c r="L107" i="3"/>
  <c r="K107" i="3"/>
  <c r="H107" i="3"/>
  <c r="M106" i="3"/>
  <c r="L106" i="3"/>
  <c r="K106" i="3"/>
  <c r="H106" i="3"/>
  <c r="M105" i="3"/>
  <c r="L105" i="3"/>
  <c r="K105" i="3"/>
  <c r="H105" i="3"/>
  <c r="M104" i="3"/>
  <c r="L104" i="3"/>
  <c r="K104" i="3"/>
  <c r="H104" i="3"/>
  <c r="M103" i="3"/>
  <c r="L103" i="3"/>
  <c r="K103" i="3"/>
  <c r="H103" i="3"/>
  <c r="M102" i="3"/>
  <c r="L102" i="3"/>
  <c r="K102" i="3"/>
  <c r="H102" i="3"/>
  <c r="M101" i="3"/>
  <c r="L101" i="3"/>
  <c r="K101" i="3"/>
  <c r="H101" i="3"/>
  <c r="M100" i="3"/>
  <c r="L100" i="3"/>
  <c r="K100" i="3"/>
  <c r="H100" i="3"/>
  <c r="M99" i="3"/>
  <c r="L99" i="3"/>
  <c r="K99" i="3"/>
  <c r="H99" i="3"/>
  <c r="M98" i="3"/>
  <c r="L98" i="3"/>
  <c r="K98" i="3"/>
  <c r="H98" i="3"/>
  <c r="H96" i="3" s="1"/>
  <c r="M97" i="3"/>
  <c r="L97" i="3"/>
  <c r="K97" i="3"/>
  <c r="H97" i="3"/>
  <c r="M95" i="3"/>
  <c r="L95" i="3"/>
  <c r="K95" i="3"/>
  <c r="H95" i="3"/>
  <c r="M94" i="3"/>
  <c r="L94" i="3"/>
  <c r="K94" i="3"/>
  <c r="H94" i="3"/>
  <c r="M93" i="3"/>
  <c r="L93" i="3"/>
  <c r="K93" i="3"/>
  <c r="H93" i="3"/>
  <c r="M92" i="3"/>
  <c r="L92" i="3"/>
  <c r="K92" i="3"/>
  <c r="H92" i="3"/>
  <c r="M91" i="3"/>
  <c r="L91" i="3"/>
  <c r="K91" i="3"/>
  <c r="H91" i="3"/>
  <c r="M90" i="3"/>
  <c r="L90" i="3"/>
  <c r="K90" i="3"/>
  <c r="H90" i="3"/>
  <c r="M89" i="3"/>
  <c r="L89" i="3"/>
  <c r="K89" i="3"/>
  <c r="H89" i="3"/>
  <c r="M88" i="3"/>
  <c r="L88" i="3"/>
  <c r="K88" i="3"/>
  <c r="H88" i="3"/>
  <c r="H87" i="3"/>
  <c r="M86" i="3"/>
  <c r="L86" i="3"/>
  <c r="K86" i="3"/>
  <c r="H86" i="3"/>
  <c r="M85" i="3"/>
  <c r="L85" i="3"/>
  <c r="K85" i="3"/>
  <c r="H85" i="3"/>
  <c r="M84" i="3"/>
  <c r="L84" i="3"/>
  <c r="K84" i="3"/>
  <c r="H84" i="3"/>
  <c r="M83" i="3"/>
  <c r="L83" i="3"/>
  <c r="K83" i="3"/>
  <c r="H83" i="3"/>
  <c r="M82" i="3"/>
  <c r="L82" i="3"/>
  <c r="K82" i="3"/>
  <c r="H82" i="3"/>
  <c r="M81" i="3"/>
  <c r="L81" i="3"/>
  <c r="K81" i="3"/>
  <c r="H81" i="3"/>
  <c r="H80" i="3" s="1"/>
  <c r="M79" i="3"/>
  <c r="L79" i="3"/>
  <c r="K79" i="3"/>
  <c r="H79" i="3"/>
  <c r="M78" i="3"/>
  <c r="L78" i="3"/>
  <c r="K78" i="3"/>
  <c r="H78" i="3"/>
  <c r="M77" i="3"/>
  <c r="L77" i="3"/>
  <c r="K77" i="3"/>
  <c r="H77" i="3"/>
  <c r="M76" i="3"/>
  <c r="L76" i="3"/>
  <c r="K76" i="3"/>
  <c r="H76" i="3"/>
  <c r="M75" i="3"/>
  <c r="L75" i="3"/>
  <c r="K75" i="3"/>
  <c r="H75" i="3"/>
  <c r="M74" i="3"/>
  <c r="L74" i="3"/>
  <c r="K74" i="3"/>
  <c r="H74" i="3"/>
  <c r="H73" i="3" s="1"/>
  <c r="M72" i="3"/>
  <c r="L72" i="3"/>
  <c r="K72" i="3"/>
  <c r="H72" i="3"/>
  <c r="M71" i="3"/>
  <c r="L71" i="3"/>
  <c r="K71" i="3"/>
  <c r="H71" i="3"/>
  <c r="H68" i="3" s="1"/>
  <c r="M70" i="3"/>
  <c r="L70" i="3"/>
  <c r="K70" i="3"/>
  <c r="H70" i="3"/>
  <c r="M69" i="3"/>
  <c r="L69" i="3"/>
  <c r="K69" i="3"/>
  <c r="H69" i="3"/>
  <c r="M67" i="3"/>
  <c r="L67" i="3"/>
  <c r="K67" i="3"/>
  <c r="H67" i="3"/>
  <c r="M66" i="3"/>
  <c r="L66" i="3"/>
  <c r="K66" i="3"/>
  <c r="H66" i="3"/>
  <c r="M65" i="3"/>
  <c r="L65" i="3"/>
  <c r="K65" i="3"/>
  <c r="H65" i="3"/>
  <c r="M64" i="3"/>
  <c r="L64" i="3"/>
  <c r="K64" i="3"/>
  <c r="H64" i="3"/>
  <c r="H63" i="3"/>
  <c r="M62" i="3"/>
  <c r="L62" i="3"/>
  <c r="K62" i="3"/>
  <c r="H62" i="3"/>
  <c r="M61" i="3"/>
  <c r="L61" i="3"/>
  <c r="K61" i="3"/>
  <c r="H61" i="3"/>
  <c r="M60" i="3"/>
  <c r="L60" i="3"/>
  <c r="K60" i="3"/>
  <c r="H60" i="3"/>
  <c r="M59" i="3"/>
  <c r="L59" i="3"/>
  <c r="K59" i="3"/>
  <c r="H59" i="3"/>
  <c r="M58" i="3"/>
  <c r="L58" i="3"/>
  <c r="K58" i="3"/>
  <c r="H58" i="3"/>
  <c r="M57" i="3"/>
  <c r="L57" i="3"/>
  <c r="K57" i="3"/>
  <c r="H57" i="3"/>
  <c r="M56" i="3"/>
  <c r="L56" i="3"/>
  <c r="K56" i="3"/>
  <c r="H56" i="3"/>
  <c r="M55" i="3"/>
  <c r="L55" i="3"/>
  <c r="K55" i="3"/>
  <c r="H55" i="3"/>
  <c r="M54" i="3"/>
  <c r="L54" i="3"/>
  <c r="K54" i="3"/>
  <c r="H54" i="3"/>
  <c r="M53" i="3"/>
  <c r="L53" i="3"/>
  <c r="K53" i="3"/>
  <c r="H53" i="3"/>
  <c r="M52" i="3"/>
  <c r="L52" i="3"/>
  <c r="K52" i="3"/>
  <c r="H52" i="3"/>
  <c r="M51" i="3"/>
  <c r="L51" i="3"/>
  <c r="K51" i="3"/>
  <c r="H51" i="3"/>
  <c r="M50" i="3"/>
  <c r="L50" i="3"/>
  <c r="K50" i="3"/>
  <c r="H50" i="3"/>
  <c r="M49" i="3"/>
  <c r="L49" i="3"/>
  <c r="K49" i="3"/>
  <c r="H49" i="3"/>
  <c r="M48" i="3"/>
  <c r="L48" i="3"/>
  <c r="K48" i="3"/>
  <c r="H48" i="3"/>
  <c r="H46" i="3" s="1"/>
  <c r="M47" i="3"/>
  <c r="L47" i="3"/>
  <c r="K47" i="3"/>
  <c r="H47" i="3"/>
  <c r="M45" i="3"/>
  <c r="L45" i="3"/>
  <c r="K45" i="3"/>
  <c r="H45" i="3"/>
  <c r="M44" i="3"/>
  <c r="L44" i="3"/>
  <c r="K44" i="3"/>
  <c r="H44" i="3"/>
  <c r="M43" i="3"/>
  <c r="L43" i="3"/>
  <c r="K43" i="3"/>
  <c r="H43" i="3"/>
  <c r="M42" i="3"/>
  <c r="L42" i="3"/>
  <c r="K42" i="3"/>
  <c r="H42" i="3"/>
  <c r="M41" i="3"/>
  <c r="L41" i="3"/>
  <c r="K41" i="3"/>
  <c r="H41" i="3"/>
  <c r="M40" i="3"/>
  <c r="L40" i="3"/>
  <c r="K40" i="3"/>
  <c r="H40" i="3"/>
  <c r="M39" i="3"/>
  <c r="L39" i="3"/>
  <c r="K39" i="3"/>
  <c r="H39" i="3"/>
  <c r="M38" i="3"/>
  <c r="L38" i="3"/>
  <c r="K38" i="3"/>
  <c r="H38" i="3"/>
  <c r="M37" i="3"/>
  <c r="L37" i="3"/>
  <c r="K37" i="3"/>
  <c r="H37" i="3"/>
  <c r="M36" i="3"/>
  <c r="L36" i="3"/>
  <c r="K36" i="3"/>
  <c r="H36" i="3"/>
  <c r="M35" i="3"/>
  <c r="L35" i="3"/>
  <c r="K35" i="3"/>
  <c r="H35" i="3"/>
  <c r="M34" i="3"/>
  <c r="L34" i="3"/>
  <c r="K34" i="3"/>
  <c r="H34" i="3"/>
  <c r="M33" i="3"/>
  <c r="L33" i="3"/>
  <c r="K33" i="3"/>
  <c r="H33" i="3"/>
  <c r="M32" i="3"/>
  <c r="L32" i="3"/>
  <c r="K32" i="3"/>
  <c r="H32" i="3"/>
  <c r="H31" i="3" s="1"/>
  <c r="M30" i="3"/>
  <c r="L30" i="3"/>
  <c r="K30" i="3"/>
  <c r="H30" i="3"/>
  <c r="M29" i="3"/>
  <c r="L29" i="3"/>
  <c r="K29" i="3"/>
  <c r="H29" i="3"/>
  <c r="M28" i="3"/>
  <c r="L28" i="3"/>
  <c r="K28" i="3"/>
  <c r="H28" i="3"/>
  <c r="M27" i="3"/>
  <c r="L27" i="3"/>
  <c r="K27" i="3"/>
  <c r="J27" i="3"/>
  <c r="H27" i="3"/>
  <c r="H26" i="3" s="1"/>
  <c r="M25" i="3"/>
  <c r="L25" i="3"/>
  <c r="K25" i="3"/>
  <c r="H25" i="3"/>
  <c r="M24" i="3"/>
  <c r="L24" i="3"/>
  <c r="K24" i="3"/>
  <c r="H24" i="3"/>
  <c r="M23" i="3"/>
  <c r="L23" i="3"/>
  <c r="K23" i="3"/>
  <c r="H23" i="3"/>
  <c r="M22" i="3"/>
  <c r="L22" i="3"/>
  <c r="K22" i="3"/>
  <c r="H22" i="3"/>
  <c r="M21" i="3"/>
  <c r="L21" i="3"/>
  <c r="K21" i="3"/>
  <c r="H21" i="3"/>
  <c r="M20" i="3"/>
  <c r="L20" i="3"/>
  <c r="K20" i="3"/>
  <c r="H20" i="3"/>
  <c r="M19" i="3"/>
  <c r="L19" i="3"/>
  <c r="K19" i="3"/>
  <c r="H19" i="3"/>
  <c r="M18" i="3"/>
  <c r="L18" i="3"/>
  <c r="K18" i="3"/>
  <c r="H18" i="3"/>
  <c r="M17" i="3"/>
  <c r="L17" i="3"/>
  <c r="K17" i="3"/>
  <c r="H17" i="3"/>
  <c r="H14" i="3" s="1"/>
  <c r="H12" i="3" s="1"/>
  <c r="M16" i="3"/>
  <c r="L16" i="3"/>
  <c r="K16" i="3"/>
  <c r="H16" i="3"/>
  <c r="M15" i="3"/>
  <c r="M285" i="3" s="1"/>
  <c r="L15" i="3"/>
  <c r="L285" i="3" s="1"/>
  <c r="K15" i="3"/>
  <c r="H15" i="3"/>
  <c r="L5" i="3"/>
  <c r="K285" i="3" l="1"/>
  <c r="L8" i="3" s="1"/>
  <c r="L6" i="3" s="1"/>
  <c r="R25" i="4"/>
  <c r="S25" i="4" s="1"/>
  <c r="T24" i="4" s="1"/>
  <c r="X24" i="4" s="1"/>
  <c r="R31" i="4"/>
  <c r="S31" i="4" s="1"/>
  <c r="R37" i="4"/>
  <c r="S37" i="4" s="1"/>
  <c r="H174" i="3"/>
</calcChain>
</file>

<file path=xl/sharedStrings.xml><?xml version="1.0" encoding="utf-8"?>
<sst xmlns="http://schemas.openxmlformats.org/spreadsheetml/2006/main" count="7606" uniqueCount="2404">
  <si>
    <t>PROGRAMA:</t>
  </si>
  <si>
    <t>CONCEDENTE:</t>
  </si>
  <si>
    <t>CONVENENTE:</t>
  </si>
  <si>
    <t>Município de Sousa   - PB</t>
  </si>
  <si>
    <t xml:space="preserve">CONTRATO: </t>
  </si>
  <si>
    <t>OBRA:</t>
  </si>
  <si>
    <t>CONSTRUÇÃO DA GUARDA MUNICIPAL E FAZER NEGÓCIOS, NO MUNICÍPIO DE SOUSA - PB</t>
  </si>
  <si>
    <t>Encargos:</t>
  </si>
  <si>
    <t>REF. PREÇOS:</t>
  </si>
  <si>
    <t>SINAPI PB - 03/2023</t>
  </si>
  <si>
    <t>B.D.I. Serviços:</t>
  </si>
  <si>
    <t>DESONERADO:</t>
  </si>
  <si>
    <t>Sim</t>
  </si>
  <si>
    <t>PLANILHA ORÇAMENTÁRIA</t>
  </si>
  <si>
    <t>LOCAL</t>
  </si>
  <si>
    <t>Item PLE</t>
  </si>
  <si>
    <t>Itemização PLE</t>
  </si>
  <si>
    <t>Nível</t>
  </si>
  <si>
    <t>FONTE</t>
  </si>
  <si>
    <t>CÓDIGO</t>
  </si>
  <si>
    <t>ITEM</t>
  </si>
  <si>
    <t>DESCRIÇÃO DOS SERVIÇOS</t>
  </si>
  <si>
    <t>UNID.</t>
  </si>
  <si>
    <t>QUANT.</t>
  </si>
  <si>
    <t>VALORES (R$) - UNIT</t>
  </si>
  <si>
    <t>VALORES (R$) - TOTAL</t>
  </si>
  <si>
    <t>0.0</t>
  </si>
  <si>
    <t>CONSTRUÇÃO DA GUARDA MUNICIPAL E FAZER NEGÓCIOS, NO MUNICÍPIO SOUSA- PB</t>
  </si>
  <si>
    <t>1.0</t>
  </si>
  <si>
    <t xml:space="preserve">PRÉDIO PRINCIPAL DA GUARDA MUNICIPAL E FAZER NEGÓCIO </t>
  </si>
  <si>
    <t>1</t>
  </si>
  <si>
    <t>SERVIÇOS PRELIMINARES</t>
  </si>
  <si>
    <t>1.1</t>
  </si>
  <si>
    <t>COMPOSIÇÃO</t>
  </si>
  <si>
    <t>PLACA DE OBRA EM CHAPA DE ACO GALVANIZADO [ADAPTADO SINAPI 74209/01]</t>
  </si>
  <si>
    <t>composição</t>
  </si>
  <si>
    <t>1.1.1</t>
  </si>
  <si>
    <t>M2</t>
  </si>
  <si>
    <t>EXECUÇÃO DE ALMOXARIFADO EM CANTEIRO DE OBRA EM ALVENARIA, INCLUSO PRATELEIRAS. AF_02/2016</t>
  </si>
  <si>
    <t>1.2</t>
  </si>
  <si>
    <t>SINAPI PB</t>
  </si>
  <si>
    <t>1.1.2</t>
  </si>
  <si>
    <t>EXECUÇÃO DE ESCRITÓRIO EM CANTEIRO DE OBRA EM ALVENARIA, NÃO INCLUSO MOBILIÁRIO E EQUIPAMENTOS. AF_02/2016</t>
  </si>
  <si>
    <t>1.3</t>
  </si>
  <si>
    <t>1.1.3</t>
  </si>
  <si>
    <t>Tapume em chapa compensada esp = 10mm (1 uso).  [ADAPTADO ORSE 53]</t>
  </si>
  <si>
    <t>1.4</t>
  </si>
  <si>
    <t>1.1.4</t>
  </si>
  <si>
    <t>LIMPEZA MANUAL DE VEGETAÇÃO EM TERRENO COM ENXADA.AF_05/2018</t>
  </si>
  <si>
    <t>1.5</t>
  </si>
  <si>
    <t>1.1.5</t>
  </si>
  <si>
    <t>REGULARIZAÇÃO DE SUPERFÍCIES COM MOTONIVELADORA. AF_11/2019</t>
  </si>
  <si>
    <t>1.6</t>
  </si>
  <si>
    <t>1.1.6</t>
  </si>
  <si>
    <t>Demolição de pavimentação em paralelepípedo sem reaproveitamento.  [ADAPTADO ORSE 7989]</t>
  </si>
  <si>
    <t>1.7</t>
  </si>
  <si>
    <t>1.1.7</t>
  </si>
  <si>
    <t>Demolição de meio-fio granítico ou pre-moldado.  [ADAPTADO ORSE 21]</t>
  </si>
  <si>
    <t>1.8</t>
  </si>
  <si>
    <t>1.1.8</t>
  </si>
  <si>
    <t>M</t>
  </si>
  <si>
    <t>RETIRADA MOURAO EM CERCA COM EMPILHAMENTO [ADAPTADO SBC 22030]</t>
  </si>
  <si>
    <t>1.9</t>
  </si>
  <si>
    <t>1.1.9</t>
  </si>
  <si>
    <t>UND</t>
  </si>
  <si>
    <t>CARGA, MANOBRA E DESCARGA DE ENTULHO EM CAMINHÃO BASCULANTE 10 M³ - CARGA COM ESCAVADEIRA HIDRÁULICA  (CAÇAMBA DE 0,80 M³ / 111 HP) E DESCARGA LIVRE (UNIDADE: M3). AF_07/2020</t>
  </si>
  <si>
    <t>1.10</t>
  </si>
  <si>
    <t>1.1.10</t>
  </si>
  <si>
    <t>M3</t>
  </si>
  <si>
    <t>TRANSPORTE COM CAMINHÃO BASCULANTE DE 10 M³, EM VIA URBANA PAVIMENTADA, DMT ATÉ 30 KM (UNIDADE: M3XKM). AF_07/2020</t>
  </si>
  <si>
    <t>1.11</t>
  </si>
  <si>
    <t>1.1.11</t>
  </si>
  <si>
    <t>M3XKM</t>
  </si>
  <si>
    <t>MOVIMENTO DE TERRA</t>
  </si>
  <si>
    <t>2</t>
  </si>
  <si>
    <t>LOCACAO CONVENCIONAL DE OBRA, UTILIZANDO GABARITO DE TÁBUAS CORRIDAS PONTALETADAS A CADA 2,00M -  2 UTILIZAÇÕES. AF_10/2018</t>
  </si>
  <si>
    <t>2.1</t>
  </si>
  <si>
    <t>1.2.1</t>
  </si>
  <si>
    <t>ESCAVAÇÃO MANUAL DE VALA COM PROFUNDIDADE MENOR OU IGUAL A 1,30 M. AF_02/2021</t>
  </si>
  <si>
    <t>2.2</t>
  </si>
  <si>
    <t>1.2.2</t>
  </si>
  <si>
    <t>REATERRO MANUAL APILOADO COM SOQUETE. AF_10/2017</t>
  </si>
  <si>
    <t>2.3</t>
  </si>
  <si>
    <t>1.2.3</t>
  </si>
  <si>
    <t>ATERRO MANUAL DE VALAS COM SOLO ARGILO-ARENOSO E COMPACTAÇÃO MECANIZADA. AF_05/2016</t>
  </si>
  <si>
    <t>2.4</t>
  </si>
  <si>
    <t>1.2.4</t>
  </si>
  <si>
    <t xml:space="preserve">FUNDAÇÃO </t>
  </si>
  <si>
    <t>3</t>
  </si>
  <si>
    <t>ALVENARIA DE EMBASAMENTO COM BLOCO CERÂMICO DE 9X14X19CM E ARGAMASSA DE ASSENTAMENTO COM PREPARO EM BETONEIRA. AF_05/2020.  [ADAPTADO SINAPI 101166]</t>
  </si>
  <si>
    <t>3.1</t>
  </si>
  <si>
    <t>1.3.1</t>
  </si>
  <si>
    <t>PREPARO DE FUNDO DE VALA COM LARGURA MENOR QUE 1,5 M (ACERTO DO SOLO NATURAL). AF_08/2020</t>
  </si>
  <si>
    <t>3.2</t>
  </si>
  <si>
    <t>1.3.2</t>
  </si>
  <si>
    <t>LASTRO DE CONCRETO MAGRO, APLICADO EM BLOCOS DE COROAMENTO OU SAPATAS, ESPESSURA DE 5 CM. AF_08/2017</t>
  </si>
  <si>
    <t>3.3</t>
  </si>
  <si>
    <t>1.3.3</t>
  </si>
  <si>
    <t>ARMAÇÃO DE BLOCO, VIGA BALDRAME OU SAPATA UTILIZANDO AÇO CA-50 DE 8 MM - MONTAGEM. AF_06/2017</t>
  </si>
  <si>
    <t>3.4</t>
  </si>
  <si>
    <t>1.3.4</t>
  </si>
  <si>
    <t>KG</t>
  </si>
  <si>
    <t>FABRICAÇÃO, MONTAGEM E DESMONTAGEM DE FÔRMA PARA BLOCO DE COROAMENTO, EM MADEIRA SERRADA, E=25 MM, 4 UTILIZAÇÕES. AF_06/2017</t>
  </si>
  <si>
    <t>3.5</t>
  </si>
  <si>
    <t>1.3.5</t>
  </si>
  <si>
    <t>CONCRETO FCK = 30MPA, TRAÇO 1:2,1:2,5 (EM MASSA SECA DE CIMENTO/ AREIA MÉDIA/ BRITA 1) - PREPARO MECÂNICO COM BETONEIRA 400 L. AF_05/2021</t>
  </si>
  <si>
    <t>3.6</t>
  </si>
  <si>
    <t>1.3.6</t>
  </si>
  <si>
    <t>CONCRETO FCK = 20MPA, TRAÇO 1:2,7:3 (EM MASSA SECA DE CIMENTO/ AREIA MÉDIA/ BRITA 1) - PREPARO MECÂNICO COM BETONEIRA 400 L. AF_05/2021</t>
  </si>
  <si>
    <t>3.7</t>
  </si>
  <si>
    <t>1.3.7</t>
  </si>
  <si>
    <t>LANÇAMENTO COM USO DE BALDES, ADENSAMENTO E ACABAMENTO DE CONCRETO EM ESTRUTURAS. AF_02/2022</t>
  </si>
  <si>
    <t>3.8</t>
  </si>
  <si>
    <t>1.3.8</t>
  </si>
  <si>
    <t>ARMAÇÃO DE BLOCO, VIGA BALDRAME E SAPATA UTILIZANDO AÇO CA-60 DE 5 MM - MONTAGEM. AF_06/2017</t>
  </si>
  <si>
    <t>3.9</t>
  </si>
  <si>
    <t>1.3.9</t>
  </si>
  <si>
    <t>ARMAÇÃO DE BLOCO, VIGA BALDRAME OU SAPATA UTILIZANDO AÇO CA-50 DE 6,3 MM - MONTAGEM. AF_06/2017</t>
  </si>
  <si>
    <t>3.10</t>
  </si>
  <si>
    <t>1.3.10</t>
  </si>
  <si>
    <t>ARMAÇÃO DE BLOCO, VIGA BALDRAME OU SAPATA UTILIZANDO AÇO CA-50 DE 10 MM - MONTAGEM. AF_06/2017</t>
  </si>
  <si>
    <t>3.11</t>
  </si>
  <si>
    <t>1.3.11</t>
  </si>
  <si>
    <t>ARMAÇÃO DE BLOCO, VIGA BALDRAME OU SAPATA UTILIZANDO AÇO CA-50 DE 12,5 MM - MONTAGEM. AF_06/2017</t>
  </si>
  <si>
    <t>3.12</t>
  </si>
  <si>
    <t>1.3.12</t>
  </si>
  <si>
    <t>FABRICAÇÃO, MONTAGEM E DESMONTAGEM DE FÔRMA PARA VIGA BALDRAME, EM MADEIRA SERRADA, E=25 MM, 4 UTILIZAÇÕES. AF_06/2017</t>
  </si>
  <si>
    <t>3.13</t>
  </si>
  <si>
    <t>1.3.13</t>
  </si>
  <si>
    <t>IMPERMEABILIZAÇÃO DE SUPERFÍCIE COM EMULSÃO ASFÁLTICA, 2 DEMÃOS AF_06/2018</t>
  </si>
  <si>
    <t>3.14</t>
  </si>
  <si>
    <t>1.3.14</t>
  </si>
  <si>
    <t xml:space="preserve">ESTRUTURA </t>
  </si>
  <si>
    <t>4</t>
  </si>
  <si>
    <t>MONTAGEM E DESMONTAGEM DE FÔRMA DE PILARES RETANGULARES E ESTRUTURAS SIMILARES, PÉ-DIREITO SIMPLES, EM CHAPA DE MADEIRA COMPENSADA PLASTIFICADA, 18 UTILIZAÇÕES. AF_09/2020</t>
  </si>
  <si>
    <t>4.1</t>
  </si>
  <si>
    <t>1.4.1</t>
  </si>
  <si>
    <t>MONTAGEM E DESMONTAGEM DE FÔRMA DE VIGA, ESCORAMENTO METÁLICO, PÉ-DIREITO SIMPLES, EM CHAPA DE MADEIRA PLASTIFICADA, 18 UTILIZAÇÕES. AF_09/2020</t>
  </si>
  <si>
    <t>4.2</t>
  </si>
  <si>
    <t>1.4.2</t>
  </si>
  <si>
    <t>FABRICAÇÃO DE FÔRMA PARA LAJES, EM CHAPA DE MADEIRA COMPENSADA RESINADA, E = 17 MM. AF_09/2020</t>
  </si>
  <si>
    <t>4.3</t>
  </si>
  <si>
    <t>1.4.3</t>
  </si>
  <si>
    <t>ARMAÇÃO DE PILAR OU VIGA DE ESTRUTURA CONVENCIONAL DE CONCRETO ARMADO UTILIZANDO AÇO CA-60 DE 5,0 MM - MONTAGEM. AF_06/2022</t>
  </si>
  <si>
    <t>4.4</t>
  </si>
  <si>
    <t>1.4.4</t>
  </si>
  <si>
    <t>ARMAÇÃO DE PILAR OU VIGA DE ESTRUTURA CONVENCIONAL DE CONCRETO ARMADO UTILIZANDO AÇO CA-50 DE 6,3 MM - MONTAGEM. AF_06/2022</t>
  </si>
  <si>
    <t>4.5</t>
  </si>
  <si>
    <t>1.4.5</t>
  </si>
  <si>
    <t>ARMAÇÃO DE PILAR OU VIGA DE ESTRUTURA CONVENCIONAL DE CONCRETO ARMADO UTILIZANDO AÇO CA-50 DE 8,0 MM - MONTAGEM. AF_06/2022</t>
  </si>
  <si>
    <t>4.6</t>
  </si>
  <si>
    <t>1.4.6</t>
  </si>
  <si>
    <t>ARMAÇÃO DE PILAR OU VIGA DE ESTRUTURA CONVENCIONAL DE CONCRETO ARMADO UTILIZANDO AÇO CA-50 DE 10,0 MM - MONTAGEM. AF_06/2022</t>
  </si>
  <si>
    <t>4.7</t>
  </si>
  <si>
    <t>1.4.7</t>
  </si>
  <si>
    <t>ARMAÇÃO DE PILAR OU VIGA DE ESTRUTURA CONVENCIONAL DE CONCRETO ARMADO UTILIZANDO AÇO CA-50 DE 12,5 MM - MONTAGEM. AF_06/2022</t>
  </si>
  <si>
    <t>4.8</t>
  </si>
  <si>
    <t>1.4.8</t>
  </si>
  <si>
    <t>ARMAÇÃO DE LAJE DE ESTRUTURA CONVENCIONAL DE CONCRETO ARMADO UTILIZANDO AÇO CA-60 DE 5,0 MM - MONTAGEM. AF_06/2022</t>
  </si>
  <si>
    <t>4.9</t>
  </si>
  <si>
    <t>1.4.9</t>
  </si>
  <si>
    <t>ARMAÇÃO DE LAJE DE ESTRUTURA CONVENCIONAL DE CONCRETO ARMADO UTILIZANDO AÇO CA-50 DE 6,3 MM - MONTAGEM. AF_06/2022</t>
  </si>
  <si>
    <t>4.10</t>
  </si>
  <si>
    <t>1.4.10</t>
  </si>
  <si>
    <t>ARMAÇÃO DE LAJE DE ESTRUTURA CONVENCIONAL DE CONCRETO ARMADO UTILIZANDO AÇO CA-50 DE 8,0 MM - MONTAGEM. AF_06/2022</t>
  </si>
  <si>
    <t>4.11</t>
  </si>
  <si>
    <t>1.4.11</t>
  </si>
  <si>
    <t>4.12</t>
  </si>
  <si>
    <t>1.4.12</t>
  </si>
  <si>
    <t>4.13</t>
  </si>
  <si>
    <t>1.4.13</t>
  </si>
  <si>
    <t>ARMAÇÃO DE PILAR OU VIGA DE ESTRUTURA CONVENCIONAL DE CONCRETO ARMADO UTILIZANDO AÇO CA-50 DE 16,0 MM - MONTAGEM. AF_06/2022</t>
  </si>
  <si>
    <t>4.14</t>
  </si>
  <si>
    <t>1.4.14</t>
  </si>
  <si>
    <t>ARMAÇÃO DE LAJE DE ESTRUTURA CONVENCIONAL DE CONCRETO ARMADO UTILIZANDO AÇO CA-50 DE 10,0 MM - MONTAGEM. AF_06/2022</t>
  </si>
  <si>
    <t>4.15</t>
  </si>
  <si>
    <t>1.4.15</t>
  </si>
  <si>
    <t>4.16</t>
  </si>
  <si>
    <t>1.4.16</t>
  </si>
  <si>
    <t xml:space="preserve">PAREDES </t>
  </si>
  <si>
    <t>5</t>
  </si>
  <si>
    <t>ALVENARIA DE VEDAÇÃO DE BLOCOS CERÂMICOS FURADOS NA HORIZONTAL DE 9X19X29 CM (ESPESSURA 9 CM) E ARGAMASSA DE ASSENTAMENTO COM PREPARO EM BETONEIRA. AF_12/2021</t>
  </si>
  <si>
    <t>5.1</t>
  </si>
  <si>
    <t>1.5.1</t>
  </si>
  <si>
    <t>VERGA MOLDADA IN LOCO EM CONCRETO PARA PORTAS COM MAIS DE 1,5 M DE VÃO. AF_03/2016</t>
  </si>
  <si>
    <t>5.2</t>
  </si>
  <si>
    <t>1.5.2</t>
  </si>
  <si>
    <t>VERGA MOLDADA IN LOCO COM UTILIZAÇÃO DE BLOCOS CANALETA PARA JANELAS COM MAIS DE 1,5 M DE VÃO. AF_03/2016</t>
  </si>
  <si>
    <t>5.3</t>
  </si>
  <si>
    <t>1.5.3</t>
  </si>
  <si>
    <t>CONTRAVERGA MOLDADA IN LOCO EM CONCRETO PARA VÃOS DE MAIS DE 1,5 M DE COMPRIMENTO. AF_03/2016</t>
  </si>
  <si>
    <t>5.4</t>
  </si>
  <si>
    <t>1.5.4</t>
  </si>
  <si>
    <t>REVESTIMENTOS INTERNOS</t>
  </si>
  <si>
    <t>6</t>
  </si>
  <si>
    <t>CHAPISCO APLICADO EM ALVENARIA (SEM PRESENÇA DE VÃOS) E ESTRUTURAS DE CONCRETO DE FACHADA, COM COLHER DE PEDREIRO.  ARGAMASSA TRAÇO 1:3 COM PREPARO MANUAL. AF_10/2022</t>
  </si>
  <si>
    <t>6.1</t>
  </si>
  <si>
    <t>1.6.1</t>
  </si>
  <si>
    <t>MASSA ÚNICA, PARA RECEBIMENTO DE PINTURA, EM ARGAMASSA TRAÇO 1:2:8, PREPARO MANUAL, APLICADA MANUALMENTE EM FACES INTERNAS DE PAREDES, ESPESSURA DE 10MM, COM EXECUÇÃO DE TALISCAS. AF_06/2014</t>
  </si>
  <si>
    <t>6.2</t>
  </si>
  <si>
    <t>1.6.2</t>
  </si>
  <si>
    <t>EMBOÇO, PARA RECEBIMENTO DE CERÂMICA, EM ARGAMASSA TRAÇO 1:2:8, PREPARO MANUAL, APLICADO MANUALMENTE EM FACES INTERNAS DE PAREDES, PARA AMBIENTE COM ÁREA  MAIOR QUE 10M2, ESPESSURA DE 20MM, COM EXECUÇÃO DE TALISCAS. AF_0</t>
  </si>
  <si>
    <t>6.3</t>
  </si>
  <si>
    <t>1.6.3</t>
  </si>
  <si>
    <t>EMBOÇO, PARA RECEBIMENTO DE CERÂMICA, EM ARGAMASSA TRAÇO 1:2:8, PREPARO MANUAL, APLICADO MANUALMENTE EM FACES INTERNAS DE PAREDES, PARA AMBIENTE COM ÁREA  MAIOR QUE 10M2, ESPESSURA DE 20MM, COM EXECUÇÃO DE TALISCAS. AF_06/2014</t>
  </si>
  <si>
    <t>REVESTIMENTO CERÂMICO PARA PAREDES INTERNAS COM PLACAS TIPO ESMALTADA EXTRA DE DIMENSÕES 33X45 CM APLICADAS A MEIA ALTURA DAS PAREDES. AF_02/2023_PE</t>
  </si>
  <si>
    <t>6.4</t>
  </si>
  <si>
    <t>1.6.4</t>
  </si>
  <si>
    <t>ESQUADRIAS</t>
  </si>
  <si>
    <t>7</t>
  </si>
  <si>
    <t>PORTA EM MADEIRA DE LEI, DE CORRER, LISA, SEMI-ÔCA 0,90X2,10M, INCLUSIVE BATENTES E FERRAGENS - REV 02[ADAPTADO DE ORSE 8204]</t>
  </si>
  <si>
    <t>7.1</t>
  </si>
  <si>
    <t>1.7.1</t>
  </si>
  <si>
    <t>JANELA DE ALUMÍNIO DE CORRER COM 2 FOLHAS PARA VIDROS, COM VIDROS, BATENTE, ACABAMENTO COM ACETATO OU BRILHANTE E FERRAGENS. EXCLUSIVE ALIZAR E CONTRAMARCO. FORNECIMENTO E INSTALAÇÃO. AF_12/2019</t>
  </si>
  <si>
    <t>7.2</t>
  </si>
  <si>
    <t>1.7.2</t>
  </si>
  <si>
    <t>KIT DE PORTA DE MADEIRA FRISADA, SEMI-OCA (LEVE OU MÉDIA), PADRÃO MÉDIO, 80X210CM, ESPESSURA DE 3,5CM, ITENS INCLUSOS: DOBRADIÇAS, MONTAGEM E INSTALAÇÃO DE BATENTE, FECHADURA COM EXECUÇÃO DO FURO - FORNECIMENTO E INSTALA</t>
  </si>
  <si>
    <t>7.3</t>
  </si>
  <si>
    <t>1.7.3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</si>
  <si>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</si>
  <si>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>UN</t>
  </si>
  <si>
    <t>KIT DE PORTA DE MADEIRA FRISADA, SEMI-OCA (LEVE OU MÉDIA), PADRÃO POPULAR, 70X210CM, ESPESSURA DE 3CM, ITENS INCLUSOS: DOBRADIÇAS, MONTAGEM E INSTALAÇÃO DE BATENTE, FECHADURA COM EXECUÇÃO DO FURO - FORNECIMENTO E INSTALA</t>
  </si>
  <si>
    <t>7.4</t>
  </si>
  <si>
    <t>1.7.4</t>
  </si>
  <si>
    <t>KIT DE PORTA DE MADEIRA FRISADA, SEMI-OCA (LEVE OU MÉDIA), PADRÃO POPULAR, 70X210CM, ESPESSURA DE 3CM, ITENS INCLUSOS: DOBRADIÇAS, MONTAGEM E INSTALAÇÃO DE BATENTE, FECHADURA COM EXECUÇÃO DO FURO - FORNECIMENTO E INSTALAÇÃO. AF_12/2019</t>
  </si>
  <si>
    <t>PELE DE VIDRO APLICADO EM FACHADA COM ESTRUTURA DE INSTALAÇÃO COMPLETA- COTAÇÃO DE PREÇOS</t>
  </si>
  <si>
    <t>7.5</t>
  </si>
  <si>
    <t>1.7.5</t>
  </si>
  <si>
    <t>PORTA DE ABRIR COM MOLA HIDRÁULICA, EM VIDRO TEMPERADO, 2 FOLHAS DE 90X210 CM, ESPESSURA DD 10MM, INCLUSIVE ACESSÓRIOS - {ADAPTADO DE SINAPI 102185}</t>
  </si>
  <si>
    <t>7.6</t>
  </si>
  <si>
    <t>1.7.6</t>
  </si>
  <si>
    <t xml:space="preserve">PINTURA </t>
  </si>
  <si>
    <t>8</t>
  </si>
  <si>
    <t>APLICAÇÃO DE FUNDO SELADOR ACRÍLICO EM PAREDES, UMA DEMÃO. AF_06/2014</t>
  </si>
  <si>
    <t>8.1</t>
  </si>
  <si>
    <t>1.8.1</t>
  </si>
  <si>
    <t>APLICAÇÃO E LIXAMENTO DE MASSA LÁTEX EM PAREDES, UMA DEMÃO. AF_06/2014</t>
  </si>
  <si>
    <t>8.2</t>
  </si>
  <si>
    <t>1.8.2</t>
  </si>
  <si>
    <t>APLICAÇÃO MANUAL DE PINTURA COM TINTA LÁTEX ACRÍLICA EM PAREDES, DUAS DEMÃOS. AF_06/2014</t>
  </si>
  <si>
    <t>8.3</t>
  </si>
  <si>
    <t>1.8.3</t>
  </si>
  <si>
    <t>APLICAÇÃO DE FUNDO SELADOR ACRÍLICO EM TETO, UMA DEMÃO. AF_06/2014</t>
  </si>
  <si>
    <t>8.4</t>
  </si>
  <si>
    <t>1.8.4</t>
  </si>
  <si>
    <t>APLICAÇÃO E LIXAMENTO DE MASSA LÁTEX EM TETO, UMA DEMÃO. AF_06/2014</t>
  </si>
  <si>
    <t>8.5</t>
  </si>
  <si>
    <t>1.8.5</t>
  </si>
  <si>
    <t>APLICAÇÃO MANUAL DE PINTURA COM TINTA LÁTEX ACRÍLICA EM TETO, DUAS DEMÃOS. AF_06/2014</t>
  </si>
  <si>
    <t>8.6</t>
  </si>
  <si>
    <t>1.8.6</t>
  </si>
  <si>
    <t>REVESTIMENTOS EXTERNOS</t>
  </si>
  <si>
    <t>9</t>
  </si>
  <si>
    <t>CHAPISCO APLICADO EM ALVENARIA (SEM PRESENÇA DE VÃOS) E ESTRUTURAS DE CONCRETO DE FACHADA, COM COLHER DE PEDREIRO.  ARGAMASSA TRAÇO 1:3 COM PREPARO EM BETONEIRA 400L. AF_10/2022</t>
  </si>
  <si>
    <t>9.1</t>
  </si>
  <si>
    <t>1.9.1</t>
  </si>
  <si>
    <t>EMBOÇO OU MASSA ÚNICA EM ARGAMASSA TRAÇO 1:2:8, PREPARO MECÂNICA COM BETONEIRA 400 L, APLICADA MANUALMENTE EM PANOS DE FACHADA SEM PRESENÇA DE VÃOS, ESPESSURA DE 25 MM, ACESSO POR ANDAIME. AF_08/2022</t>
  </si>
  <si>
    <t>9.2</t>
  </si>
  <si>
    <t>1.9.2</t>
  </si>
  <si>
    <t>REVESTIMENTO EM PEÇA DE CONCRETO DIMENSÕES 50X80CM EM FACHADA</t>
  </si>
  <si>
    <t>9.3</t>
  </si>
  <si>
    <t>1.9.3</t>
  </si>
  <si>
    <t>REVESTIMENTO PORCELANATO MADEIRADO PARA PAREDES COM PLACAS TIPO ESMALTADA EXTRA DE DIMENSÕES 20X120 CM [ADAPTADO SINAPI 87244]</t>
  </si>
  <si>
    <t>9.4</t>
  </si>
  <si>
    <t>1.9.4</t>
  </si>
  <si>
    <t>M²</t>
  </si>
  <si>
    <t>REVESTIMENTO PORCELANATO MARMORIZADO PARA PAREDES E PISO COM PLACAS TIPO ESMALTADA EXTRA DE DIMENSÕES 80X80 CM [ADAPTADO SINAPI 87244]</t>
  </si>
  <si>
    <t>9.5</t>
  </si>
  <si>
    <t>1.9.5</t>
  </si>
  <si>
    <t>9.6</t>
  </si>
  <si>
    <t>1.9.6</t>
  </si>
  <si>
    <t>APLICAÇÃO MANUAL DE MASSA ACRÍLICA EM PAREDES EXTERNAS DE CASAS, UMA DEMÃO. AF_05/2017</t>
  </si>
  <si>
    <t>9.7</t>
  </si>
  <si>
    <t>1.9.7</t>
  </si>
  <si>
    <t>9.8</t>
  </si>
  <si>
    <t>1.9.8</t>
  </si>
  <si>
    <t xml:space="preserve">INSTALAÇÃO ELÉTRICA </t>
  </si>
  <si>
    <t>10</t>
  </si>
  <si>
    <t>CAIXA RETANGULAR 4" X 2" MÉDIA (1,30 M DO PISO), METÁLICA, INSTALADA EM PAREDE - FORNECIMENTO E INSTALAÇÃO. AF_03/2023</t>
  </si>
  <si>
    <t>10.1</t>
  </si>
  <si>
    <t>1.10.1</t>
  </si>
  <si>
    <t>CAIXA OCTOGONAL 3" X 3", PVC, INSTALADA EM LAJE - FORNECIMENTO E INSTALAÇÃO. AF_03/2023</t>
  </si>
  <si>
    <t>10.2</t>
  </si>
  <si>
    <t>1.10.2</t>
  </si>
  <si>
    <t>CABO DE COBRE FLEXÍVEL ISOLADO, 1,5 MM², ANTI-CHAMA 450/750 V, PARA CIRCUITOS TERMINAIS - FORNECIMENTO E INSTALAÇÃO. AF_03/2023</t>
  </si>
  <si>
    <t>10.3</t>
  </si>
  <si>
    <t>1.10.3</t>
  </si>
  <si>
    <t>CABO DE COBRE FLEXÍVEL ISOLADO, 2,5 MM², ANTI-CHAMA 450/750 V, PARA CIRCUITOS TERMINAIS - FORNECIMENTO E INSTALAÇÃO. AF_03/2023</t>
  </si>
  <si>
    <t>10.4</t>
  </si>
  <si>
    <t>1.10.4</t>
  </si>
  <si>
    <t>CABO DE COBRE FLEXÍVEL ISOLADO, 4 MM², ANTI-CHAMA 450/750 V, PARA CIRCUITOS TERMINAIS - FORNECIMENTO E INSTALAÇÃO. AF_03/2023</t>
  </si>
  <si>
    <t>10.5</t>
  </si>
  <si>
    <t>1.10.5</t>
  </si>
  <si>
    <t>CABO DE COBRE FLEXÍVEL ISOLADO, 4 MM², ANTI-CHAMA 0,6/1,0 KV, PARA CIRCUITOS TERMINAIS - FORNECIMENTO E INSTALAÇÃO. AF_03/2023</t>
  </si>
  <si>
    <t>10.6</t>
  </si>
  <si>
    <t>1.10.6</t>
  </si>
  <si>
    <t>CABO DE COBRE FLEXÍVEL ISOLADO, 10 MM², ANTI-CHAMA 0,6/1,0 KV, PARA DISTRIBUIÇÃO - FORNECIMENTO E INSTALAÇÃO. AF_12/2015</t>
  </si>
  <si>
    <t>10.7</t>
  </si>
  <si>
    <t>1.10.7</t>
  </si>
  <si>
    <t>CABO DE COBRE ISOLADO, 16 MM², ANTI-CHAMA 0,6/1 KV, INSTALADO EM ELETROCALHA OU PERFILADO - FORNECIMENTO E INSTALAÇÃO. AF_10/2020</t>
  </si>
  <si>
    <t>10.8</t>
  </si>
  <si>
    <t>1.10.8</t>
  </si>
  <si>
    <t>CABO DE COBRE ISOLADO, 25 MM², ANTI-CHAMA 0,6/1 KV, INSTALADO EM ELETROCALHA OU PERFILADO - FORNECIMENTO E INSTALAÇÃO. AF_10/2020</t>
  </si>
  <si>
    <t>10.9</t>
  </si>
  <si>
    <t>1.10.9</t>
  </si>
  <si>
    <t>insumo</t>
  </si>
  <si>
    <t>CAIXA DE PASSAGEM METALICA DE SOBREPOR COM TAMPA PARAFUSADA, DIMENSOES 40 X 40 X 15 CM</t>
  </si>
  <si>
    <t>10.10</t>
  </si>
  <si>
    <t>1.10.10</t>
  </si>
  <si>
    <t xml:space="preserve">UN    </t>
  </si>
  <si>
    <t>CR</t>
  </si>
  <si>
    <t>DISJUNTOR MONOPOLAR TIPO NEMA, CORRENTE NOMINAL DE 10 ATÉ 30A - FORNECIMENTO E INSTALAÇÃO. AF_10/2020</t>
  </si>
  <si>
    <t>10.11</t>
  </si>
  <si>
    <t>1.10.11</t>
  </si>
  <si>
    <t>DISJUNTOR MONOPOLAR TIPO DIN, CORRENTE NOMINAL DE 40A - FORNECIMENTO E INSTALAÇÃO. AF_10/2020</t>
  </si>
  <si>
    <t>10.12</t>
  </si>
  <si>
    <t>1.10.12</t>
  </si>
  <si>
    <t>DISPOSITIVO DR, 2 POLOS, SENSIBILIDADE DE 300 MA, CORRENTE DE 63 A, TIPO AC</t>
  </si>
  <si>
    <t>10.13</t>
  </si>
  <si>
    <t>1.10.13</t>
  </si>
  <si>
    <t>INTERRUPTOR SIMPLES (1 MÓDULO), 10A/250V, INCLUINDO SUPORTE E PLACA - FORNECIMENTO E INSTALAÇÃO. AF_03/2023</t>
  </si>
  <si>
    <t>10.14</t>
  </si>
  <si>
    <t>1.10.14</t>
  </si>
  <si>
    <t>INTERRUPTOR PARALELO (3 MÓDULOS), 10A/250V, INCLUINDO SUPORTE E PLACA - FORNECIMENTO E INSTALAÇÃO. AF_03/2023</t>
  </si>
  <si>
    <t>10.15</t>
  </si>
  <si>
    <t>1.10.15</t>
  </si>
  <si>
    <t>TOMADA BAIXA DE EMBUTIR (1 MÓDULO), 2P+T 10 A, INCLUINDO SUPORTE E PLACA - FORNECIMENTO E INSTALAÇÃO. AF_03/2023</t>
  </si>
  <si>
    <t>10.16</t>
  </si>
  <si>
    <t>1.10.16</t>
  </si>
  <si>
    <t>TOMADA BAIXA DE EMBUTIR (1 MÓDULO), 2P+T 20 A, INCLUINDO SUPORTE E PLACA - FORNECIMENTO E INSTALAÇÃO. AF_03/2023</t>
  </si>
  <si>
    <t>10.17</t>
  </si>
  <si>
    <t>1.10.17</t>
  </si>
  <si>
    <t>INTERRUPTOR PARALELO (1 MÓDULO), 10A/250V, INCLUINDO SUPORTE E PLACA - FORNECIMENTO E INSTALAÇÃO. AF_03/2023</t>
  </si>
  <si>
    <t>10.18</t>
  </si>
  <si>
    <t>1.10.18</t>
  </si>
  <si>
    <t>ELETRODUTO FLEXÍVEL CORRUGADO, PVC, DN 25 MM (3/4"), PARA CIRCUITOS TERMINAIS, INSTALADO EM FORRO - FORNECIMENTO E INSTALAÇÃO. AF_03/2023</t>
  </si>
  <si>
    <t>10.19</t>
  </si>
  <si>
    <t>1.10.19</t>
  </si>
  <si>
    <t>ELETRODUTO FLEXÍVEL CORRUGADO, PVC, DN 32 MM (1"), PARA CIRCUITOS TERMINAIS, INSTALADO EM LAJE - FORNECIMENTO E INSTALAÇÃO. AF_03/2023</t>
  </si>
  <si>
    <t>10.20</t>
  </si>
  <si>
    <t>1.10.20</t>
  </si>
  <si>
    <t>ELETRODUTO RÍGIDO ROSCÁVEL, PVC, DN 40 MM (1 1/4"), PARA CIRCUITOS TERMINAIS, INSTALADO EM FORRO - FORNECIMENTO E INSTALAÇÃO. AF_03/2023</t>
  </si>
  <si>
    <t>10.21</t>
  </si>
  <si>
    <t>1.10.21</t>
  </si>
  <si>
    <t>ELETRODUTO RÍGIDO ROSCÁVEL, PVC, DN 60 MM (2"), PARA REDE ENTERRADA DE DISTRIBUIÇÃO DE ENERGIA ELÉTRICA - FORNECIMENTO E INSTALAÇÃO. AF_12/2021</t>
  </si>
  <si>
    <t>10.22</t>
  </si>
  <si>
    <t>1.10.22</t>
  </si>
  <si>
    <t>ELETRODUTO RÍGIDO ROSCÁVEL, PVC, DN 25 MM (3/4"), PARA CIRCUITOS TERMINAIS, INSTALADO EM LAJE - FORNECIMENTO E INSTALAÇÃO. AF_03/2023</t>
  </si>
  <si>
    <t>10.23</t>
  </si>
  <si>
    <t>1.10.23</t>
  </si>
  <si>
    <t>LUMINÁRIA ARANDELA TIPO TARTARUGA, COM GRADE, DE SOBREPOR, COM 1 LÂMPADA FLUORESCENTE DE 15 W, SEM REATOR - FORNECIMENTO E INSTALAÇÃO. AF_02/2020</t>
  </si>
  <si>
    <t>10.24</t>
  </si>
  <si>
    <t>1.10.24</t>
  </si>
  <si>
    <t>LUMINÁRIA TIPO PLAFON CIRCULAR, DE SOBREPOR, COM LED DE 12/13 W - FORNECIMENTO E INSTALAÇÃO. AF_03/2022</t>
  </si>
  <si>
    <t>10.25</t>
  </si>
  <si>
    <t>1.10.25</t>
  </si>
  <si>
    <t>ENTRADA DE ENERGIA ELÉTRICA, AÉREA, TRIFÁSICA, COM CAIXA DE EMBUTIR, CABO DE 10 MM2 E DISJUNTOR DIN 50A (NÃO INCLUSO O POSTE DE CONCRETO). AF_07/2020_PS</t>
  </si>
  <si>
    <t>10.26</t>
  </si>
  <si>
    <t>1.10.26</t>
  </si>
  <si>
    <t>POSTE DE CONCRETO ARMADO DE SECAO CIRCULAR, EXTENSAO DE 9,00 M, RESISTENCIA DE 200 A 300 DAN, TIPO C-14</t>
  </si>
  <si>
    <t>10.27</t>
  </si>
  <si>
    <t>1.10.27</t>
  </si>
  <si>
    <t>QUADRO DE DISTRIBUIÇÃO DE ENERGIA EM CHAPA DE AÇO GALVANIZADO, DE EMBUTIR, COM BARRAMENTO TRIFÁSICO, PARA 12 DISJUNTORES DIN 100A - FORNECIMENTO E INSTALAÇÃO. AF_10/2020</t>
  </si>
  <si>
    <t>10.28</t>
  </si>
  <si>
    <t>1.10.28</t>
  </si>
  <si>
    <t xml:space="preserve">PISOS </t>
  </si>
  <si>
    <t>11</t>
  </si>
  <si>
    <t>LASTRO DE CONCRETO MAGRO, APLICADO EM PISOS, LAJES SOBRE SOLO OU RADIERS. AF_08/2017</t>
  </si>
  <si>
    <t>11.1</t>
  </si>
  <si>
    <t>1.11.1</t>
  </si>
  <si>
    <t>(COMPOSIÇÃO REPRESENTATIVA) DO SERVIÇO DE CONTRAPISO EM ARGAMASSA TRAÇO 1:4 (CIM E AREIA), BETONEIRA 400 L, E = 4 CM ÁREAS SECAS E  MOLHADAS SOBRE LAJE , E = 3 CM ÁREAS MOLHADAS SOBRE IMPERMEABILIZAÇÃO, CASA E EDIFICAÇÃO</t>
  </si>
  <si>
    <t>11.2</t>
  </si>
  <si>
    <t>1.11.2</t>
  </si>
  <si>
    <t>(COMPOSIÇÃO REPRESENTATIVA) DO SERVIÇO DE CONTRAPISO EM ARGAMASSA TRAÇO 1:4 (CIM E AREIA), BETONEIRA 400 L, E = 4 CM ÁREAS SECAS E  MOLHADAS SOBRE LAJE , E = 3 CM ÁREAS MOLHADAS SOBRE IMPERMEABILIZAÇÃO, CASA E EDIFICAÇÃO PÚBLICA PADRÃO. AF_11/2014</t>
  </si>
  <si>
    <t>REVESTIMENTO CERÂMICO PARA PISO COM PLACAS TIPO PORCELANATO DE DIMENSÕES 45X45 CM APLICADA EM AMBIENTES DE ÁREA MENOR QUE 5 M². AF_02/2023_PE</t>
  </si>
  <si>
    <t>11.3</t>
  </si>
  <si>
    <t>1.11.3</t>
  </si>
  <si>
    <t>11.4</t>
  </si>
  <si>
    <t>1.11.4</t>
  </si>
  <si>
    <t>EXECUÇÃO DE PAVIMENTO EM PISO INTERTRAVADO, COM BLOCO 16 FACES DE 22 X 11 CM, ESPESSURA 6 CM. AF_10/2022</t>
  </si>
  <si>
    <t>11.5</t>
  </si>
  <si>
    <t>1.11.5</t>
  </si>
  <si>
    <t>ASSENTAMENTO DE GUIA (MEIO-FIO) EM TRECHO RETO, CONFECCIONADA EM CONCRETO PRÉ-FABRICADO, DIMENSÕES 100X15X13X30 CM (COMPRIMENTO X BASE INFERIOR X BASE SUPERIOR X ALTURA), PARA VIAS URBANAS (USO VIÁRIO). AF_06/2016</t>
  </si>
  <si>
    <t>11.6</t>
  </si>
  <si>
    <t>1.11.6</t>
  </si>
  <si>
    <t>11.7</t>
  </si>
  <si>
    <t>1.11.7</t>
  </si>
  <si>
    <t>EXECUÇÃO DE PASSEIO EM PISO INTERTRAVADO, COM BLOCO RETANGULAR COLORIDO DE 20 X 10 CM, ESPESSURA 6 CM. AF_10/2022</t>
  </si>
  <si>
    <t>11.8</t>
  </si>
  <si>
    <t>1.11.8</t>
  </si>
  <si>
    <t xml:space="preserve">COBERTA </t>
  </si>
  <si>
    <t>12</t>
  </si>
  <si>
    <t>1.12</t>
  </si>
  <si>
    <t>TELHAMENTO COM TELHA ONDULADA DE FIBROCIMENTO E = 6 MM, COM RECOBRIMENTO LATERAL DE 1/4 DE ONDA PARA TELHADO COM INCLINAÇÃO MAIOR QUE 10°, COM ATÉ 2 ÁGUAS, INCLUSO IÇAMENTO. AF_07/2019</t>
  </si>
  <si>
    <t>12.1</t>
  </si>
  <si>
    <t>1.12.1</t>
  </si>
  <si>
    <t>IMPERMEABILIZAÇÃO DE SUPERFÍCIE COM MANTA ASFÁLTICA, UMA CAMADA, INCLUSIVE APLICAÇÃO DE PRIMER ASFÁLTICO, E=3MM. AF_06/2018</t>
  </si>
  <si>
    <t>12.2</t>
  </si>
  <si>
    <t>1.12.2</t>
  </si>
  <si>
    <t>PROTEÇÃO MECÂNICA DE SUPERFICIE HORIZONTAL COM ARGAMASSA DE CIMENTO E AREIA, TRAÇO 1:3, E=3CM. AF_06/2018</t>
  </si>
  <si>
    <t>12.3</t>
  </si>
  <si>
    <t>1.12.3</t>
  </si>
  <si>
    <t>FABRICAÇÃO E INSTALAÇÃO DE MEIA TESOURA DE MADEIRA NÃO APARELHADA, COM VÃO DE 9 M, PARA TELHA ONDULADA DE FIBROCIMENTO, ALUMÍNIO, PLÁSTICA OU TERMOACÚSTICA, INCLUSO IÇAMENTO. AF_07/2019</t>
  </si>
  <si>
    <t>12.4</t>
  </si>
  <si>
    <t>1.12.4</t>
  </si>
  <si>
    <t>FABRICAÇÃO E INSTALAÇÃO DE TESOURA INTEIRA EM MADEIRA NÃO APARELHADA, VÃO DE 10 M, PARA TELHA ONDULADA DE FIBROCIMENTO, METÁLICA, PLÁSTICA OU TERMOACÚSTICA, INCLUSO IÇAMENTO. AF_07/2019</t>
  </si>
  <si>
    <t>12.5</t>
  </si>
  <si>
    <t>1.12.5</t>
  </si>
  <si>
    <t>TRAMA DE MADEIRA COMPOSTA POR TERÇAS PARA TELHADOS DE ATÉ 2 ÁGUAS PARA TELHA ESTRUTURAL DE FIBROCIMENTO, INCLUSO TRANSPORTE VERTICAL. AF_07/2019</t>
  </si>
  <si>
    <t>12.6</t>
  </si>
  <si>
    <t>1.12.6</t>
  </si>
  <si>
    <t>RUFO EM FIBROCIMENTO PARA TELHA ONDULADA E = 6 MM, ABA DE 26 CM, INCLUSO TRANSPORTE VERTICAL, EXCETO CONTRARRUFO. AF_07/2019</t>
  </si>
  <si>
    <t>12.7</t>
  </si>
  <si>
    <t>1.12.7</t>
  </si>
  <si>
    <t>CALHA EM CHAPA DE AÇO GALVANIZADO NÚMERO 24, DESENVOLVIMENTO DE 100 CM, INCLUSO TRANSPORTE VERTICAL. AF_07/2019</t>
  </si>
  <si>
    <t>12.8</t>
  </si>
  <si>
    <t>1.12.8</t>
  </si>
  <si>
    <t>FORRO EM PLACAS DE GESSO, PARA AMBIENTES COMERCIAIS. AF_05/2017_PS</t>
  </si>
  <si>
    <t>12.9</t>
  </si>
  <si>
    <t>1.12.9</t>
  </si>
  <si>
    <t>TELHAMENTO COM TELHA METÁLICA TERMOACÚSTICA E = 30 MM, COM ATÉ 2 ÁGUAS, INCLUSO IÇAMENTO. AF_07/2019</t>
  </si>
  <si>
    <t>12.10</t>
  </si>
  <si>
    <t>1.12.10</t>
  </si>
  <si>
    <t>TRAMA DE AÇO COMPOSTA POR TERÇAS PARA TELHADOS DE ATÉ 2 ÁGUAS PARA TELHA ONDULADA DE FIBROCIMENTO, METÁLICA, PLÁSTICA OU TERMOACÚSTICA, INCLUSO TRANSPORTE VERTICAL. AF_07/2019</t>
  </si>
  <si>
    <t>12.11</t>
  </si>
  <si>
    <t>1.12.11</t>
  </si>
  <si>
    <t xml:space="preserve">INSTALAÇÕES HIDROSANITÁRIAS E PLUVIAL </t>
  </si>
  <si>
    <t>13</t>
  </si>
  <si>
    <t>1.13</t>
  </si>
  <si>
    <t xml:space="preserve">(COMPOSIÇÃO REPRESENTATIVA) DO SERVIÇO DE INSTALAÇÃO DE TUBOS DE PVC, SOLDÁVEL, ÁGUA FRIA, DN 25 MM (INSTALADO EM RAMAL, SUB-RAMAL, RAMAL DE DISTRIBUIÇÃO OU PRUMADA), INCLUSIVE CONEXÕES, CORTES E FIXAÇÕES, PARA PRÉDIOS. </t>
  </si>
  <si>
    <t>13.1</t>
  </si>
  <si>
    <t>1.13.1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</si>
  <si>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</si>
  <si>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(COMPOSIÇÃO REPRESENTATIVA) DO SERVIÇO DE INSTALAÇÃO DE TUBOS DE PVC, SOLDÁVEL, ÁGUA FRIA, DN 20 MM (INSTALADO EM RAMAL, SUB-RAMAL OU RAMAL DE DISTRIBUIÇÃO), INCLUSIVE CONEXÕES, CORTES E FIXAÇÕES, PARA PRÉDIOS. AF_10/201</t>
  </si>
  <si>
    <t>13.2</t>
  </si>
  <si>
    <t>1.13.2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</si>
  <si>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</si>
  <si>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>(COMPOSIÇÃO REPRESENTATIVA) DO SERVIÇO DE INSTALAÇÃO TUBOS DE PVC, SOLDÁVEL, ÁGUA FRIA, DN 32 MM (INSTALADO EM RAMAL, SUB-RAMAL, RAMAL DE DISTRIBUIÇÃO OU PRUMADA), INCLUSIVE CONEXÕES, CORTES E FIXAÇÕES, PARA PRÉDIOS. AF_</t>
  </si>
  <si>
    <t>13.3</t>
  </si>
  <si>
    <t>1.13.3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</si>
  <si>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</si>
  <si>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(COMPOSIÇÃO REPRESENTATIVA) DO SERVIÇO DE INSTALAÇÃO DE TUBOS DE PVC, SOLDÁVEL, ÁGUA FRIA, DN 40 MM (INSTALADO EM PRUMADA), INCLUSIVE CONEXÕES, CORTES E FIXAÇÕES, PARA PRÉDIOS. AF_10/2015</t>
  </si>
  <si>
    <t>13.4</t>
  </si>
  <si>
    <t>1.13.4</t>
  </si>
  <si>
    <t>REGISTRO DE GAVETA BRUTO, LATÃO, ROSCÁVEL, 3/4", COM ACABAMENTO E CANOPLA CROMADOS - FORNECIMENTO E INSTALAÇÃO. AF_08/2021</t>
  </si>
  <si>
    <t>13.5</t>
  </si>
  <si>
    <t>1.13.5</t>
  </si>
  <si>
    <t>REGISTRO DE ESFERA, PVC, SOLDÁVEL, COM VOLANTE, DN  32 MM - FORNECIMENTO E INSTALAÇÃO. AF_08/2021</t>
  </si>
  <si>
    <t>13.6</t>
  </si>
  <si>
    <t>1.13.6</t>
  </si>
  <si>
    <t>REGISTRO DE PRESSÃO BRUTO, LATÃO, ROSCÁVEL, 3/4", COM ACABAMENTO E CANOPLA CROMADOS - FORNECIMENTO E INSTALAÇÃO. AF_08/2021</t>
  </si>
  <si>
    <t>13.7</t>
  </si>
  <si>
    <t>1.13.7</t>
  </si>
  <si>
    <t>CAIXA D´ÁGUA EM POLIÉSTER REFORÇADO COM FIBRA DE VIDRO, 1000 LITROS - FORNECIMENTO E INSTALAÇÃO. AF_06/2021</t>
  </si>
  <si>
    <t>13.8</t>
  </si>
  <si>
    <t>1.13.8</t>
  </si>
  <si>
    <t>TORNEIRA DE BOIA PARA CAIXA D'ÁGUA, ROSCÁVEL, 3/4" - FORNECIMENTO E INSTALAÇÃO. AF_08/2021</t>
  </si>
  <si>
    <t>13.9</t>
  </si>
  <si>
    <t>1.13.9</t>
  </si>
  <si>
    <t>REGISTRO DE ESFERA, PVC, SOLDÁVEL, COM VOLANTE, DN  40 MM - FORNECIMENTO E INSTALAÇÃO. AF_08/2021</t>
  </si>
  <si>
    <t>13.10</t>
  </si>
  <si>
    <t>1.13.10</t>
  </si>
  <si>
    <t>CAIXA ENTERRADA HIDRÁULICA RETANGULAR EM ALVENARIA COM TIJOLOS CERÂMICOS MACIÇOS, DIMENSÕES INTERNAS: 0,6X0,6X0,6 M PARA REDE DE ESGOTO. AF_12/2020</t>
  </si>
  <si>
    <t>13.11</t>
  </si>
  <si>
    <t>1.13.11</t>
  </si>
  <si>
    <t>CAIXA ENTERRADA HIDRÁULICA RETANGULAR, EM ALVENARIA COM BLOCOS DE CONCRETO, DIMENSÕES INTERNAS: 0,4X0,4X0,4 M PARA REDE DE DRENAGEM. AF_12/2020</t>
  </si>
  <si>
    <t>13.12</t>
  </si>
  <si>
    <t>1.13.12</t>
  </si>
  <si>
    <t>CAIXA SIFONADA, PVC, DN 100 X 100 X 50 MM, FORNECIDA E INSTALADA EM RAMAIS DE ENCAMINHAMENTO DE ÁGUA PLUVIAL. AF_06/2022</t>
  </si>
  <si>
    <t>13.13</t>
  </si>
  <si>
    <t>1.13.13</t>
  </si>
  <si>
    <t>(COMPOSIÇÃO REPRESENTATIVA) DO SERVIÇO DE INSTALAÇÃO DE TUBO DE PVC, SÉRIE NORMAL, ESGOTO PREDIAL, DN 40 MM (INSTALADO EM RAMAL DE DESCARGA OU RAMAL DE ESGOTO SANITÁRIO), INCLUSIVE CONEXÕES, CORTES E FIXAÇÕES, PARA PRÉDI</t>
  </si>
  <si>
    <t>13.14</t>
  </si>
  <si>
    <t>1.13.14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</si>
  <si>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</si>
  <si>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(COMPOSIÇÃO REPRESENTATIVA) DO SERVIÇO DE INSTALAÇÃO DE TUBO DE PVC, SÉRIE NORMAL, ESGOTO PREDIAL, DN 50 MM (INSTALADO EM RAMAL DE DESCARGA OU RAMAL DE ESGOTO SANITÁRIO), INCLUSIVE CONEXÕES, CORTES E FIXAÇÕES PARA, PRÉDI</t>
  </si>
  <si>
    <t>13.15</t>
  </si>
  <si>
    <t>1.13.15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</si>
  <si>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</si>
  <si>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CAIXA DE GORDURA SIMPLES (CAPACIDADE: 36 L), RETANGULAR, EM ALVENARIA COM BLOCOS DE CONCRETO, DIMENSÕES INTERNAS = 0,2X0,4 M, ALTURA INTERNA = 0,8 M. AF_12/2020</t>
  </si>
  <si>
    <t>13.16</t>
  </si>
  <si>
    <t>1.13.16</t>
  </si>
  <si>
    <t>(COMPOSIÇÃO REPRESENTATIVA) DO SERVIÇO DE INST. TUBO PVC, SÉRIE N, ESGOTO PREDIAL, 100 MM (INST. RAMAL DESCARGA, RAMAL DE ESG. SANIT., PRUMADA ESG. SANIT., VENTILAÇÃO OU SUB-COLETOR AÉREO), INCL. CONEXÕES E CORTES, FIXAÇ</t>
  </si>
  <si>
    <t>13.17</t>
  </si>
  <si>
    <t>1.13.17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</si>
  <si>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</si>
  <si>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CAIXA ENTERRADA HIDRÁULICA RETANGULAR EM ALVENARIA COM TIJOLOS CERÂMICOS MACIÇOS, DIMENSÕES INTERNAS: 0,4X0,4X0,4 M PARA REDE DE DRENAGEM. AF_12/2020</t>
  </si>
  <si>
    <t>13.18</t>
  </si>
  <si>
    <t>1.13.18</t>
  </si>
  <si>
    <t>(COMPOSIÇÃO REPRESENTATIVA) DO SERVIÇO DE INSTALAÇÃO DE TUBOS DE PVC, SÉRIE R, ÁGUA PLUVIAL, DN 100 MM (INSTALADO EM RAMAL DE ENCAMINHAMENTO, OU CONDUTORES VERTICAIS), INCLUSIVE CONEXÕES, CORTES E FIXAÇÕES, PARA PRÉDIOS.</t>
  </si>
  <si>
    <t>13.19</t>
  </si>
  <si>
    <t>1.13.19</t>
  </si>
  <si>
    <t>(COMPOSIÇÃO REPRESENTATIVA) DO SERVIÇO DE INSTALAÇÃO DE TUBOS DE PVC, SÉRIE R, ÁGUA PLUVIAL, DN 100 MM (INSTALADO EM RAMAL DE ENCAMINHAMENTO, OU CONDUTORES VERTICAIS), INCLUSIVE CONEXÕES, CORTES E FIXAÇÕES, PARA PRÉDIOS. AF_10/2015</t>
  </si>
  <si>
    <t xml:space="preserve">LOUÇAS E METAIS </t>
  </si>
  <si>
    <t>14</t>
  </si>
  <si>
    <t>1.14</t>
  </si>
  <si>
    <t>BANCADA DE GRANITO VERDE UBATUBA - FORNECIMENTO E INSTALAÇÃO.  [ADAPTADO ORSE 11150]</t>
  </si>
  <si>
    <t>14.1</t>
  </si>
  <si>
    <t>1.14.1</t>
  </si>
  <si>
    <t>TORNEIRA CROMADA DE MESA, 1/2 OU 3/4, PARA LAVATÓRIO, PADRÃO POPULAR - FORNECIMENTO E INSTALAÇÃO. AF_01/2020</t>
  </si>
  <si>
    <t>14.2</t>
  </si>
  <si>
    <t>1.14.2</t>
  </si>
  <si>
    <t>TORNEIRA CROMADA LONGA, DE PAREDE, 1/2 OU 3/4, PARA PIA DE COZINHA, PADRÃO POPULAR - FORNECIMENTO E INSTALAÇÃO. AF_01/2020</t>
  </si>
  <si>
    <t>14.3</t>
  </si>
  <si>
    <t>1.14.3</t>
  </si>
  <si>
    <t>CUBA DE EMBUTIR OVAL EM LOUÇA BRANCA, 35 X 50CM OU EQUIVALENTE, INCLUSO VÁLVULA E SIFÃO TIPO GARRAFA EM METAL CROMADO - FORNECIMENTO E INSTALAÇÃO. AF_01/2020</t>
  </si>
  <si>
    <t>14.4</t>
  </si>
  <si>
    <t>1.14.4</t>
  </si>
  <si>
    <t>VASO SANITÁRIO SIFONADO COM CAIXA ACOPLADA LOUÇA BRANCA - PADRÃO MÉDIO, INCLUSO ENGATE FLEXÍVEL EM METAL CROMADO, 1/2  X 40CM - FORNECIMENTO E INSTALAÇÃO. AF_01/2020</t>
  </si>
  <si>
    <t>14.5</t>
  </si>
  <si>
    <t>1.14.5</t>
  </si>
  <si>
    <t>CUBA DE EMBUTIR DE AÇO INOXIDÁVEL MÉDIA, INCLUSO VÁLVULA TIPO AMERICANA EM METAL CROMADO E SIFÃO FLEXÍVEL EM PVC - FORNECIMENTO E INSTALAÇÃO. AF_01/2020</t>
  </si>
  <si>
    <t>14.6</t>
  </si>
  <si>
    <t>1.14.6</t>
  </si>
  <si>
    <t>BARRA DE APOIO RETA, EM ACO INOX POLIDO, COMPRIMENTO 80 CM,  FIXADA NA PAREDE - FORNECIMENTO E INSTALAÇÃO. AF_01/2020</t>
  </si>
  <si>
    <t>14.7</t>
  </si>
  <si>
    <t>1.14.7</t>
  </si>
  <si>
    <t/>
  </si>
  <si>
    <t>2.0</t>
  </si>
  <si>
    <t>CONSTRUÇÃO DO QUIOSQUE DA GUARDA MUNICIPAL, NO MUNICÍPIO DE SOUSA- PB</t>
  </si>
  <si>
    <t>2.1.1</t>
  </si>
  <si>
    <t>2.2.1</t>
  </si>
  <si>
    <t>2.2.2</t>
  </si>
  <si>
    <t>2.2.3</t>
  </si>
  <si>
    <t>INFRAESTRUTURA</t>
  </si>
  <si>
    <t>2.3.1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</si>
  <si>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</si>
  <si>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</si>
  <si>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</si>
  <si>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</si>
  <si>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</si>
  <si>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</si>
  <si>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</si>
  <si>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</si>
  <si>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</si>
  <si>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</si>
  <si>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2.3.12</t>
  </si>
  <si>
    <t>2.3.13</t>
  </si>
  <si>
    <t>2.4.1</t>
  </si>
  <si>
    <t>2.4.2</t>
  </si>
  <si>
    <t>2.4.3</t>
  </si>
  <si>
    <t>2.4.4</t>
  </si>
  <si>
    <t>2.4.5</t>
  </si>
  <si>
    <t>2.4.6</t>
  </si>
  <si>
    <t>2.4.7</t>
  </si>
  <si>
    <t>2.4.9</t>
  </si>
  <si>
    <t>2.4.10</t>
  </si>
  <si>
    <t>2.4.11</t>
  </si>
  <si>
    <t>2.4.12</t>
  </si>
  <si>
    <t>2.4.13</t>
  </si>
  <si>
    <t>2.5</t>
  </si>
  <si>
    <t>2.5.1</t>
  </si>
  <si>
    <t>VERGA MOLDADA IN LOCO COM UTILIZAÇÃO DE BLOCOS CANALETA PARA JANELAS COM ATÉ 1,5 M DE VÃO. AF_03/2016</t>
  </si>
  <si>
    <t>2.5.2</t>
  </si>
  <si>
    <t>2.5.3</t>
  </si>
  <si>
    <t>2.5.4</t>
  </si>
  <si>
    <t xml:space="preserve">REVESTIMENTOS </t>
  </si>
  <si>
    <t>2.6</t>
  </si>
  <si>
    <t>2.6.1</t>
  </si>
  <si>
    <t>2.6.2</t>
  </si>
  <si>
    <t>(COMPOSIÇÃO REPRESENTATIVA) DO SERVIÇO DE REVESTIMENTO CERÂMICO PARA PAREDES INTERNAS, MEIA OU PAREDE INTEIRA, PLACAS TIPO ESMALTADA EXTRA DE 20X20 CM, PARA EDIFICAÇÕES HABITACIONAIS UNIFAMILIAR (CASAS) E EDIFICAÇÕES PÚB</t>
  </si>
  <si>
    <t>2.6.3</t>
  </si>
  <si>
    <t>(COMPOSIÇÃO REPRESENTATIVA) DO SERVIÇO DE REVESTIMENTO CERÂMICO PARA PAREDES INTERNAS, MEIA OU PAREDE INTEIRA, PLACAS TIPO ESMALTADA EXTRA DE 20X20 CM, PARA EDIFICAÇÕES HABITACIONAIS UNIFAMILIAR (CASAS) E EDIFICAÇÕES PÚBLICAS PADRÃO. AF_11/2014</t>
  </si>
  <si>
    <t>2.6.4</t>
  </si>
  <si>
    <t>6.5</t>
  </si>
  <si>
    <t>2.6.5</t>
  </si>
  <si>
    <t>6.6</t>
  </si>
  <si>
    <t>2.6.6</t>
  </si>
  <si>
    <t>2.7</t>
  </si>
  <si>
    <t>2.7.1</t>
  </si>
  <si>
    <t>2.7.2</t>
  </si>
  <si>
    <t>2.7.3</t>
  </si>
  <si>
    <t>FABRICAÇÃO E INSTALAÇÃO DE MEIA TESOURA DE MADEIRA NÃO APARELHADA, COM VÃO DE 4 M, PARA TELHA ONDULADA DE FIBROCIMENTO, ALUMÍNIO, PLÁSTICA OU TERMOACÚSTICA, INCLUSO IÇAMENTO. AF_07/2019</t>
  </si>
  <si>
    <t>2.7.4</t>
  </si>
  <si>
    <t>2.7.5</t>
  </si>
  <si>
    <t>RUFO EM CHAPA DE AÇO GALVANIZADO NÚMERO 24, CORTE DE 25 CM, INCLUSO TRANSPORTE VERTICAL. AF_07/2019</t>
  </si>
  <si>
    <t>2.7.6</t>
  </si>
  <si>
    <t>7.7</t>
  </si>
  <si>
    <t>2.7.7</t>
  </si>
  <si>
    <t>7.8</t>
  </si>
  <si>
    <t>2.7.8</t>
  </si>
  <si>
    <t xml:space="preserve">ESQUADRIAS </t>
  </si>
  <si>
    <t>2.8</t>
  </si>
  <si>
    <t>KIT DE PORTA DE MADEIRA PARA PINTURA, SEMI-OCA (LEVE OU MÉDIA), PADRÃO MÉDIO, 80X210CM, ESPESSURA DE 3,5CM, ITENS INCLUSOS: DOBRADIÇAS, MONTAGEM E INSTALAÇÃO DO BATENTE, FECHADURA COM EXECUÇÃO DO FURO - FORNECIMENTO E IN</t>
  </si>
  <si>
    <t>2.8.1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</si>
  <si>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</si>
  <si>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2.8.2</t>
  </si>
  <si>
    <t>KIT DE PORTA DE MADEIRA PARA PINTURA, SEMI-OCA (LEVE OU MÉDIA), PADRÃO MÉDIO, 70X210CM, ESPESSURA DE 3,5CM, ITENS INCLUSOS: DOBRADIÇAS, MONTAGEM E INSTALAÇÃO DO BATENTE, FECHADURA COM EXECUÇÃO DO FURO - FORNECIMENTO E IN</t>
  </si>
  <si>
    <t>2.8.3</t>
  </si>
  <si>
    <t>KIT DE PORTA DE MADEIRA PARA PINTURA, SEMI-OCA (LEVE OU MÉDIA), PADRÃO MÉDIO, 70X210CM, ESPESSURA DE 3,5CM, ITENS INCLUSOS: DOBRADIÇAS, MONTAGEM E INSTALAÇÃO DO BATENTE, FECHADURA COM EXECUÇÃO DO FURO - FORNECIMENTO E INSTALAÇÃO. AF_12/2019</t>
  </si>
  <si>
    <t>2.9</t>
  </si>
  <si>
    <t>BANCADA DE MÁRMORE BRANCO POLIDO, DE 0,50 X 0,60 M, PARA LAVATÓRIO - FORNECIMENTO E INSTALAÇÃO. AF_01/2020</t>
  </si>
  <si>
    <t>2.9.1</t>
  </si>
  <si>
    <t>2.9.2</t>
  </si>
  <si>
    <t>2.9.3</t>
  </si>
  <si>
    <t>VASO SANITARIO SIFONADO CONVENCIONAL PARA PCD SEM FURO FRONTAL COM LOUÇA BRANCA SEM ASSENTO, INCLUSO CONJUNTO DE LIGAÇÃO PARA BACIA SANITÁRIA AJUSTÁVEL - FORNECIMENTO E INSTALAÇÃO. AF_01/2020</t>
  </si>
  <si>
    <t>2.9.4</t>
  </si>
  <si>
    <t>PISO</t>
  </si>
  <si>
    <t>2.10</t>
  </si>
  <si>
    <t>2.10.1</t>
  </si>
  <si>
    <t>2.10.2</t>
  </si>
  <si>
    <t>2.10.3</t>
  </si>
  <si>
    <t>2.11</t>
  </si>
  <si>
    <t>2.11.1</t>
  </si>
  <si>
    <t>2.11.2</t>
  </si>
  <si>
    <t>2.11.3</t>
  </si>
  <si>
    <t>2.12</t>
  </si>
  <si>
    <t>2.12.1</t>
  </si>
  <si>
    <t>CAIXA RETANGULAR 4" X 4" MÉDIA (1,30 M DO PISO), PVC, INSTALADA EM PAREDE - FORNECIMENTO E INSTALAÇÃO. AF_03/2023</t>
  </si>
  <si>
    <t>2.12.2</t>
  </si>
  <si>
    <t>CAIXA OCTOGONAL 4" X 4", PVC, INSTALADA EM LAJE - FORNECIMENTO E INSTALAÇÃO. AF_03/2023</t>
  </si>
  <si>
    <t>2.12.3</t>
  </si>
  <si>
    <t>2.12.4</t>
  </si>
  <si>
    <t>2.12.5</t>
  </si>
  <si>
    <t>CABO DE COBRE FLEXÍVEL ISOLADO, 6 MM², ANTI-CHAMA 450/750 V, PARA CIRCUITOS TERMINAIS - FORNECIMENTO E INSTALAÇÃO. AF_03/2023</t>
  </si>
  <si>
    <t>2.12.6</t>
  </si>
  <si>
    <t>2.12.7</t>
  </si>
  <si>
    <t>2.12.8</t>
  </si>
  <si>
    <t>DISPOSITIVO DPS CLASSE II, 1 POLO, TENSAO MAXIMA DE 275 V, CORRENTE MAXIMA DE *30* KA (TIPO AC)</t>
  </si>
  <si>
    <t>2.12.9</t>
  </si>
  <si>
    <t>DISPOSITIVO DR, 2 POLOS, SENSIBILIDADE DE 300 MA, CORRENTE DE 25 A, TIPO AC</t>
  </si>
  <si>
    <t>2.12.10</t>
  </si>
  <si>
    <t>2.12.11</t>
  </si>
  <si>
    <t>INTERRUPTOR PARALELO (2 MÓDULOS), 10A/250V, INCLUINDO SUPORTE E PLACA - FORNECIMENTO E INSTALAÇÃO. AF_03/2023</t>
  </si>
  <si>
    <t>12.12</t>
  </si>
  <si>
    <t>2.12.12</t>
  </si>
  <si>
    <t>12.13</t>
  </si>
  <si>
    <t>2.12.13</t>
  </si>
  <si>
    <t>12.14</t>
  </si>
  <si>
    <t>2.12.14</t>
  </si>
  <si>
    <t>ELETRODUTO RÍGIDO ROSCÁVEL, PVC, DN 32 MM (1"), PARA CIRCUITOS TERMINAIS, INSTALADO EM LAJE - FORNECIMENTO E INSTALAÇÃO. AF_03/2023</t>
  </si>
  <si>
    <t>12.15</t>
  </si>
  <si>
    <t>2.12.15</t>
  </si>
  <si>
    <t>QUADRO DE DISTRIBUIÇÃO DE ENERGIA EM PVC, DE EMBUTIR, SEM BARRAMENTO, PARA 6 DISJUNTORES - FORNECIMENTO E INSTALAÇÃO. AF_10/2020</t>
  </si>
  <si>
    <t>12.16</t>
  </si>
  <si>
    <t>2.12.16</t>
  </si>
  <si>
    <t>12.17</t>
  </si>
  <si>
    <t>2.12.17</t>
  </si>
  <si>
    <t>12.18</t>
  </si>
  <si>
    <t>2.12.18</t>
  </si>
  <si>
    <t>LUMINÁRIA TIPO CALHA, DE SOBREPOR, COM 2 LÂMPADAS TUBULARES FLUORESCENTES DE 18 W, COM REATOR DE PARTIDA RÁPIDA - FORNECIMENTO E INSTALAÇÃO. AF_02/2020</t>
  </si>
  <si>
    <t>12.19</t>
  </si>
  <si>
    <t>2.12.19</t>
  </si>
  <si>
    <t>12.20</t>
  </si>
  <si>
    <t>2.12.20</t>
  </si>
  <si>
    <t xml:space="preserve">INSTALAÇÃO HIDROSANITÁRIA </t>
  </si>
  <si>
    <t>2.13</t>
  </si>
  <si>
    <t>2.13.1</t>
  </si>
  <si>
    <t>2.13.2</t>
  </si>
  <si>
    <t>2.13.3</t>
  </si>
  <si>
    <t>2.13.4</t>
  </si>
  <si>
    <t>REGISTRO DE GAVETA BRUTO, LATÃO, ROSCÁVEL, 1", COM ACABAMENTO E CANOPLA CROMADOS - FORNECIMENTO E INSTALAÇÃO. AF_08/2021</t>
  </si>
  <si>
    <t>2.13.5</t>
  </si>
  <si>
    <t>2.13.6</t>
  </si>
  <si>
    <t>2.13.7</t>
  </si>
  <si>
    <t>2.13.8</t>
  </si>
  <si>
    <t>CAIXA DE GORDURA PEQUENA (CAPACIDADE: 19 L), CIRCULAR, EM PVC, DIÂMETRO INTERNO= 0,3 M. AF_12/2020</t>
  </si>
  <si>
    <t>2.13.9</t>
  </si>
  <si>
    <t>2.13.10</t>
  </si>
  <si>
    <t>2.13.11</t>
  </si>
  <si>
    <t>2.13.12</t>
  </si>
  <si>
    <t>2.13.13</t>
  </si>
  <si>
    <t>2.13.14</t>
  </si>
  <si>
    <t>2.13.15</t>
  </si>
  <si>
    <t>2.13.16</t>
  </si>
  <si>
    <t>Largura Calçada:</t>
  </si>
  <si>
    <t>Largura da Guia:</t>
  </si>
  <si>
    <t>Altura da Guia:</t>
  </si>
  <si>
    <t>SINAPI</t>
  </si>
  <si>
    <t>MEMÓRIA DE CÁLCULO DE QUANTIDADES</t>
  </si>
  <si>
    <t>NÍVEL</t>
  </si>
  <si>
    <t>TIPO</t>
  </si>
  <si>
    <t>ITEM BASE</t>
  </si>
  <si>
    <t>ITEM RUA</t>
  </si>
  <si>
    <t>SERVIÇO</t>
  </si>
  <si>
    <t>DESCRIÇÃO</t>
  </si>
  <si>
    <t>VEZ</t>
  </si>
  <si>
    <t>DADOS</t>
  </si>
  <si>
    <t>RESULTADO</t>
  </si>
  <si>
    <t>UNID</t>
  </si>
  <si>
    <t>X1</t>
  </si>
  <si>
    <t>X2</t>
  </si>
  <si>
    <t>Y1</t>
  </si>
  <si>
    <t>Y2</t>
  </si>
  <si>
    <t>Z1</t>
  </si>
  <si>
    <t>Z2</t>
  </si>
  <si>
    <t>PARCIAL</t>
  </si>
  <si>
    <t>TOTAL</t>
  </si>
  <si>
    <t>GERAL</t>
  </si>
  <si>
    <t>1.1.1.1</t>
  </si>
  <si>
    <t>1.1.2.1</t>
  </si>
  <si>
    <t>1.1.3.1</t>
  </si>
  <si>
    <t>1.1.4.1</t>
  </si>
  <si>
    <t xml:space="preserve">perímetro da intervenção </t>
  </si>
  <si>
    <t>1.1.5.1</t>
  </si>
  <si>
    <t xml:space="preserve">área da intervenção </t>
  </si>
  <si>
    <t>1.1.6.1</t>
  </si>
  <si>
    <t xml:space="preserve">DEMOLIÇÕES </t>
  </si>
  <si>
    <t>1.1.7.1</t>
  </si>
  <si>
    <t xml:space="preserve">PARALELEPÍPEDO EXISTE </t>
  </si>
  <si>
    <t>1.1.8.1</t>
  </si>
  <si>
    <t xml:space="preserve">MEIO EXISTE </t>
  </si>
  <si>
    <t>1.1.9.1</t>
  </si>
  <si>
    <t xml:space="preserve">CERCA EXISTENTE </t>
  </si>
  <si>
    <t>1.1.10.1</t>
  </si>
  <si>
    <t>ITEM 1.1.7</t>
  </si>
  <si>
    <t>2.1.10.2</t>
  </si>
  <si>
    <t>ITEM 1.1.8</t>
  </si>
  <si>
    <t>3.1.10.3</t>
  </si>
  <si>
    <t>ITEM 1.1.9</t>
  </si>
  <si>
    <t>1.1.11.1</t>
  </si>
  <si>
    <t>ITEM 1.1.10</t>
  </si>
  <si>
    <t>1.2.1.1</t>
  </si>
  <si>
    <t>1.2.2.1</t>
  </si>
  <si>
    <t xml:space="preserve">S14=S15=S17=S18=S21=S22=S23=S24=S27=S28=S29=S30=S31=S32=S33=S35=S36=S38=S39=S40=S41=S42=S43=S44=S54=S55=S60=S61=S62=S63=S65=S66=S68=S69=S71=S72=S75=S76=S80=S81=S83=S84=S85=S86=S87=S88
</t>
  </si>
  <si>
    <t>1.2.2.2</t>
  </si>
  <si>
    <t xml:space="preserve">S1=S3=S9=S11=S20
</t>
  </si>
  <si>
    <t>1.2.2.3</t>
  </si>
  <si>
    <t xml:space="preserve">S16=S52=S79
</t>
  </si>
  <si>
    <t>1.2.2.4</t>
  </si>
  <si>
    <t>2.2.4</t>
  </si>
  <si>
    <t xml:space="preserve">S25=S34=S48=S50=S51=S53=S57=S70=S73=S82
</t>
  </si>
  <si>
    <t>1.2.2.5</t>
  </si>
  <si>
    <t>2.2.5</t>
  </si>
  <si>
    <t xml:space="preserve">S4=S5
</t>
  </si>
  <si>
    <t>1.2.2.6</t>
  </si>
  <si>
    <t>2.2.6</t>
  </si>
  <si>
    <t xml:space="preserve">S47=S56=S59
</t>
  </si>
  <si>
    <t>1.2.2.7</t>
  </si>
  <si>
    <t>2.2.7</t>
  </si>
  <si>
    <t xml:space="preserve">S45=S46
</t>
  </si>
  <si>
    <t>1.2.2.8</t>
  </si>
  <si>
    <t>2.2.8</t>
  </si>
  <si>
    <t xml:space="preserve">S6=S7=S8=S10=S12
</t>
  </si>
  <si>
    <t>1.2.2.9</t>
  </si>
  <si>
    <t>2.2.9</t>
  </si>
  <si>
    <t xml:space="preserve">S58=S64=S67=S77=S78
</t>
  </si>
  <si>
    <t>1.2.2.10</t>
  </si>
  <si>
    <t>2.2.10</t>
  </si>
  <si>
    <t xml:space="preserve">S13=S26=S49=S89
</t>
  </si>
  <si>
    <t>1.2.2.11</t>
  </si>
  <si>
    <t>2.2.11</t>
  </si>
  <si>
    <t xml:space="preserve">S74
</t>
  </si>
  <si>
    <t>1.2.2.12</t>
  </si>
  <si>
    <t>2.2.12</t>
  </si>
  <si>
    <t xml:space="preserve">S37
</t>
  </si>
  <si>
    <t>1.2.2.13</t>
  </si>
  <si>
    <t>2.2.13</t>
  </si>
  <si>
    <t xml:space="preserve">S19
</t>
  </si>
  <si>
    <t>1.2.2.14</t>
  </si>
  <si>
    <t>2.2.14</t>
  </si>
  <si>
    <t xml:space="preserve">S90
</t>
  </si>
  <si>
    <t>1.2.2.15</t>
  </si>
  <si>
    <t>2.2.15</t>
  </si>
  <si>
    <t xml:space="preserve">Baldrames </t>
  </si>
  <si>
    <t>1.2.3.3</t>
  </si>
  <si>
    <t>Volume de escavação - Volume de concreto da fundação</t>
  </si>
  <si>
    <t>1.2.4.1</t>
  </si>
  <si>
    <t>Guarda municipal</t>
  </si>
  <si>
    <t>2.2.4.2</t>
  </si>
  <si>
    <t>Auditório</t>
  </si>
  <si>
    <t>3.2.4.3</t>
  </si>
  <si>
    <t xml:space="preserve">Rampas </t>
  </si>
  <si>
    <t>4.2.4.4</t>
  </si>
  <si>
    <t xml:space="preserve">Fazer Negócio </t>
  </si>
  <si>
    <t>5.2.4.5</t>
  </si>
  <si>
    <t xml:space="preserve">Palco </t>
  </si>
  <si>
    <t>1.3.1.1</t>
  </si>
  <si>
    <t>3.1.1</t>
  </si>
  <si>
    <t>nível 0,15</t>
  </si>
  <si>
    <t>1.3.1.2</t>
  </si>
  <si>
    <t>3.1.2</t>
  </si>
  <si>
    <t>nível auditório 0,70</t>
  </si>
  <si>
    <t>1.3.2.1</t>
  </si>
  <si>
    <t>3.2.1</t>
  </si>
  <si>
    <t>1.3.2.2</t>
  </si>
  <si>
    <t>3.2.2</t>
  </si>
  <si>
    <t>1.3.2.3</t>
  </si>
  <si>
    <t>3.2.3</t>
  </si>
  <si>
    <t>1.3.2.4</t>
  </si>
  <si>
    <t>3.2.4</t>
  </si>
  <si>
    <t>1.3.2.5</t>
  </si>
  <si>
    <t>3.2.5</t>
  </si>
  <si>
    <t>1.3.2.6</t>
  </si>
  <si>
    <t>3.2.6</t>
  </si>
  <si>
    <t>1.3.2.7</t>
  </si>
  <si>
    <t>3.2.7</t>
  </si>
  <si>
    <t>1.3.2.8</t>
  </si>
  <si>
    <t>3.2.8</t>
  </si>
  <si>
    <t>1.3.2.9</t>
  </si>
  <si>
    <t>3.2.9</t>
  </si>
  <si>
    <t>1.3.2.10</t>
  </si>
  <si>
    <t>3.2.10</t>
  </si>
  <si>
    <t>1.3.2.11</t>
  </si>
  <si>
    <t>3.2.11</t>
  </si>
  <si>
    <t>1.3.2.12</t>
  </si>
  <si>
    <t>3.2.12</t>
  </si>
  <si>
    <t>1.3.2.13</t>
  </si>
  <si>
    <t>3.2.13</t>
  </si>
  <si>
    <t>1.3.2.14</t>
  </si>
  <si>
    <t>3.2.14</t>
  </si>
  <si>
    <t>1.3.2.15</t>
  </si>
  <si>
    <t>3.2.15</t>
  </si>
  <si>
    <t>1.3.3.1</t>
  </si>
  <si>
    <t>3.3.1</t>
  </si>
  <si>
    <t>1.3.3.2</t>
  </si>
  <si>
    <t>3.3.2</t>
  </si>
  <si>
    <t>1.3.3.3</t>
  </si>
  <si>
    <t>3.3.3</t>
  </si>
  <si>
    <t>1.3.3.4</t>
  </si>
  <si>
    <t>3.3.4</t>
  </si>
  <si>
    <t>1.3.3.5</t>
  </si>
  <si>
    <t>3.3.5</t>
  </si>
  <si>
    <t>1.3.3.6</t>
  </si>
  <si>
    <t>3.3.6</t>
  </si>
  <si>
    <t>1.3.3.7</t>
  </si>
  <si>
    <t>3.3.7</t>
  </si>
  <si>
    <t>1.3.3.8</t>
  </si>
  <si>
    <t>3.3.8</t>
  </si>
  <si>
    <t>1.3.3.9</t>
  </si>
  <si>
    <t>3.3.9</t>
  </si>
  <si>
    <t>1.3.3.10</t>
  </si>
  <si>
    <t>3.3.10</t>
  </si>
  <si>
    <t>1.3.3.11</t>
  </si>
  <si>
    <t>3.3.11</t>
  </si>
  <si>
    <t>1.3.3.12</t>
  </si>
  <si>
    <t>3.3.12</t>
  </si>
  <si>
    <t>1.3.3.13</t>
  </si>
  <si>
    <t>3.3.13</t>
  </si>
  <si>
    <t>1.3.3.14</t>
  </si>
  <si>
    <t>3.3.14</t>
  </si>
  <si>
    <t>1.3.3.15</t>
  </si>
  <si>
    <t>3.3.15</t>
  </si>
  <si>
    <t>1.3.4.1</t>
  </si>
  <si>
    <t>3.4.1</t>
  </si>
  <si>
    <t xml:space="preserve">baldrames </t>
  </si>
  <si>
    <t>1.3.5.1</t>
  </si>
  <si>
    <t>3.5.1</t>
  </si>
  <si>
    <t xml:space="preserve">sapatas </t>
  </si>
  <si>
    <t>1.3.6.1</t>
  </si>
  <si>
    <t>3.6.1</t>
  </si>
  <si>
    <t>1.3.6.2</t>
  </si>
  <si>
    <t>3.6.2</t>
  </si>
  <si>
    <t>1.3.6.3</t>
  </si>
  <si>
    <t>3.6.3</t>
  </si>
  <si>
    <t>1.3.7.1</t>
  </si>
  <si>
    <t>3.7.1</t>
  </si>
  <si>
    <t>1.3.8.1</t>
  </si>
  <si>
    <t>3.8.1</t>
  </si>
  <si>
    <t>1.3.9.1</t>
  </si>
  <si>
    <t>3.9.1</t>
  </si>
  <si>
    <t>1.3.9.2</t>
  </si>
  <si>
    <t>3.9.2</t>
  </si>
  <si>
    <t>1.3.10.1</t>
  </si>
  <si>
    <t>3.10.1</t>
  </si>
  <si>
    <t>1.3.10.2</t>
  </si>
  <si>
    <t>3.10.2</t>
  </si>
  <si>
    <t>1.3.11.1</t>
  </si>
  <si>
    <t>3.11.1</t>
  </si>
  <si>
    <t>1.3.12.1</t>
  </si>
  <si>
    <t>3.12.1</t>
  </si>
  <si>
    <t>1.3.12.2</t>
  </si>
  <si>
    <t>3.12.2</t>
  </si>
  <si>
    <t>1.3.13.1</t>
  </si>
  <si>
    <t>3.13.1</t>
  </si>
  <si>
    <t>1.3.13.2</t>
  </si>
  <si>
    <t>3.13.2</t>
  </si>
  <si>
    <t>1.3.14.1</t>
  </si>
  <si>
    <t>3.14.1</t>
  </si>
  <si>
    <t>1.4.1.1</t>
  </si>
  <si>
    <t>4.1.1</t>
  </si>
  <si>
    <t xml:space="preserve">pilares nível baldrames </t>
  </si>
  <si>
    <t>1.4.1.2</t>
  </si>
  <si>
    <t>4.1.2</t>
  </si>
  <si>
    <t xml:space="preserve">pilares nível auditório </t>
  </si>
  <si>
    <t>1.4.1.3</t>
  </si>
  <si>
    <t>4.1.3</t>
  </si>
  <si>
    <t xml:space="preserve">pilares nível coberta menor </t>
  </si>
  <si>
    <t>1.4.1.4</t>
  </si>
  <si>
    <t>4.1.4</t>
  </si>
  <si>
    <t>pilares caixa dagua D</t>
  </si>
  <si>
    <t>1.4.1.5</t>
  </si>
  <si>
    <t>4.1.5</t>
  </si>
  <si>
    <t>pilares caixa dagua E</t>
  </si>
  <si>
    <t>1.4.1.6</t>
  </si>
  <si>
    <t>4.1.6</t>
  </si>
  <si>
    <t>pilares platibanda 1 Audit</t>
  </si>
  <si>
    <t>1.4.1.7</t>
  </si>
  <si>
    <t>4.1.7</t>
  </si>
  <si>
    <t>pilares platibanda 2</t>
  </si>
  <si>
    <t>1.4.2.1</t>
  </si>
  <si>
    <t>4.2.1</t>
  </si>
  <si>
    <t xml:space="preserve">vigas cob menor </t>
  </si>
  <si>
    <t>1.4.2.2</t>
  </si>
  <si>
    <t>4.2.2</t>
  </si>
  <si>
    <t>vigas caixa dagua D</t>
  </si>
  <si>
    <t>1.4.2.3</t>
  </si>
  <si>
    <t>4.2.3</t>
  </si>
  <si>
    <t>vigas caixa dagua E</t>
  </si>
  <si>
    <t>1.4.2.4</t>
  </si>
  <si>
    <t>4.2.4</t>
  </si>
  <si>
    <t>Vigas platibanda 1 Audit</t>
  </si>
  <si>
    <t>1.4.2.5</t>
  </si>
  <si>
    <t>4.2.5</t>
  </si>
  <si>
    <t>Vigas platibanda 2 Audit</t>
  </si>
  <si>
    <t>1.4.3.1</t>
  </si>
  <si>
    <t>4.3.1</t>
  </si>
  <si>
    <t xml:space="preserve">laje rampa </t>
  </si>
  <si>
    <t>1.4.3.2</t>
  </si>
  <si>
    <t>4.3.2</t>
  </si>
  <si>
    <t xml:space="preserve">laje escada </t>
  </si>
  <si>
    <t>1.4.3.3</t>
  </si>
  <si>
    <t>4.3.3</t>
  </si>
  <si>
    <t>Laje caixa dágua D</t>
  </si>
  <si>
    <t>1.4.3.4</t>
  </si>
  <si>
    <t>4.3.4</t>
  </si>
  <si>
    <t>Laje caixa dágua E</t>
  </si>
  <si>
    <t>1.4.3.5</t>
  </si>
  <si>
    <t>4.3.5</t>
  </si>
  <si>
    <t>Laje cobe Aud 1</t>
  </si>
  <si>
    <t>1.4.4.1</t>
  </si>
  <si>
    <t>4.4.1</t>
  </si>
  <si>
    <t>1.4.4.2</t>
  </si>
  <si>
    <t>4.4.2</t>
  </si>
  <si>
    <t>1.4.4.3</t>
  </si>
  <si>
    <t>4.4.3</t>
  </si>
  <si>
    <t>1.4.4.4</t>
  </si>
  <si>
    <t>4.4.4</t>
  </si>
  <si>
    <t>1.4.4.5</t>
  </si>
  <si>
    <t>4.4.5</t>
  </si>
  <si>
    <t>1.4.4.6</t>
  </si>
  <si>
    <t>4.4.6</t>
  </si>
  <si>
    <t>1.4.4.7</t>
  </si>
  <si>
    <t>4.4.7</t>
  </si>
  <si>
    <t>1.4.4.8</t>
  </si>
  <si>
    <t>4.4.8</t>
  </si>
  <si>
    <t>1.4.4.9</t>
  </si>
  <si>
    <t>4.4.9</t>
  </si>
  <si>
    <t>1.4.4.10</t>
  </si>
  <si>
    <t>4.4.10</t>
  </si>
  <si>
    <t>1.4.4.11</t>
  </si>
  <si>
    <t>4.4.11</t>
  </si>
  <si>
    <t>1.4.4.12</t>
  </si>
  <si>
    <t>4.4.12</t>
  </si>
  <si>
    <t>1.4.5.1</t>
  </si>
  <si>
    <t>4.5.1</t>
  </si>
  <si>
    <t>1.4.5.2</t>
  </si>
  <si>
    <t>4.5.2</t>
  </si>
  <si>
    <t>1.4.6.1</t>
  </si>
  <si>
    <t>4.6.1</t>
  </si>
  <si>
    <t>1.4.6.2</t>
  </si>
  <si>
    <t>4.6.2</t>
  </si>
  <si>
    <t>1.4.6.3</t>
  </si>
  <si>
    <t>4.6.3</t>
  </si>
  <si>
    <t>1.4.6.4</t>
  </si>
  <si>
    <t>4.6.4</t>
  </si>
  <si>
    <t>1.4.6.5</t>
  </si>
  <si>
    <t>4.6.5</t>
  </si>
  <si>
    <t>1.4.7.1</t>
  </si>
  <si>
    <t>4.7.1</t>
  </si>
  <si>
    <t>1.4.7.2</t>
  </si>
  <si>
    <t>4.7.2</t>
  </si>
  <si>
    <t>1.4.7.3</t>
  </si>
  <si>
    <t>4.7.3</t>
  </si>
  <si>
    <t>1.4.7.4</t>
  </si>
  <si>
    <t>4.7.4</t>
  </si>
  <si>
    <t>1.4.7.5</t>
  </si>
  <si>
    <t>4.7.5</t>
  </si>
  <si>
    <t>1.4.7.6</t>
  </si>
  <si>
    <t>4.7.6</t>
  </si>
  <si>
    <t>1.4.7.7</t>
  </si>
  <si>
    <t>4.7.7</t>
  </si>
  <si>
    <t>1.4.7.1.7</t>
  </si>
  <si>
    <t>4.7.1.7</t>
  </si>
  <si>
    <t>1.4.7.1.8</t>
  </si>
  <si>
    <t>4.7.1.8</t>
  </si>
  <si>
    <t>1.4.8.1</t>
  </si>
  <si>
    <t>4.8.1</t>
  </si>
  <si>
    <t>1.4.8.2</t>
  </si>
  <si>
    <t>4.8.2</t>
  </si>
  <si>
    <t>1.4.8.3</t>
  </si>
  <si>
    <t>4.8.3</t>
  </si>
  <si>
    <t>1.4.8.4</t>
  </si>
  <si>
    <t>4.8.4</t>
  </si>
  <si>
    <t>1.4.8.5</t>
  </si>
  <si>
    <t>4.8.5</t>
  </si>
  <si>
    <t>2.4.8.6</t>
  </si>
  <si>
    <t>4.8.6</t>
  </si>
  <si>
    <t>3.4.8.7</t>
  </si>
  <si>
    <t>4.8.7</t>
  </si>
  <si>
    <t>1.4.8.8</t>
  </si>
  <si>
    <t>4.8.8</t>
  </si>
  <si>
    <t>1.4.9.1</t>
  </si>
  <si>
    <t>4.9.1</t>
  </si>
  <si>
    <t>2.4.9.2</t>
  </si>
  <si>
    <t>4.9.2</t>
  </si>
  <si>
    <t>3.4.9.3</t>
  </si>
  <si>
    <t>4.9.3</t>
  </si>
  <si>
    <t>4.4.9.4</t>
  </si>
  <si>
    <t>4.9.4</t>
  </si>
  <si>
    <t>1.4.10.1</t>
  </si>
  <si>
    <t>4.10.1</t>
  </si>
  <si>
    <t>2.4.10.2</t>
  </si>
  <si>
    <t>4.10.2</t>
  </si>
  <si>
    <t>3.4.10.3</t>
  </si>
  <si>
    <t>4.10.3</t>
  </si>
  <si>
    <t>4.4.10.4</t>
  </si>
  <si>
    <t>4.10.4</t>
  </si>
  <si>
    <t>1.4.11.1</t>
  </si>
  <si>
    <t>4.11.1</t>
  </si>
  <si>
    <t>2.4.11.2</t>
  </si>
  <si>
    <t>4.11.2</t>
  </si>
  <si>
    <t>3.4.11.3</t>
  </si>
  <si>
    <t>4.11.3</t>
  </si>
  <si>
    <t>4.4.11.4</t>
  </si>
  <si>
    <t>4.11.4</t>
  </si>
  <si>
    <t>1.4.12.1</t>
  </si>
  <si>
    <t>4.12.1</t>
  </si>
  <si>
    <t>2.4.12.2</t>
  </si>
  <si>
    <t>4.12.2</t>
  </si>
  <si>
    <t>3.4.12.3</t>
  </si>
  <si>
    <t>4.12.3</t>
  </si>
  <si>
    <t>4.4.12.4</t>
  </si>
  <si>
    <t>4.12.4</t>
  </si>
  <si>
    <t>5.4.12.5</t>
  </si>
  <si>
    <t>4.12.5</t>
  </si>
  <si>
    <t>6.4.12.6</t>
  </si>
  <si>
    <t>4.12.6</t>
  </si>
  <si>
    <t>7.4.12.7</t>
  </si>
  <si>
    <t>4.12.7</t>
  </si>
  <si>
    <t>1.4.12.8</t>
  </si>
  <si>
    <t>4.12.8</t>
  </si>
  <si>
    <t>1.4.12.9</t>
  </si>
  <si>
    <t>4.12.9</t>
  </si>
  <si>
    <t>1.4.12.10</t>
  </si>
  <si>
    <t>4.12.10</t>
  </si>
  <si>
    <t>1.4.12.11</t>
  </si>
  <si>
    <t>4.12.11</t>
  </si>
  <si>
    <t>1.4.12.12</t>
  </si>
  <si>
    <t>4.12.12</t>
  </si>
  <si>
    <t>1.4.12.13</t>
  </si>
  <si>
    <t>4.12.13</t>
  </si>
  <si>
    <t>laje escada</t>
  </si>
  <si>
    <t>2.4.12.14</t>
  </si>
  <si>
    <t>4.12.14</t>
  </si>
  <si>
    <t>3.4.12.15</t>
  </si>
  <si>
    <t>4.12.15</t>
  </si>
  <si>
    <t>4.4.12.16</t>
  </si>
  <si>
    <t>4.12.16</t>
  </si>
  <si>
    <t>1.4.13.1</t>
  </si>
  <si>
    <t>4.13.1</t>
  </si>
  <si>
    <t>1.4.14.1</t>
  </si>
  <si>
    <t>4.14.1</t>
  </si>
  <si>
    <t>1.4.15.1</t>
  </si>
  <si>
    <t>4.15.1</t>
  </si>
  <si>
    <t>1.4.16.1</t>
  </si>
  <si>
    <t>4.16.1</t>
  </si>
  <si>
    <t>1.5.1.1</t>
  </si>
  <si>
    <t>5.1.1</t>
  </si>
  <si>
    <t>1.5.1.2</t>
  </si>
  <si>
    <t>5.1.2</t>
  </si>
  <si>
    <t xml:space="preserve">Dormitório </t>
  </si>
  <si>
    <t>1.5.1.3</t>
  </si>
  <si>
    <t>5.1.3</t>
  </si>
  <si>
    <t>Desc Portas P01</t>
  </si>
  <si>
    <t>1.5.1.4</t>
  </si>
  <si>
    <t>5.1.4</t>
  </si>
  <si>
    <t>Desc Janela J02</t>
  </si>
  <si>
    <t>1.5.1.5</t>
  </si>
  <si>
    <t>5.1.5</t>
  </si>
  <si>
    <t xml:space="preserve">Copa </t>
  </si>
  <si>
    <t>1.5.1.6</t>
  </si>
  <si>
    <t>5.1.6</t>
  </si>
  <si>
    <t>1.5.1.7</t>
  </si>
  <si>
    <t>5.1.7</t>
  </si>
  <si>
    <t>1.5.1.8</t>
  </si>
  <si>
    <t>5.1.8</t>
  </si>
  <si>
    <t>Wc</t>
  </si>
  <si>
    <t>1.5.1.9</t>
  </si>
  <si>
    <t>5.1.9</t>
  </si>
  <si>
    <t>1.5.1.10</t>
  </si>
  <si>
    <t>5.1.10</t>
  </si>
  <si>
    <t>Desc Janela J01</t>
  </si>
  <si>
    <t>1.5.1.11</t>
  </si>
  <si>
    <t>5.1.11</t>
  </si>
  <si>
    <t>Sala do comandante H=4</t>
  </si>
  <si>
    <t>1.5.1.12</t>
  </si>
  <si>
    <t>5.1.12</t>
  </si>
  <si>
    <t>Sala do comandante H=3</t>
  </si>
  <si>
    <t>1.5.1.13</t>
  </si>
  <si>
    <t>5.1.13</t>
  </si>
  <si>
    <t>1.5.1.14</t>
  </si>
  <si>
    <t>5.1.14</t>
  </si>
  <si>
    <t>Desc Janela J20</t>
  </si>
  <si>
    <t>1.5.1.15</t>
  </si>
  <si>
    <t>5.1.15</t>
  </si>
  <si>
    <t>Sala Técnica H=3</t>
  </si>
  <si>
    <t>1.5.1.16</t>
  </si>
  <si>
    <t>5.1.16</t>
  </si>
  <si>
    <t>Sala Técnica H=4</t>
  </si>
  <si>
    <t>1.5.1.17</t>
  </si>
  <si>
    <t>5.1.17</t>
  </si>
  <si>
    <t>1.5.1.18</t>
  </si>
  <si>
    <t>5.1.18</t>
  </si>
  <si>
    <t>1.5.1.19</t>
  </si>
  <si>
    <t>5.1.19</t>
  </si>
  <si>
    <t>Sala de reunião H=3</t>
  </si>
  <si>
    <t>1.5.1.20</t>
  </si>
  <si>
    <t>5.1.20</t>
  </si>
  <si>
    <t>Sala de reunião H=4</t>
  </si>
  <si>
    <t>1.5.1.21</t>
  </si>
  <si>
    <t>5.1.21</t>
  </si>
  <si>
    <t xml:space="preserve">Adicional de parede dupla fachada sala de reunião </t>
  </si>
  <si>
    <t>1.5.1.22</t>
  </si>
  <si>
    <t>5.1.22</t>
  </si>
  <si>
    <t>1.5.1.23</t>
  </si>
  <si>
    <t>5.1.23</t>
  </si>
  <si>
    <t>1.5.1.24</t>
  </si>
  <si>
    <t>5.1.24</t>
  </si>
  <si>
    <t>Parede externa h=4 m</t>
  </si>
  <si>
    <t>1.5.1.25</t>
  </si>
  <si>
    <t>5.1.25</t>
  </si>
  <si>
    <t>1.5.1.26</t>
  </si>
  <si>
    <t>5.1.26</t>
  </si>
  <si>
    <t xml:space="preserve">Desc porta entrada recepção </t>
  </si>
  <si>
    <t>1.5.1.27</t>
  </si>
  <si>
    <t>5.1.27</t>
  </si>
  <si>
    <t>parede dupla entrada h=4</t>
  </si>
  <si>
    <t>1.5.1.28</t>
  </si>
  <si>
    <t>5.1.28</t>
  </si>
  <si>
    <t xml:space="preserve">Bwc Dormitório </t>
  </si>
  <si>
    <t>1.5.1.29</t>
  </si>
  <si>
    <t>5.1.29</t>
  </si>
  <si>
    <t>1.5.1.30</t>
  </si>
  <si>
    <t>5.1.30</t>
  </si>
  <si>
    <t xml:space="preserve">Sala de Adm </t>
  </si>
  <si>
    <t>1.5.1.31</t>
  </si>
  <si>
    <t>5.1.31</t>
  </si>
  <si>
    <t>1.5.1.32</t>
  </si>
  <si>
    <t>5.1.32</t>
  </si>
  <si>
    <t>Desc Portas P02</t>
  </si>
  <si>
    <t>1.5.1.33</t>
  </si>
  <si>
    <t>5.1.33</t>
  </si>
  <si>
    <t xml:space="preserve">Video monitoramento </t>
  </si>
  <si>
    <t>1.5.1.34</t>
  </si>
  <si>
    <t>5.1.34</t>
  </si>
  <si>
    <t>1.5.1.35</t>
  </si>
  <si>
    <t>5.1.35</t>
  </si>
  <si>
    <t>1.5.1.36</t>
  </si>
  <si>
    <t>5.1.36</t>
  </si>
  <si>
    <t xml:space="preserve">Wcs entrada </t>
  </si>
  <si>
    <t>1.5.1.37</t>
  </si>
  <si>
    <t>5.1.37</t>
  </si>
  <si>
    <t>1.5.1.38</t>
  </si>
  <si>
    <t>5.1.38</t>
  </si>
  <si>
    <t>Parede entrada H=  2,8</t>
  </si>
  <si>
    <t>1.5.1.39</t>
  </si>
  <si>
    <t>5.1.39</t>
  </si>
  <si>
    <t xml:space="preserve">área externa </t>
  </si>
  <si>
    <t>1.5.1.40</t>
  </si>
  <si>
    <t>5.1.40</t>
  </si>
  <si>
    <t xml:space="preserve">Desconto pele de vidro </t>
  </si>
  <si>
    <t>1.5.1.41</t>
  </si>
  <si>
    <t>5.1.41</t>
  </si>
  <si>
    <t>1.5.1.42</t>
  </si>
  <si>
    <t>5.1.42</t>
  </si>
  <si>
    <t xml:space="preserve">Auditório </t>
  </si>
  <si>
    <t>1.5.1.43</t>
  </si>
  <si>
    <t>5.1.43</t>
  </si>
  <si>
    <t>parede dupla fachada h=3m</t>
  </si>
  <si>
    <t>1.5.1.44</t>
  </si>
  <si>
    <t>5.1.44</t>
  </si>
  <si>
    <t>1.5.1.45</t>
  </si>
  <si>
    <t>5.1.45</t>
  </si>
  <si>
    <t>Desc Portas P22</t>
  </si>
  <si>
    <t>1.5.1.46</t>
  </si>
  <si>
    <t>5.1.46</t>
  </si>
  <si>
    <t>1.5.1.47</t>
  </si>
  <si>
    <t>5.1.47</t>
  </si>
  <si>
    <t>1.5.1.48</t>
  </si>
  <si>
    <t>5.1.48</t>
  </si>
  <si>
    <t xml:space="preserve">Fazer negócios </t>
  </si>
  <si>
    <t>1.5.1.49</t>
  </si>
  <si>
    <t>5.1.49</t>
  </si>
  <si>
    <t xml:space="preserve">paredes externas </t>
  </si>
  <si>
    <t>1.5.1.50</t>
  </si>
  <si>
    <t>5.1.50</t>
  </si>
  <si>
    <t>1.5.1.51</t>
  </si>
  <si>
    <t>5.1.51</t>
  </si>
  <si>
    <t>1.5.1.52</t>
  </si>
  <si>
    <t>5.1.52</t>
  </si>
  <si>
    <t>1.5.1.53</t>
  </si>
  <si>
    <t>5.1.53</t>
  </si>
  <si>
    <t>Desc Portas P06</t>
  </si>
  <si>
    <t>1.5.1.54</t>
  </si>
  <si>
    <t>5.1.54</t>
  </si>
  <si>
    <t>Desc Janela J27</t>
  </si>
  <si>
    <t>1.5.1.55</t>
  </si>
  <si>
    <t>5.1.55</t>
  </si>
  <si>
    <t xml:space="preserve">Desc pele de vidro </t>
  </si>
  <si>
    <t>1.5.1.56</t>
  </si>
  <si>
    <t>5.1.56</t>
  </si>
  <si>
    <t>1.5.1.57</t>
  </si>
  <si>
    <t>5.1.57</t>
  </si>
  <si>
    <t xml:space="preserve">Despensa </t>
  </si>
  <si>
    <t>1.5.1.58</t>
  </si>
  <si>
    <t>5.1.58</t>
  </si>
  <si>
    <t>1.5.1.59</t>
  </si>
  <si>
    <t>5.1.59</t>
  </si>
  <si>
    <t>1.5.1.60</t>
  </si>
  <si>
    <t>5.1.60</t>
  </si>
  <si>
    <t>1.5.1.61</t>
  </si>
  <si>
    <t>5.1.61</t>
  </si>
  <si>
    <t xml:space="preserve">Sala Técnica </t>
  </si>
  <si>
    <t>1.5.1.62</t>
  </si>
  <si>
    <t>5.1.62</t>
  </si>
  <si>
    <t>1.5.1.63</t>
  </si>
  <si>
    <t>5.1.63</t>
  </si>
  <si>
    <t>1.5.1.64</t>
  </si>
  <si>
    <t>5.1.64</t>
  </si>
  <si>
    <t>1.5.1.65</t>
  </si>
  <si>
    <t>5.1.65</t>
  </si>
  <si>
    <t xml:space="preserve">Depósito </t>
  </si>
  <si>
    <t>1.5.1.66</t>
  </si>
  <si>
    <t>5.1.66</t>
  </si>
  <si>
    <t>1.5.1.67</t>
  </si>
  <si>
    <t>5.1.67</t>
  </si>
  <si>
    <t>1.5.1.68</t>
  </si>
  <si>
    <t>5.1.68</t>
  </si>
  <si>
    <t xml:space="preserve">parede 30 cm entrada </t>
  </si>
  <si>
    <t>1.5.1.69</t>
  </si>
  <si>
    <t>5.1.69</t>
  </si>
  <si>
    <t>1.5.1.70</t>
  </si>
  <si>
    <t>5.1.70</t>
  </si>
  <si>
    <t xml:space="preserve">canteiros </t>
  </si>
  <si>
    <t>1.5.2.1</t>
  </si>
  <si>
    <t>5.2.1</t>
  </si>
  <si>
    <t>P01</t>
  </si>
  <si>
    <t>1.5.2.2</t>
  </si>
  <si>
    <t>5.2.2</t>
  </si>
  <si>
    <t>P02</t>
  </si>
  <si>
    <t>1.5.2.3</t>
  </si>
  <si>
    <t>5.2.3</t>
  </si>
  <si>
    <t>P03</t>
  </si>
  <si>
    <t>1.5.3.1</t>
  </si>
  <si>
    <t>5.3.1</t>
  </si>
  <si>
    <t>J01</t>
  </si>
  <si>
    <t>1.5.3.2</t>
  </si>
  <si>
    <t>5.3.2</t>
  </si>
  <si>
    <t>J02</t>
  </si>
  <si>
    <t>1.5.3.3</t>
  </si>
  <si>
    <t>5.3.3</t>
  </si>
  <si>
    <t>J20</t>
  </si>
  <si>
    <t>1.5.3.4</t>
  </si>
  <si>
    <t>5.3.4</t>
  </si>
  <si>
    <t>J27</t>
  </si>
  <si>
    <t>1.5.4.1</t>
  </si>
  <si>
    <t>5.4.1</t>
  </si>
  <si>
    <t>1.5.4.2</t>
  </si>
  <si>
    <t>5.4.2</t>
  </si>
  <si>
    <t>1.5.4.3</t>
  </si>
  <si>
    <t>5.4.3</t>
  </si>
  <si>
    <t>1.5.4.4</t>
  </si>
  <si>
    <t>5.4.4</t>
  </si>
  <si>
    <t>1.6.1.1</t>
  </si>
  <si>
    <t>6.1.1</t>
  </si>
  <si>
    <t>1.6.1.2</t>
  </si>
  <si>
    <t>6.1.2</t>
  </si>
  <si>
    <t>1.6.1.3</t>
  </si>
  <si>
    <t>6.1.3</t>
  </si>
  <si>
    <t>1.6.1.4</t>
  </si>
  <si>
    <t>6.1.4</t>
  </si>
  <si>
    <t>1.6.1.5</t>
  </si>
  <si>
    <t>6.1.5</t>
  </si>
  <si>
    <t>1.6.1.6</t>
  </si>
  <si>
    <t>6.1.6</t>
  </si>
  <si>
    <t>1.6.1.7</t>
  </si>
  <si>
    <t>6.1.7</t>
  </si>
  <si>
    <t xml:space="preserve">Wc </t>
  </si>
  <si>
    <t>1.6.1.8</t>
  </si>
  <si>
    <t>6.1.8</t>
  </si>
  <si>
    <t>1.6.1.9</t>
  </si>
  <si>
    <t>6.1.9</t>
  </si>
  <si>
    <t>1.6.1.10</t>
  </si>
  <si>
    <t>6.1.10</t>
  </si>
  <si>
    <t>Sala comandante</t>
  </si>
  <si>
    <t>1.6.1.11</t>
  </si>
  <si>
    <t>6.1.11</t>
  </si>
  <si>
    <t>1.6.1.12</t>
  </si>
  <si>
    <t>6.1.12</t>
  </si>
  <si>
    <t>1.6.1.13</t>
  </si>
  <si>
    <t>6.1.13</t>
  </si>
  <si>
    <t>1.6.1.14</t>
  </si>
  <si>
    <t>6.1.14</t>
  </si>
  <si>
    <t>1.6.1.15</t>
  </si>
  <si>
    <t>6.1.15</t>
  </si>
  <si>
    <t>1.6.1.16</t>
  </si>
  <si>
    <t>6.1.16</t>
  </si>
  <si>
    <t xml:space="preserve">Sala de monitoramento </t>
  </si>
  <si>
    <t>1.6.1.17</t>
  </si>
  <si>
    <t>6.1.17</t>
  </si>
  <si>
    <t>1.6.1.18</t>
  </si>
  <si>
    <t>6.1.18</t>
  </si>
  <si>
    <t>1.6.1.19</t>
  </si>
  <si>
    <t>6.1.19</t>
  </si>
  <si>
    <t>1.6.1.20</t>
  </si>
  <si>
    <t>6.1.20</t>
  </si>
  <si>
    <t>1.6.1.21</t>
  </si>
  <si>
    <t>6.1.21</t>
  </si>
  <si>
    <t>1.6.1.22</t>
  </si>
  <si>
    <t>6.1.22</t>
  </si>
  <si>
    <t>Sala ADM</t>
  </si>
  <si>
    <t>1.6.1.23</t>
  </si>
  <si>
    <t>6.1.23</t>
  </si>
  <si>
    <t>1.6.1.24</t>
  </si>
  <si>
    <t>6.1.24</t>
  </si>
  <si>
    <t>1.6.1.25</t>
  </si>
  <si>
    <t>6.1.25</t>
  </si>
  <si>
    <t xml:space="preserve">Sala de reuniões </t>
  </si>
  <si>
    <t>1.6.1.26</t>
  </si>
  <si>
    <t>6.1.26</t>
  </si>
  <si>
    <t>1.6.1.27</t>
  </si>
  <si>
    <t>6.1.27</t>
  </si>
  <si>
    <t>1.6.1.28</t>
  </si>
  <si>
    <t>6.1.28</t>
  </si>
  <si>
    <t xml:space="preserve">Wc Fem </t>
  </si>
  <si>
    <t>1.6.1.29</t>
  </si>
  <si>
    <t>6.1.29</t>
  </si>
  <si>
    <t>1.6.1.30</t>
  </si>
  <si>
    <t>6.1.30</t>
  </si>
  <si>
    <t>1.6.1.31</t>
  </si>
  <si>
    <t>6.1.31</t>
  </si>
  <si>
    <t>Wc Masc</t>
  </si>
  <si>
    <t>1.6.1.32</t>
  </si>
  <si>
    <t>6.1.32</t>
  </si>
  <si>
    <t>1.6.1.33</t>
  </si>
  <si>
    <t>6.1.33</t>
  </si>
  <si>
    <t>1.6.1.34</t>
  </si>
  <si>
    <t>6.1.34</t>
  </si>
  <si>
    <t xml:space="preserve">Recepção e circulação </t>
  </si>
  <si>
    <t>1.6.1.35</t>
  </si>
  <si>
    <t>6.1.35</t>
  </si>
  <si>
    <t>1.6.1.36</t>
  </si>
  <si>
    <t>6.1.36</t>
  </si>
  <si>
    <t>1.6.1.37</t>
  </si>
  <si>
    <t>6.1.37</t>
  </si>
  <si>
    <t>1.6.1.38</t>
  </si>
  <si>
    <t>6.1.38</t>
  </si>
  <si>
    <t>1.6.1.39</t>
  </si>
  <si>
    <t>6.1.39</t>
  </si>
  <si>
    <t>salão principal</t>
  </si>
  <si>
    <t>1.6.1.40</t>
  </si>
  <si>
    <t>6.1.40</t>
  </si>
  <si>
    <t xml:space="preserve">palco </t>
  </si>
  <si>
    <t>1.6.1.41</t>
  </si>
  <si>
    <t>6.1.41</t>
  </si>
  <si>
    <t>Desc Porta P22</t>
  </si>
  <si>
    <t>1.6.1.42</t>
  </si>
  <si>
    <t>6.1.42</t>
  </si>
  <si>
    <t>1.6.1.43</t>
  </si>
  <si>
    <t>6.1.43</t>
  </si>
  <si>
    <t>1.6.1.44</t>
  </si>
  <si>
    <t>6.1.44</t>
  </si>
  <si>
    <t xml:space="preserve">Sala do Diretor </t>
  </si>
  <si>
    <t>1.6.1.45</t>
  </si>
  <si>
    <t>6.1.45</t>
  </si>
  <si>
    <t>1.6.1.46</t>
  </si>
  <si>
    <t>6.1.46</t>
  </si>
  <si>
    <t>1.6.1.47</t>
  </si>
  <si>
    <t>6.1.47</t>
  </si>
  <si>
    <t xml:space="preserve">Wc sala diretor </t>
  </si>
  <si>
    <t>1.6.1.48</t>
  </si>
  <si>
    <t>6.1.48</t>
  </si>
  <si>
    <t>1.6.1.49</t>
  </si>
  <si>
    <t>6.1.49</t>
  </si>
  <si>
    <t>1.6.1.50</t>
  </si>
  <si>
    <t>6.1.50</t>
  </si>
  <si>
    <t>1.6.1.51</t>
  </si>
  <si>
    <t>6.1.51</t>
  </si>
  <si>
    <t>1.6.1.52</t>
  </si>
  <si>
    <t>6.1.52</t>
  </si>
  <si>
    <t>1.6.1.53</t>
  </si>
  <si>
    <t>6.1.53</t>
  </si>
  <si>
    <t>1.6.1.54</t>
  </si>
  <si>
    <t>6.1.54</t>
  </si>
  <si>
    <t>1.6.1.55</t>
  </si>
  <si>
    <t>6.1.55</t>
  </si>
  <si>
    <t>1.6.1.56</t>
  </si>
  <si>
    <t>6.1.56</t>
  </si>
  <si>
    <t>1.6.1.57</t>
  </si>
  <si>
    <t>6.1.57</t>
  </si>
  <si>
    <t>1.6.1.58</t>
  </si>
  <si>
    <t>6.1.58</t>
  </si>
  <si>
    <t>1.6.1.59</t>
  </si>
  <si>
    <t>6.1.59</t>
  </si>
  <si>
    <t xml:space="preserve">Sala Adm </t>
  </si>
  <si>
    <t>1.6.1.60</t>
  </si>
  <si>
    <t>6.1.60</t>
  </si>
  <si>
    <t>1.6.1.61</t>
  </si>
  <si>
    <t>6.1.61</t>
  </si>
  <si>
    <t>1.6.1.62</t>
  </si>
  <si>
    <t>6.1.62</t>
  </si>
  <si>
    <t>1.6.1.63</t>
  </si>
  <si>
    <t>6.1.63</t>
  </si>
  <si>
    <t>1.6.1.64</t>
  </si>
  <si>
    <t>6.1.64</t>
  </si>
  <si>
    <t>1.6.1.65</t>
  </si>
  <si>
    <t>6.1.65</t>
  </si>
  <si>
    <t>1.6.1.66</t>
  </si>
  <si>
    <t>6.1.66</t>
  </si>
  <si>
    <t>1.6.1.67</t>
  </si>
  <si>
    <t>6.1.67</t>
  </si>
  <si>
    <t>1.6.1.68</t>
  </si>
  <si>
    <t>6.1.68</t>
  </si>
  <si>
    <t>1.6.1.69</t>
  </si>
  <si>
    <t>6.1.69</t>
  </si>
  <si>
    <t>1.6.2.1</t>
  </si>
  <si>
    <t>6.2.1</t>
  </si>
  <si>
    <t xml:space="preserve">valor do chapisco interno </t>
  </si>
  <si>
    <t>1.6.2.2</t>
  </si>
  <si>
    <t>6.2.2</t>
  </si>
  <si>
    <t>desconto do emboço 1.6.3</t>
  </si>
  <si>
    <t>1.6.3.1</t>
  </si>
  <si>
    <t>6.3.1</t>
  </si>
  <si>
    <t>1.6.3.2</t>
  </si>
  <si>
    <t>6.3.2</t>
  </si>
  <si>
    <t>1.6.3.3</t>
  </si>
  <si>
    <t>6.3.3</t>
  </si>
  <si>
    <t>1.6.3.4</t>
  </si>
  <si>
    <t>6.3.4</t>
  </si>
  <si>
    <t>1.6.3.5</t>
  </si>
  <si>
    <t>6.3.5</t>
  </si>
  <si>
    <t>1.6.3.6</t>
  </si>
  <si>
    <t>6.3.6</t>
  </si>
  <si>
    <t>1.6.3.7</t>
  </si>
  <si>
    <t>6.3.7</t>
  </si>
  <si>
    <t>1.6.3.8</t>
  </si>
  <si>
    <t>6.3.8</t>
  </si>
  <si>
    <t>1.6.3.9</t>
  </si>
  <si>
    <t>6.3.9</t>
  </si>
  <si>
    <t>1.6.3.10</t>
  </si>
  <si>
    <t>6.3.10</t>
  </si>
  <si>
    <t>1.6.3.11</t>
  </si>
  <si>
    <t>6.3.11</t>
  </si>
  <si>
    <t>1.6.3.12</t>
  </si>
  <si>
    <t>6.3.12</t>
  </si>
  <si>
    <t>1.6.3.13</t>
  </si>
  <si>
    <t>6.3.13</t>
  </si>
  <si>
    <t>1.6.3.14</t>
  </si>
  <si>
    <t>6.3.14</t>
  </si>
  <si>
    <t>1.6.3.15</t>
  </si>
  <si>
    <t>6.3.15</t>
  </si>
  <si>
    <t>1.6.3.16</t>
  </si>
  <si>
    <t>6.3.16</t>
  </si>
  <si>
    <t>1.6.3.17</t>
  </si>
  <si>
    <t>6.3.17</t>
  </si>
  <si>
    <t>1.6.3.18</t>
  </si>
  <si>
    <t>6.3.18</t>
  </si>
  <si>
    <t>1.6.3.19</t>
  </si>
  <si>
    <t>6.3.19</t>
  </si>
  <si>
    <t>1.6.3.20</t>
  </si>
  <si>
    <t>6.3.20</t>
  </si>
  <si>
    <t>1.6.3.21</t>
  </si>
  <si>
    <t>6.3.21</t>
  </si>
  <si>
    <t>1.6.3.22</t>
  </si>
  <si>
    <t>6.3.22</t>
  </si>
  <si>
    <t>1.6.3.23</t>
  </si>
  <si>
    <t>6.3.23</t>
  </si>
  <si>
    <t>1.6.4.1</t>
  </si>
  <si>
    <t>6.4.1</t>
  </si>
  <si>
    <t>igual ao item 1.6.3</t>
  </si>
  <si>
    <t>1.7.1.1</t>
  </si>
  <si>
    <t>7.1.1</t>
  </si>
  <si>
    <t>P06</t>
  </si>
  <si>
    <t>1.7.2.1</t>
  </si>
  <si>
    <t>7.2.1</t>
  </si>
  <si>
    <t>1.7.2.2</t>
  </si>
  <si>
    <t>7.2.2</t>
  </si>
  <si>
    <t>1.7.2.3</t>
  </si>
  <si>
    <t>7.2.3</t>
  </si>
  <si>
    <t>1.7.2.4</t>
  </si>
  <si>
    <t>7.2.4</t>
  </si>
  <si>
    <t>1.7.3.1</t>
  </si>
  <si>
    <t>7.3.1</t>
  </si>
  <si>
    <t>1.7.4.1</t>
  </si>
  <si>
    <t>7.4.1</t>
  </si>
  <si>
    <t>1.7.5.1</t>
  </si>
  <si>
    <t>7.5.1</t>
  </si>
  <si>
    <t xml:space="preserve">pele de vidro </t>
  </si>
  <si>
    <t xml:space="preserve">área </t>
  </si>
  <si>
    <t>1.7.5.2</t>
  </si>
  <si>
    <t>7.5.2</t>
  </si>
  <si>
    <t>1.7.5.3</t>
  </si>
  <si>
    <t>7.5.3</t>
  </si>
  <si>
    <t>1.7.5.4</t>
  </si>
  <si>
    <t>7.5.4</t>
  </si>
  <si>
    <t>1.7.6.1</t>
  </si>
  <si>
    <t>7.6.1</t>
  </si>
  <si>
    <t xml:space="preserve">Porta de entrada da guarda e do fazer negócios </t>
  </si>
  <si>
    <t>1.8.1.1</t>
  </si>
  <si>
    <t>8.1.1</t>
  </si>
  <si>
    <t>Igual ao item 1.6.2</t>
  </si>
  <si>
    <t>1.8.2.1</t>
  </si>
  <si>
    <t>8.2.1</t>
  </si>
  <si>
    <t>Igual ao item 1.8.1</t>
  </si>
  <si>
    <t>1.8.3.1</t>
  </si>
  <si>
    <t>8.3.1</t>
  </si>
  <si>
    <t xml:space="preserve">TETO </t>
  </si>
  <si>
    <t>1.8.4.1</t>
  </si>
  <si>
    <t>8.4.1</t>
  </si>
  <si>
    <t>igual ao item 1.12.9</t>
  </si>
  <si>
    <t>1.8.5.1</t>
  </si>
  <si>
    <t>8.5.1</t>
  </si>
  <si>
    <t>igual ao item 1.8.4</t>
  </si>
  <si>
    <t>1.8.6.1</t>
  </si>
  <si>
    <t>8.6.1</t>
  </si>
  <si>
    <t>1.9.1.1</t>
  </si>
  <si>
    <t>9.1.1</t>
  </si>
  <si>
    <t>paredes externas h=4</t>
  </si>
  <si>
    <t>1.9.1.2</t>
  </si>
  <si>
    <t>9.1.2</t>
  </si>
  <si>
    <t>1.9.1.3</t>
  </si>
  <si>
    <t>9.1.3</t>
  </si>
  <si>
    <t>1.9.1.4</t>
  </si>
  <si>
    <t>9.1.4</t>
  </si>
  <si>
    <t>1.9.1.5</t>
  </si>
  <si>
    <t>9.1.5</t>
  </si>
  <si>
    <t>1.9.1.6</t>
  </si>
  <si>
    <t>9.1.6</t>
  </si>
  <si>
    <t>1.9.1.7</t>
  </si>
  <si>
    <t>9.1.7</t>
  </si>
  <si>
    <t>1.9.1.8</t>
  </si>
  <si>
    <t>9.1.8</t>
  </si>
  <si>
    <t>1.9.1.9</t>
  </si>
  <si>
    <t>9.1.9</t>
  </si>
  <si>
    <t>1.9.1.10</t>
  </si>
  <si>
    <t>9.1.10</t>
  </si>
  <si>
    <t>1.9.1.11</t>
  </si>
  <si>
    <t>9.1.11</t>
  </si>
  <si>
    <t>1.9.1.12</t>
  </si>
  <si>
    <t>9.1.12</t>
  </si>
  <si>
    <t>1.9.1.13</t>
  </si>
  <si>
    <t>9.1.13</t>
  </si>
  <si>
    <t>1.9.1.14</t>
  </si>
  <si>
    <t>9.1.14</t>
  </si>
  <si>
    <t>1.9.1.15</t>
  </si>
  <si>
    <t>9.1.15</t>
  </si>
  <si>
    <t>Desc Porta P01</t>
  </si>
  <si>
    <t>1.9.2.1</t>
  </si>
  <si>
    <t>9.2.1</t>
  </si>
  <si>
    <t>igual aoo item 1.9.1</t>
  </si>
  <si>
    <t>1.9.3.1</t>
  </si>
  <si>
    <t>9.3.1</t>
  </si>
  <si>
    <t xml:space="preserve">conforme detalhe da fachada arquitetonico </t>
  </si>
  <si>
    <t>1.9.4.1</t>
  </si>
  <si>
    <t>9.4.1</t>
  </si>
  <si>
    <t>1.9.4.2</t>
  </si>
  <si>
    <t>9.4.2</t>
  </si>
  <si>
    <t>1.9.4.3</t>
  </si>
  <si>
    <t>9.4.3</t>
  </si>
  <si>
    <t>1.9.5.1</t>
  </si>
  <si>
    <t>9.5.1</t>
  </si>
  <si>
    <t>1.9.5.2</t>
  </si>
  <si>
    <t>9.5.2</t>
  </si>
  <si>
    <t>1.9.6.1</t>
  </si>
  <si>
    <t>9.6.1</t>
  </si>
  <si>
    <t>área de emboço subtraída da área dos revestimentos com porcelanato e placa em concreto</t>
  </si>
  <si>
    <t>1.9.7.1</t>
  </si>
  <si>
    <t>9.7.1</t>
  </si>
  <si>
    <t>igual ao item 19.6</t>
  </si>
  <si>
    <t>1.9.8.1</t>
  </si>
  <si>
    <t>9.8.1</t>
  </si>
  <si>
    <t>1.10.1.1</t>
  </si>
  <si>
    <t>10.1.1</t>
  </si>
  <si>
    <t xml:space="preserve">Qtde de projeto elétrico </t>
  </si>
  <si>
    <t>1.10.2.1</t>
  </si>
  <si>
    <t>10.2.1</t>
  </si>
  <si>
    <t>1.10.3.1</t>
  </si>
  <si>
    <t>10.3.1</t>
  </si>
  <si>
    <t>1.10.4.1</t>
  </si>
  <si>
    <t>10.4.1</t>
  </si>
  <si>
    <t>1.10.5.1</t>
  </si>
  <si>
    <t>10.5.1</t>
  </si>
  <si>
    <t>1.10.6.1</t>
  </si>
  <si>
    <t>10.6.1</t>
  </si>
  <si>
    <t>1.10.7.1</t>
  </si>
  <si>
    <t>10.7.1</t>
  </si>
  <si>
    <t>1.10.8.1</t>
  </si>
  <si>
    <t>10.8.1</t>
  </si>
  <si>
    <t>1.10.9.1</t>
  </si>
  <si>
    <t>10.9.1</t>
  </si>
  <si>
    <t>1.10.10.1</t>
  </si>
  <si>
    <t>10.10.1</t>
  </si>
  <si>
    <t>1.10.11.1</t>
  </si>
  <si>
    <t>10.11.1</t>
  </si>
  <si>
    <t>1.10.12.1</t>
  </si>
  <si>
    <t>10.12.1</t>
  </si>
  <si>
    <t>1.10.13.1</t>
  </si>
  <si>
    <t>10.13.1</t>
  </si>
  <si>
    <t>1.10.14.1</t>
  </si>
  <si>
    <t>10.14.1</t>
  </si>
  <si>
    <t>1.10.15.1</t>
  </si>
  <si>
    <t>10.15.1</t>
  </si>
  <si>
    <t>1.10.16.1</t>
  </si>
  <si>
    <t>10.16.1</t>
  </si>
  <si>
    <t>1.10.17.1</t>
  </si>
  <si>
    <t>10.17.1</t>
  </si>
  <si>
    <t>1.10.18.1</t>
  </si>
  <si>
    <t>10.18.1</t>
  </si>
  <si>
    <t>1.10.19.1</t>
  </si>
  <si>
    <t>10.19.1</t>
  </si>
  <si>
    <t>1.10.20.1</t>
  </si>
  <si>
    <t>10.20.1</t>
  </si>
  <si>
    <t>1.10.21.1</t>
  </si>
  <si>
    <t>10.21.1</t>
  </si>
  <si>
    <t>1.10.22.1</t>
  </si>
  <si>
    <t>10.22.1</t>
  </si>
  <si>
    <t>1.10.23.1</t>
  </si>
  <si>
    <t>10.23.1</t>
  </si>
  <si>
    <t>1.10.24.1</t>
  </si>
  <si>
    <t>10.24.1</t>
  </si>
  <si>
    <t>1.10.25.1</t>
  </si>
  <si>
    <t>10.25.1</t>
  </si>
  <si>
    <t>1.10.26.1</t>
  </si>
  <si>
    <t>10.26.1</t>
  </si>
  <si>
    <t>1.10.27.1</t>
  </si>
  <si>
    <t>10.27.1</t>
  </si>
  <si>
    <t>1.10.28.1</t>
  </si>
  <si>
    <t>10.28.1</t>
  </si>
  <si>
    <t>1.11.1.1</t>
  </si>
  <si>
    <t>11.1.1</t>
  </si>
  <si>
    <t>1.11.1.2</t>
  </si>
  <si>
    <t>11.1.2</t>
  </si>
  <si>
    <t>1.11.1.3</t>
  </si>
  <si>
    <t>11.1.3</t>
  </si>
  <si>
    <t>1.11.1.4</t>
  </si>
  <si>
    <t>11.1.4</t>
  </si>
  <si>
    <t>1.11.1.5</t>
  </si>
  <si>
    <t>11.1.5</t>
  </si>
  <si>
    <t>1.11.1.6</t>
  </si>
  <si>
    <t>11.1.6</t>
  </si>
  <si>
    <t xml:space="preserve">Piso madeirado calçada </t>
  </si>
  <si>
    <t>1.11.2.1</t>
  </si>
  <si>
    <t>11.2.1</t>
  </si>
  <si>
    <t>1.11.2.2</t>
  </si>
  <si>
    <t>11.2.2</t>
  </si>
  <si>
    <t>1.11.2.3</t>
  </si>
  <si>
    <t>11.2.3</t>
  </si>
  <si>
    <t>1.11.2.4</t>
  </si>
  <si>
    <t>11.2.4</t>
  </si>
  <si>
    <t>1.11.2.5</t>
  </si>
  <si>
    <t>11.2.5</t>
  </si>
  <si>
    <t>1.11.2.6</t>
  </si>
  <si>
    <t>11.2.6</t>
  </si>
  <si>
    <t>1.11.3.1</t>
  </si>
  <si>
    <t>11.3.1</t>
  </si>
  <si>
    <t>1.11.3.2</t>
  </si>
  <si>
    <t>11.3.2</t>
  </si>
  <si>
    <t>1.11.3.3</t>
  </si>
  <si>
    <t>11.3.3</t>
  </si>
  <si>
    <t>1.11.3.4</t>
  </si>
  <si>
    <t>11.3.4</t>
  </si>
  <si>
    <t>1.11.3.5</t>
  </si>
  <si>
    <t>11.3.5</t>
  </si>
  <si>
    <t>1.11.4.1</t>
  </si>
  <si>
    <t>11.4.1</t>
  </si>
  <si>
    <t>ÁREA EXTRAÍDA DO CAD</t>
  </si>
  <si>
    <t>1.11.5.1</t>
  </si>
  <si>
    <t>11.5.1</t>
  </si>
  <si>
    <t>1.11.6.1</t>
  </si>
  <si>
    <t>11.6.1</t>
  </si>
  <si>
    <t>1.11.7.1</t>
  </si>
  <si>
    <t>11.7.1</t>
  </si>
  <si>
    <t>1.11.8.1</t>
  </si>
  <si>
    <t>11.8.1</t>
  </si>
  <si>
    <t>1.12.1.1</t>
  </si>
  <si>
    <t>12.1.1</t>
  </si>
  <si>
    <t>1.12.1.2</t>
  </si>
  <si>
    <t>12.1.2</t>
  </si>
  <si>
    <t>Fazer Negócios</t>
  </si>
  <si>
    <t>1.12.2.1</t>
  </si>
  <si>
    <t>12.2.1</t>
  </si>
  <si>
    <t xml:space="preserve">Laje impemeabilizada- Guarda </t>
  </si>
  <si>
    <t>1.12.2.2</t>
  </si>
  <si>
    <t>12.2.2</t>
  </si>
  <si>
    <t xml:space="preserve">Laje impemeabilizada- Guarda - subida </t>
  </si>
  <si>
    <t>1.12.2.3</t>
  </si>
  <si>
    <t>12.2.3</t>
  </si>
  <si>
    <t xml:space="preserve">Laje impemeabilizada- fazer negócios </t>
  </si>
  <si>
    <t>1.12.2.4</t>
  </si>
  <si>
    <t>12.2.4</t>
  </si>
  <si>
    <t xml:space="preserve">Laje impemeabilizada- fazer negócios  - subida </t>
  </si>
  <si>
    <t>1.12.3.1</t>
  </si>
  <si>
    <t>12.3.1</t>
  </si>
  <si>
    <t>1.12.3.2</t>
  </si>
  <si>
    <t>12.3.2</t>
  </si>
  <si>
    <t>1.12.3.3</t>
  </si>
  <si>
    <t>12.3.3</t>
  </si>
  <si>
    <t>1.12.3.4</t>
  </si>
  <si>
    <t>12.3.4</t>
  </si>
  <si>
    <t>1.12.4.1</t>
  </si>
  <si>
    <t>12.4.1</t>
  </si>
  <si>
    <t>1.12.5.1</t>
  </si>
  <si>
    <t>12.5.1</t>
  </si>
  <si>
    <t>1.12.6.1</t>
  </si>
  <si>
    <t>12.6.1</t>
  </si>
  <si>
    <t>1.12.6.2</t>
  </si>
  <si>
    <t>12.6.2</t>
  </si>
  <si>
    <t>1.12.7.1</t>
  </si>
  <si>
    <t>12.7.1</t>
  </si>
  <si>
    <t>1.12.7.2</t>
  </si>
  <si>
    <t>12.7.2</t>
  </si>
  <si>
    <t>1.12.7.3</t>
  </si>
  <si>
    <t>12.7.3</t>
  </si>
  <si>
    <t>1.12.8.1</t>
  </si>
  <si>
    <t>12.8.1</t>
  </si>
  <si>
    <t>1.12.8.2</t>
  </si>
  <si>
    <t>12.8.2</t>
  </si>
  <si>
    <t>1.12.8.3</t>
  </si>
  <si>
    <t>12.8.3</t>
  </si>
  <si>
    <t>1.12.9.1</t>
  </si>
  <si>
    <t>12.9.1</t>
  </si>
  <si>
    <t>1.12.9.2</t>
  </si>
  <si>
    <t>12.9.2</t>
  </si>
  <si>
    <t>1.12.9.3</t>
  </si>
  <si>
    <t>12.9.3</t>
  </si>
  <si>
    <t>1.12.9.4</t>
  </si>
  <si>
    <t>12.9.4</t>
  </si>
  <si>
    <t>1.12.10.1</t>
  </si>
  <si>
    <t>12.10.1</t>
  </si>
  <si>
    <t>1.12.11.1</t>
  </si>
  <si>
    <t>12.11.1</t>
  </si>
  <si>
    <t>1.13.1.1</t>
  </si>
  <si>
    <t>13.1.1</t>
  </si>
  <si>
    <t>1.13.2.1</t>
  </si>
  <si>
    <t>13.2.1</t>
  </si>
  <si>
    <t>1.13.3.1</t>
  </si>
  <si>
    <t>13.3.1</t>
  </si>
  <si>
    <t>1.13.4.1</t>
  </si>
  <si>
    <t>13.4.1</t>
  </si>
  <si>
    <t>1.13.5.1</t>
  </si>
  <si>
    <t>13.5.1</t>
  </si>
  <si>
    <t>1.13.6.1</t>
  </si>
  <si>
    <t>13.6.1</t>
  </si>
  <si>
    <t>1.13.7.1</t>
  </si>
  <si>
    <t>13.7.1</t>
  </si>
  <si>
    <t>1.13.8.1</t>
  </si>
  <si>
    <t>13.8.1</t>
  </si>
  <si>
    <t>1.13.9.1</t>
  </si>
  <si>
    <t>13.9.1</t>
  </si>
  <si>
    <t>1.13.10.1</t>
  </si>
  <si>
    <t>13.10.1</t>
  </si>
  <si>
    <t xml:space="preserve">SANITÁRIAS </t>
  </si>
  <si>
    <t>1.13.11.1</t>
  </si>
  <si>
    <t>13.11.1</t>
  </si>
  <si>
    <t>1.13.12.1</t>
  </si>
  <si>
    <t>13.12.1</t>
  </si>
  <si>
    <t>1.13.13.1</t>
  </si>
  <si>
    <t>13.13.1</t>
  </si>
  <si>
    <t>1.13.14.1</t>
  </si>
  <si>
    <t>13.14.1</t>
  </si>
  <si>
    <t>1.13.15.1</t>
  </si>
  <si>
    <t>13.15.1</t>
  </si>
  <si>
    <t>1.13.16.1</t>
  </si>
  <si>
    <t>13.16.1</t>
  </si>
  <si>
    <t>1.13.17.1</t>
  </si>
  <si>
    <t>13.17.1</t>
  </si>
  <si>
    <t xml:space="preserve">PLUVIAL </t>
  </si>
  <si>
    <t>1.13.18.1</t>
  </si>
  <si>
    <t>13.18.1</t>
  </si>
  <si>
    <t>1.13.19.1</t>
  </si>
  <si>
    <t>13.19.1</t>
  </si>
  <si>
    <t>1.14.1.1</t>
  </si>
  <si>
    <t>14.1.1</t>
  </si>
  <si>
    <t xml:space="preserve">bancadas banheiros </t>
  </si>
  <si>
    <t>1.14.1.2</t>
  </si>
  <si>
    <t>14.1.2</t>
  </si>
  <si>
    <t xml:space="preserve">Bancadas copas </t>
  </si>
  <si>
    <t>1.14.2.1</t>
  </si>
  <si>
    <t>14.2.1</t>
  </si>
  <si>
    <t>1.14.3.1</t>
  </si>
  <si>
    <t>14.3.1</t>
  </si>
  <si>
    <t>1.14.4.1</t>
  </si>
  <si>
    <t>14.4.1</t>
  </si>
  <si>
    <t xml:space="preserve">banheiros </t>
  </si>
  <si>
    <t>1.14.5.1</t>
  </si>
  <si>
    <t>14.5.1</t>
  </si>
  <si>
    <t>1.14.6.1</t>
  </si>
  <si>
    <t>14.6.1</t>
  </si>
  <si>
    <t>1.14.7.1</t>
  </si>
  <si>
    <t>14.7.1</t>
  </si>
  <si>
    <t>2.1.1.1</t>
  </si>
  <si>
    <t>2.2.1.1</t>
  </si>
  <si>
    <t xml:space="preserve">S2=S3=S4=S5=S6=S7
</t>
  </si>
  <si>
    <t>2.2.1.2</t>
  </si>
  <si>
    <t>2.1.2</t>
  </si>
  <si>
    <t>S1</t>
  </si>
  <si>
    <t>2.2.1.3</t>
  </si>
  <si>
    <t>2.1.3</t>
  </si>
  <si>
    <t>2.2.2.1</t>
  </si>
  <si>
    <t>2.2.3.1</t>
  </si>
  <si>
    <t>2.3.1.1</t>
  </si>
  <si>
    <t>2.3.2.1</t>
  </si>
  <si>
    <t>2.3.2.2</t>
  </si>
  <si>
    <t>2.3.2.3</t>
  </si>
  <si>
    <t>2.3.3.1</t>
  </si>
  <si>
    <t>2.3.3.2</t>
  </si>
  <si>
    <t>2.3.3.3</t>
  </si>
  <si>
    <t>2.3.4.1</t>
  </si>
  <si>
    <t>2.3.5.1</t>
  </si>
  <si>
    <t>2.3.6.1</t>
  </si>
  <si>
    <t>2.3.7.1</t>
  </si>
  <si>
    <t>2.3.7.2</t>
  </si>
  <si>
    <t>3.7.2</t>
  </si>
  <si>
    <t>2.3.8.1</t>
  </si>
  <si>
    <t>2.3.9.1</t>
  </si>
  <si>
    <t>2.3.9.2</t>
  </si>
  <si>
    <t>2.3.10.1</t>
  </si>
  <si>
    <t>2.3.10.2</t>
  </si>
  <si>
    <t>2.3.11.1</t>
  </si>
  <si>
    <t>2.3.11.2</t>
  </si>
  <si>
    <t>3.11.2</t>
  </si>
  <si>
    <t>2.3.12.1</t>
  </si>
  <si>
    <t>baldrames</t>
  </si>
  <si>
    <t>2.3.13.1</t>
  </si>
  <si>
    <t>2.4.1.1</t>
  </si>
  <si>
    <t xml:space="preserve">pilares baldrames </t>
  </si>
  <si>
    <t>2.4.1.2</t>
  </si>
  <si>
    <t>pilares coberta</t>
  </si>
  <si>
    <t>2.4.1.3</t>
  </si>
  <si>
    <t>pilares platibanda</t>
  </si>
  <si>
    <t>2.4.2.1</t>
  </si>
  <si>
    <t>vigas coberta</t>
  </si>
  <si>
    <t>2.4.2.2</t>
  </si>
  <si>
    <t>vigas platibanda</t>
  </si>
  <si>
    <t>2.4.3.1</t>
  </si>
  <si>
    <t xml:space="preserve">lajes </t>
  </si>
  <si>
    <t>2.4.4.1</t>
  </si>
  <si>
    <t>2.4.4.2</t>
  </si>
  <si>
    <t>2.4.4.3</t>
  </si>
  <si>
    <t>2.4.4.4</t>
  </si>
  <si>
    <t>2.4.4.5</t>
  </si>
  <si>
    <t>2.4.5.1</t>
  </si>
  <si>
    <t>2.4.6.1</t>
  </si>
  <si>
    <t>2.4.6.2</t>
  </si>
  <si>
    <t>2.4.7.1</t>
  </si>
  <si>
    <t>2.4.7.2</t>
  </si>
  <si>
    <t>2.4.7.3</t>
  </si>
  <si>
    <t>2.4.7.4</t>
  </si>
  <si>
    <t>2.4.9.1</t>
  </si>
  <si>
    <t>2.4.10.1</t>
  </si>
  <si>
    <t>2.4.11.1</t>
  </si>
  <si>
    <t>2.4.12.1</t>
  </si>
  <si>
    <t>2.4.12.3</t>
  </si>
  <si>
    <t>2.4.12.4</t>
  </si>
  <si>
    <t>2.4.12.5</t>
  </si>
  <si>
    <t>2.4.12.6</t>
  </si>
  <si>
    <t>laje</t>
  </si>
  <si>
    <t>2.4.13.1</t>
  </si>
  <si>
    <t>2.5.1.1</t>
  </si>
  <si>
    <t xml:space="preserve">quiosque </t>
  </si>
  <si>
    <t>2.5.1.2</t>
  </si>
  <si>
    <t xml:space="preserve">caixa dagua </t>
  </si>
  <si>
    <t>2.5.1.3</t>
  </si>
  <si>
    <t>Desc Porta P03</t>
  </si>
  <si>
    <t>2.5.1.4</t>
  </si>
  <si>
    <t>Desc Porta P02</t>
  </si>
  <si>
    <t>2.5.1.5</t>
  </si>
  <si>
    <t>Desc janela J01</t>
  </si>
  <si>
    <t>2.5.2.1</t>
  </si>
  <si>
    <t>2.5.2.2</t>
  </si>
  <si>
    <t>2.5.3.1</t>
  </si>
  <si>
    <t>2.5.4.1</t>
  </si>
  <si>
    <t>2.6.1.1</t>
  </si>
  <si>
    <t xml:space="preserve">2x alvenaria </t>
  </si>
  <si>
    <t>2.6.2.1</t>
  </si>
  <si>
    <t>2.6.3.1</t>
  </si>
  <si>
    <t>2.6.4.1</t>
  </si>
  <si>
    <t>igual ao item 2.6.1</t>
  </si>
  <si>
    <t>2.6.4.2</t>
  </si>
  <si>
    <t>6.4.2</t>
  </si>
  <si>
    <t>desconto do item 2.6.2</t>
  </si>
  <si>
    <t>2.6.5.1</t>
  </si>
  <si>
    <t>6.5.1</t>
  </si>
  <si>
    <t>igual ao item 2.6.3</t>
  </si>
  <si>
    <t>2.6.6.1</t>
  </si>
  <si>
    <t>6.6.1</t>
  </si>
  <si>
    <t>igual ao item 2.6.4</t>
  </si>
  <si>
    <t>2.7.1.1</t>
  </si>
  <si>
    <t xml:space="preserve">quisque </t>
  </si>
  <si>
    <t>2.7.2.1</t>
  </si>
  <si>
    <t xml:space="preserve">calha </t>
  </si>
  <si>
    <t>2.7.2.2</t>
  </si>
  <si>
    <t>2.7.2.3</t>
  </si>
  <si>
    <t>subida</t>
  </si>
  <si>
    <t>2.7.3.1</t>
  </si>
  <si>
    <t>2.7.3.2</t>
  </si>
  <si>
    <t>7.3.2</t>
  </si>
  <si>
    <t>2.7.3.3</t>
  </si>
  <si>
    <t>7.3.3</t>
  </si>
  <si>
    <t>2.7.4.1</t>
  </si>
  <si>
    <t>2.7.5.1</t>
  </si>
  <si>
    <t>2.7.6.1</t>
  </si>
  <si>
    <t>2.7.7.1</t>
  </si>
  <si>
    <t>7.7.1</t>
  </si>
  <si>
    <t>2.7.8.1</t>
  </si>
  <si>
    <t>7.8.1</t>
  </si>
  <si>
    <t>2.8.1.1</t>
  </si>
  <si>
    <t>2.8.2.1</t>
  </si>
  <si>
    <t>J1</t>
  </si>
  <si>
    <t>2.8.3.1</t>
  </si>
  <si>
    <t>2.9.1.1</t>
  </si>
  <si>
    <t>2.9.2.1</t>
  </si>
  <si>
    <t>2.9.3.1</t>
  </si>
  <si>
    <t>2.9.4.1</t>
  </si>
  <si>
    <t>2.10.1.1</t>
  </si>
  <si>
    <t>2.10.2.1</t>
  </si>
  <si>
    <t>2.10.3.1</t>
  </si>
  <si>
    <t>2.11.1.1</t>
  </si>
  <si>
    <t>2.11.2.1</t>
  </si>
  <si>
    <t>2.11.3.1</t>
  </si>
  <si>
    <t>2.12.1.1</t>
  </si>
  <si>
    <t>2.12.2.1</t>
  </si>
  <si>
    <t>2.12.3.1</t>
  </si>
  <si>
    <t>2.12.4.1</t>
  </si>
  <si>
    <t>2.12.5.1</t>
  </si>
  <si>
    <t>2.12.6.1</t>
  </si>
  <si>
    <t>2.12.7.1</t>
  </si>
  <si>
    <t>2.12.8.1</t>
  </si>
  <si>
    <t>2.12.9.1</t>
  </si>
  <si>
    <t>2.12.10.1</t>
  </si>
  <si>
    <t>2.12.11.1</t>
  </si>
  <si>
    <t>2.12.12.1</t>
  </si>
  <si>
    <t>12.12.1</t>
  </si>
  <si>
    <t>2.12.13.1</t>
  </si>
  <si>
    <t>12.13.1</t>
  </si>
  <si>
    <t>2.12.14.1</t>
  </si>
  <si>
    <t>12.14.1</t>
  </si>
  <si>
    <t>2.12.15.1</t>
  </si>
  <si>
    <t>12.15.1</t>
  </si>
  <si>
    <t>2.12.16.1</t>
  </si>
  <si>
    <t>12.16.1</t>
  </si>
  <si>
    <t>2.12.17.1</t>
  </si>
  <si>
    <t>12.17.1</t>
  </si>
  <si>
    <t>2.12.18.1</t>
  </si>
  <si>
    <t>12.18.1</t>
  </si>
  <si>
    <t>2.12.19.1</t>
  </si>
  <si>
    <t>12.19.1</t>
  </si>
  <si>
    <t>2.12.20.1</t>
  </si>
  <si>
    <t>12.20.1</t>
  </si>
  <si>
    <t>2.13.1.1</t>
  </si>
  <si>
    <t>2.13.2.1</t>
  </si>
  <si>
    <t>2.13.3.1</t>
  </si>
  <si>
    <t>2.13.4.1</t>
  </si>
  <si>
    <t>2.13.5.1</t>
  </si>
  <si>
    <t>2.13.6.1</t>
  </si>
  <si>
    <t>2.13.7.1</t>
  </si>
  <si>
    <t>2.13.8.1</t>
  </si>
  <si>
    <t>2.13.9.1</t>
  </si>
  <si>
    <t>2.13.10.1</t>
  </si>
  <si>
    <t>2.13.11.1</t>
  </si>
  <si>
    <t>2.13.12.1</t>
  </si>
  <si>
    <t>2.13.13.1</t>
  </si>
  <si>
    <t>2.13.14.1</t>
  </si>
  <si>
    <t>2.13.15.1</t>
  </si>
  <si>
    <t>2.13.16.1</t>
  </si>
  <si>
    <t>BOLETIM DE MEDIÇÃO 03</t>
  </si>
  <si>
    <t>EMPRESA: OX CONSTRUÇÕES E SERVIÇOS LTDA - CNPJ N° 49.581.224/0001-23</t>
  </si>
  <si>
    <t>DATA DA MEDIÇÃO</t>
  </si>
  <si>
    <t>OBRA: CONSTRUÇÃO DA GUARDA MUNICIPAL E FAZER NEGÓCIOS, NO MUNICÍPIO DE SOUSA-PB</t>
  </si>
  <si>
    <t>VALOR DA PLANILHA</t>
  </si>
  <si>
    <t>OBJETIVO: Contratação de empresa especializada, cujo critério de contratação da proposta mais vantajosa será a de menor preço global para a construção.</t>
  </si>
  <si>
    <t>ENCARGOS SOCIAIS:</t>
  </si>
  <si>
    <t>SALDO DO CONTRATO (R$)</t>
  </si>
  <si>
    <t>BDI SERVIÇOS:</t>
  </si>
  <si>
    <t>VALOR DAS MEDIÇÕES ANTERIORES</t>
  </si>
  <si>
    <t>VALOR DESTA MEDIÇÃO</t>
  </si>
  <si>
    <t>REFERÊNCIA: SINAPI PB - 03/2023 DESONERADO</t>
  </si>
  <si>
    <r>
      <rPr>
        <b/>
        <sz val="6.5"/>
        <color rgb="FFFFFFFF"/>
        <rFont val="Times New Roman"/>
        <family val="1"/>
      </rPr>
      <t>0.0</t>
    </r>
  </si>
  <si>
    <r>
      <rPr>
        <b/>
        <sz val="6.5"/>
        <color rgb="FFFFFFFF"/>
        <rFont val="Times New Roman"/>
        <family val="1"/>
      </rPr>
      <t>CONSTRUÇÃO DA GUARDA MUNICIPAL E FAZER NEGÓCIOS, NO MUNICÍPIO
SOUSA- PB</t>
    </r>
  </si>
  <si>
    <t>PRÉDIO PRINCIPAL DA GUARDA MUNICIPAL E FAZER NEGÓCIO</t>
  </si>
  <si>
    <t>MEDIDO NO PERÍODO</t>
  </si>
  <si>
    <t>ACUMULADO INCLUINDO PERÍODO</t>
  </si>
  <si>
    <t>MEDIDO NO  PERÍODO (R$)</t>
  </si>
  <si>
    <t>ACUMULADO INCLUINDO PERÍODO (R$)</t>
  </si>
  <si>
    <r>
      <rPr>
        <sz val="6.5"/>
        <color rgb="FFFFFFFF"/>
        <rFont val="Times New Roman"/>
        <family val="1"/>
      </rPr>
      <t>ITEM</t>
    </r>
  </si>
  <si>
    <r>
      <rPr>
        <sz val="6.5"/>
        <color rgb="FFFFFFFF"/>
        <rFont val="Times New Roman"/>
        <family val="1"/>
      </rPr>
      <t>DESCRIÇÃO DOS SERVIÇOS</t>
    </r>
  </si>
  <si>
    <r>
      <rPr>
        <sz val="6.5"/>
        <color rgb="FFFFFFFF"/>
        <rFont val="Times New Roman"/>
        <family val="1"/>
      </rPr>
      <t>UNID.</t>
    </r>
  </si>
  <si>
    <r>
      <rPr>
        <sz val="6.5"/>
        <color rgb="FFFFFFFF"/>
        <rFont val="Times New Roman"/>
        <family val="1"/>
      </rPr>
      <t>QUANT.</t>
    </r>
  </si>
  <si>
    <r>
      <rPr>
        <sz val="6.5"/>
        <color rgb="FFFFFFFF"/>
        <rFont val="Times New Roman"/>
        <family val="1"/>
      </rPr>
      <t>VALORES (R$) - UNIT</t>
    </r>
  </si>
  <si>
    <r>
      <rPr>
        <sz val="6.5"/>
        <color rgb="FFFFFFFF"/>
        <rFont val="Times New Roman"/>
        <family val="1"/>
      </rPr>
      <t>VALORES (R$) - TOTAL</t>
    </r>
  </si>
  <si>
    <r>
      <rPr>
        <sz val="6.5"/>
        <rFont val="Times New Roman"/>
        <family val="1"/>
      </rPr>
      <t>1.1.1</t>
    </r>
  </si>
  <si>
    <r>
      <rPr>
        <sz val="6.5"/>
        <rFont val="Times New Roman"/>
        <family val="1"/>
      </rPr>
      <t xml:space="preserve">PLACA DE OBRA EM CHAPA DE ACO GALVANIZADO
</t>
    </r>
    <r>
      <rPr>
        <sz val="6.5"/>
        <rFont val="Times New Roman"/>
        <family val="1"/>
      </rPr>
      <t>[ADAPTADO SINAPI 74209/01]</t>
    </r>
  </si>
  <si>
    <r>
      <rPr>
        <sz val="6.5"/>
        <rFont val="Times New Roman"/>
        <family val="1"/>
      </rPr>
      <t>1.1.2</t>
    </r>
  </si>
  <si>
    <r>
      <rPr>
        <sz val="6.5"/>
        <rFont val="Times New Roman"/>
        <family val="1"/>
      </rPr>
      <t xml:space="preserve">EXECUÇÃO DE ALMOXARIFADO EM CANTEIRO DE OBRA EM
</t>
    </r>
    <r>
      <rPr>
        <sz val="6.5"/>
        <rFont val="Times New Roman"/>
        <family val="1"/>
      </rPr>
      <t>ALVENARIA, INCLUSO PRATELEIRAS. AF_02/2016</t>
    </r>
  </si>
  <si>
    <r>
      <rPr>
        <sz val="6.5"/>
        <rFont val="Times New Roman"/>
        <family val="1"/>
      </rPr>
      <t>1.1.3</t>
    </r>
  </si>
  <si>
    <r>
      <rPr>
        <sz val="6.5"/>
        <rFont val="Times New Roman"/>
        <family val="1"/>
      </rPr>
      <t xml:space="preserve">EXECUÇÃO DE ESCRITÓRIO EM CANTEIRO DE OBRA EM ALVENARIA, NÃO INCLUSO MOBILIÁRIO E EQUIPAMENTOS.
</t>
    </r>
    <r>
      <rPr>
        <sz val="6.5"/>
        <rFont val="Times New Roman"/>
        <family val="1"/>
      </rPr>
      <t>AF_02/2016</t>
    </r>
  </si>
  <si>
    <r>
      <rPr>
        <sz val="6.5"/>
        <rFont val="Times New Roman"/>
        <family val="1"/>
      </rPr>
      <t>1.1.4</t>
    </r>
  </si>
  <si>
    <t>TAPUME EM CHAPA COMPENSADA ESP=10mm (1 uso). [ADAPTADO ORSE 53]</t>
  </si>
  <si>
    <r>
      <rPr>
        <sz val="6.5"/>
        <rFont val="Times New Roman"/>
        <family val="1"/>
      </rPr>
      <t>1.1.5</t>
    </r>
  </si>
  <si>
    <r>
      <rPr>
        <sz val="6.5"/>
        <rFont val="Times New Roman"/>
        <family val="1"/>
      </rPr>
      <t>1.1.6</t>
    </r>
  </si>
  <si>
    <r>
      <rPr>
        <sz val="6.5"/>
        <rFont val="Times New Roman"/>
        <family val="1"/>
      </rPr>
      <t>1.1.7</t>
    </r>
  </si>
  <si>
    <r>
      <rPr>
        <sz val="6.5"/>
        <rFont val="Times New Roman"/>
        <family val="1"/>
      </rPr>
      <t>1.1.8</t>
    </r>
  </si>
  <si>
    <r>
      <rPr>
        <sz val="6.5"/>
        <rFont val="Times New Roman"/>
        <family val="1"/>
      </rPr>
      <t>1.1.9</t>
    </r>
  </si>
  <si>
    <r>
      <rPr>
        <sz val="6.5"/>
        <rFont val="Times New Roman"/>
        <family val="1"/>
      </rPr>
      <t>RETIRADA MOURAO EM CERCA COM EMPILHAMENTO [ADAPTADO SBC 22030]</t>
    </r>
  </si>
  <si>
    <t>CARGA, MANOBRA E DESCARGA DE ENTULHO EM CAMINHÃO BASCULANTE 10 M³ - CARGA COM ESCAVADEIRA HIDRÁULICA (CAÇAMBA DE 0,80 M³ / 111 HP) E DESCARGA LIVRE (UNIDADE: M3). AF_07/2020</t>
  </si>
  <si>
    <r>
      <rPr>
        <sz val="6.5"/>
        <rFont val="Times New Roman"/>
        <family val="1"/>
      </rPr>
      <t>TRANSPORTE COM CAMINHÃO BASCULANTE DE 10 M³, EM VIA URBANA PAVIMENTADA, DMT ATÉ 30 KM (UNIDADE: M3XKM). AF_07/2020</t>
    </r>
  </si>
  <si>
    <r>
      <rPr>
        <sz val="6.5"/>
        <rFont val="Times New Roman"/>
        <family val="1"/>
      </rPr>
      <t>1.2.1</t>
    </r>
  </si>
  <si>
    <r>
      <rPr>
        <sz val="6.5"/>
        <rFont val="Times New Roman"/>
        <family val="1"/>
      </rPr>
      <t xml:space="preserve">LOCACAO CONVENCIONAL DE OBRA, UTILIZANDO GABARITO DE TÁBUAS CORRIDAS PONTALETADAS A CADA 2,00M -  2
</t>
    </r>
    <r>
      <rPr>
        <sz val="6.5"/>
        <rFont val="Times New Roman"/>
        <family val="1"/>
      </rPr>
      <t>UTILIZAÇÕES. AF_10/2018</t>
    </r>
  </si>
  <si>
    <r>
      <rPr>
        <sz val="6.5"/>
        <rFont val="Times New Roman"/>
        <family val="1"/>
      </rPr>
      <t>1.2.2</t>
    </r>
  </si>
  <si>
    <r>
      <rPr>
        <sz val="6.5"/>
        <rFont val="Times New Roman"/>
        <family val="1"/>
      </rPr>
      <t>ESCAVAÇÃO MANUAL DE VALA COM PROFUNDIDADE MENOR OU IGUAL A 1,30 M. AF_02/2021</t>
    </r>
  </si>
  <si>
    <r>
      <rPr>
        <sz val="6.5"/>
        <rFont val="Times New Roman"/>
        <family val="1"/>
      </rPr>
      <t>1.2.3</t>
    </r>
  </si>
  <si>
    <r>
      <rPr>
        <sz val="6.5"/>
        <rFont val="Times New Roman"/>
        <family val="1"/>
      </rPr>
      <t>REATERRO MANUAL APILOADO COM SOQUETE. AF_10/2017</t>
    </r>
  </si>
  <si>
    <r>
      <rPr>
        <sz val="6.5"/>
        <rFont val="Times New Roman"/>
        <family val="1"/>
      </rPr>
      <t>1.2.4</t>
    </r>
  </si>
  <si>
    <r>
      <rPr>
        <sz val="6.5"/>
        <rFont val="Times New Roman"/>
        <family val="1"/>
      </rPr>
      <t>ATERRO MANUAL DE VALAS COM SOLO ARGILO-ARENOSO E COMPACTAÇÃO MECANIZADA. AF_05/2016</t>
    </r>
  </si>
  <si>
    <t>FUNDAÇÃO</t>
  </si>
  <si>
    <r>
      <rPr>
        <sz val="6.5"/>
        <rFont val="Times New Roman"/>
        <family val="1"/>
      </rPr>
      <t>1.3.1</t>
    </r>
  </si>
  <si>
    <r>
      <rPr>
        <sz val="6.5"/>
        <rFont val="Times New Roman"/>
        <family val="1"/>
      </rPr>
      <t xml:space="preserve">ALVENARIA DE EMBASAMENTO COM BLOCO CERÂMICO DE
</t>
    </r>
    <r>
      <rPr>
        <sz val="6.5"/>
        <rFont val="Times New Roman"/>
        <family val="1"/>
      </rPr>
      <t>9X14X19CM E ARGAMASSA DE ASSENTAMENTO COM PREPARO EM BETONEIRA. AF_05/2020.  [ADAPTADO SINAPI 101166]</t>
    </r>
  </si>
  <si>
    <r>
      <rPr>
        <sz val="6.5"/>
        <rFont val="Times New Roman"/>
        <family val="1"/>
      </rPr>
      <t>1.3.2</t>
    </r>
  </si>
  <si>
    <r>
      <rPr>
        <sz val="6.5"/>
        <rFont val="Times New Roman"/>
        <family val="1"/>
      </rPr>
      <t>PREPARO DE FUNDO DE VALA COM LARGURA MENOR QUE 1,5 M (ACERTO DO SOLO NATURAL). AF_08/2020</t>
    </r>
  </si>
  <si>
    <r>
      <rPr>
        <sz val="6.5"/>
        <rFont val="Times New Roman"/>
        <family val="1"/>
      </rPr>
      <t>1.3.3</t>
    </r>
  </si>
  <si>
    <r>
      <rPr>
        <sz val="6.5"/>
        <rFont val="Times New Roman"/>
        <family val="1"/>
      </rPr>
      <t xml:space="preserve">LASTRO DE CONCRETO MAGRO, APLICADO EM BLOCOS DE
</t>
    </r>
    <r>
      <rPr>
        <sz val="6.5"/>
        <rFont val="Times New Roman"/>
        <family val="1"/>
      </rPr>
      <t>COROAMENTO OU SAPATAS, ESPESSURA DE 5 CM. AF_08/2017</t>
    </r>
  </si>
  <si>
    <r>
      <rPr>
        <sz val="6.5"/>
        <rFont val="Times New Roman"/>
        <family val="1"/>
      </rPr>
      <t>1.3.4</t>
    </r>
  </si>
  <si>
    <r>
      <rPr>
        <sz val="6.5"/>
        <rFont val="Times New Roman"/>
        <family val="1"/>
      </rPr>
      <t>ARMAÇÃO DE BLOCO, VIGA BALDRAME OU SAPATA UTILIZANDO AÇO CA-50 DE 8 MM - MONTAGEM. AF_06/2017</t>
    </r>
  </si>
  <si>
    <r>
      <rPr>
        <sz val="6.5"/>
        <rFont val="Times New Roman"/>
        <family val="1"/>
      </rPr>
      <t>1.3.5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</si>
  <si>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BLOCO DE COROAMENTO, EM MADEIRA SERRADA, E=25 MM, 4 UTILIZAÇÕES. AF_06/2017</t>
    </r>
  </si>
  <si>
    <r>
      <rPr>
        <sz val="6.5"/>
        <rFont val="Times New Roman"/>
        <family val="1"/>
      </rPr>
      <t>1.3.6</t>
    </r>
  </si>
  <si>
    <r>
      <rPr>
        <sz val="6.5"/>
        <rFont val="Times New Roman"/>
        <family val="1"/>
      </rPr>
      <t xml:space="preserve">CONCRETO FCK = 30MPA, TRAÇO 1:2,1:2,5 (EM MASSA SECA
</t>
    </r>
    <r>
      <rPr>
        <sz val="6.5"/>
        <rFont val="Times New Roman"/>
        <family val="1"/>
      </rPr>
      <t>DE CIMENTO/ AREIA MÉDIA/ BRITA 1) - PREPARO MECÂNICO COM BETONEIRA 400 L. AF_05/2021</t>
    </r>
  </si>
  <si>
    <r>
      <rPr>
        <sz val="6.5"/>
        <rFont val="Times New Roman"/>
        <family val="1"/>
      </rPr>
      <t>1.3.7</t>
    </r>
  </si>
  <si>
    <r>
      <rPr>
        <sz val="6.5"/>
        <rFont val="Times New Roman"/>
        <family val="1"/>
      </rPr>
      <t xml:space="preserve">CONCRETO FCK = 20MPA, TRAÇO 1:2,7:3 (EM MASSA SECA DE
</t>
    </r>
    <r>
      <rPr>
        <sz val="6.5"/>
        <rFont val="Times New Roman"/>
        <family val="1"/>
      </rPr>
      <t>CIMENTO/ AREIA MÉDIA/ BRITA 1) - PREPARO MECÂNICO COM BETONEIRA 400 L. AF_05/2021</t>
    </r>
  </si>
  <si>
    <r>
      <rPr>
        <sz val="6.5"/>
        <rFont val="Times New Roman"/>
        <family val="1"/>
      </rPr>
      <t>1.3.8</t>
    </r>
  </si>
  <si>
    <r>
      <rPr>
        <sz val="6.5"/>
        <rFont val="Times New Roman"/>
        <family val="1"/>
      </rPr>
      <t>LANÇAMENTO COM USO DE BALDES, ADENSAMENTO E ACABAMENTO DE CONCRETO EM ESTRUTURAS. AF_02/2022</t>
    </r>
  </si>
  <si>
    <r>
      <rPr>
        <sz val="6.5"/>
        <rFont val="Times New Roman"/>
        <family val="1"/>
      </rPr>
      <t>1.3.9</t>
    </r>
  </si>
  <si>
    <r>
      <rPr>
        <sz val="6.5"/>
        <rFont val="Times New Roman"/>
        <family val="1"/>
      </rPr>
      <t>ARMAÇÃO DE BLOCO, VIGA BALDRAME E SAPATA UTILIZANDO AÇO CA-60 DE 5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</si>
  <si>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6,3 MM - MONTAGEM. AF_06/2017</t>
    </r>
  </si>
  <si>
    <r>
      <rPr>
        <sz val="6.5"/>
        <rFont val="Times New Roman"/>
        <family val="1"/>
      </rPr>
      <t>ARMAÇÃO DE BLOCO, VIGA BALDRAME OU SAPATA UTILIZANDO AÇO CA-50 DE 10 MM - MONTAGEM. 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</si>
  <si>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12,5 MM - MONTAGEM. AF_06/2017</t>
    </r>
  </si>
  <si>
    <r>
      <rPr>
        <sz val="6.5"/>
        <rFont val="Times New Roman"/>
        <family val="1"/>
      </rPr>
      <t xml:space="preserve">FABRICAÇÃO, MONTAGEM E DESMONTAGEM DE FÔRMA
</t>
    </r>
    <r>
      <rPr>
        <sz val="6.5"/>
        <rFont val="Times New Roman"/>
        <family val="1"/>
      </rPr>
      <t>PARA VIGA BALDRAME, EM MADEIRA SERRADA, E=25 MM, 4 UTILIZAÇÕES. AF_06/2017</t>
    </r>
  </si>
  <si>
    <r>
      <rPr>
        <sz val="6.5"/>
        <rFont val="Times New Roman"/>
        <family val="1"/>
      </rPr>
      <t>IMPERMEABILIZAÇÃO DE SUPERFÍCIE COM EMULSÃO ASFÁLTICA, 2 DEMÃOS AF_06/2018</t>
    </r>
  </si>
  <si>
    <t>ESTRUTURA</t>
  </si>
  <si>
    <r>
      <rPr>
        <sz val="6.5"/>
        <rFont val="Times New Roman"/>
        <family val="1"/>
      </rPr>
      <t>1.4.1</t>
    </r>
  </si>
  <si>
    <r>
      <rPr>
        <sz val="6.5"/>
        <rFont val="Times New Roman"/>
        <family val="1"/>
      </rPr>
      <t xml:space="preserve">MONTAGEM E DESMONTAGEM DE FÔRMA DE PILARES
</t>
    </r>
    <r>
      <rPr>
        <sz val="6.5"/>
        <rFont val="Times New Roman"/>
        <family val="1"/>
      </rPr>
      <t>RETANGULARES E ESTRUTURAS SIMILARES, PÉ-DIREITO SIMPLES, EM CHAPA DE MADEIRA COMPENSADA</t>
    </r>
  </si>
  <si>
    <r>
      <rPr>
        <sz val="6.5"/>
        <rFont val="Times New Roman"/>
        <family val="1"/>
      </rPr>
      <t>1.4.2</t>
    </r>
  </si>
  <si>
    <r>
      <rPr>
        <sz val="6.5"/>
        <rFont val="Times New Roman"/>
        <family val="1"/>
      </rPr>
      <t>MONTAGEM E DESMONTAGEM DE FÔRMA DE VIGA, ESCORAMENTO METÁLICO, PÉ-DIREITO SIMPLES, EM CHAPA DE MADEIRA PLASTIFICADA, 18 UTILIZAÇÕES. AF_09/2020</t>
    </r>
  </si>
  <si>
    <r>
      <rPr>
        <sz val="6.5"/>
        <rFont val="Times New Roman"/>
        <family val="1"/>
      </rPr>
      <t>1.4.3</t>
    </r>
  </si>
  <si>
    <r>
      <rPr>
        <sz val="6.5"/>
        <rFont val="Times New Roman"/>
        <family val="1"/>
      </rPr>
      <t>FABRICAÇÃO DE FÔRMA PARA LAJES, EM CHAPA DE MADEIRA COMPENSADA RESINADA, E = 17 MM. AF_09/2020</t>
    </r>
  </si>
  <si>
    <r>
      <rPr>
        <sz val="6.5"/>
        <rFont val="Times New Roman"/>
        <family val="1"/>
      </rPr>
      <t>1.4.4</t>
    </r>
  </si>
  <si>
    <r>
      <rPr>
        <sz val="6.5"/>
        <rFont val="Times New Roman"/>
        <family val="1"/>
      </rPr>
      <t>ARMAÇÃO DE PILAR OU VIGA DE ESTRUTURA CONVENCIONAL DE CONCRETO ARMADO UTILIZANDO AÇO CA-60 DE 5,0 MM - MONTAGEM. AF_06/2022</t>
    </r>
  </si>
  <si>
    <r>
      <rPr>
        <sz val="6.5"/>
        <rFont val="Times New Roman"/>
        <family val="1"/>
      </rPr>
      <t>1.4.5</t>
    </r>
  </si>
  <si>
    <r>
      <rPr>
        <sz val="6.5"/>
        <rFont val="Times New Roman"/>
        <family val="1"/>
      </rPr>
      <t>ARMAÇÃO DE PILAR OU VIGA DE ESTRUTURA CONVENCIONAL DE CONCRETO ARMADO UTILIZANDO AÇO CA-50 DE 6,3 MM - MONTAGEM. AF_06/2022</t>
    </r>
  </si>
  <si>
    <r>
      <rPr>
        <sz val="6.5"/>
        <rFont val="Times New Roman"/>
        <family val="1"/>
      </rPr>
      <t>1.4.6</t>
    </r>
  </si>
  <si>
    <r>
      <rPr>
        <sz val="6.5"/>
        <rFont val="Times New Roman"/>
        <family val="1"/>
      </rPr>
      <t>ARMAÇÃO DE PILAR OU VIGA DE ESTRUTURA CONVENCIONAL DE CONCRETO ARMADO UTILIZANDO AÇO CA-50 DE 8,0 MM - MONTAGEM. AF_06/2022</t>
    </r>
  </si>
  <si>
    <r>
      <rPr>
        <sz val="6.5"/>
        <rFont val="Times New Roman"/>
        <family val="1"/>
      </rPr>
      <t>1.4.7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</si>
  <si>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10,0 MM - MONTAGEM. AF_06/2022</t>
    </r>
  </si>
  <si>
    <r>
      <rPr>
        <sz val="6.5"/>
        <rFont val="Times New Roman"/>
        <family val="1"/>
      </rPr>
      <t>1.4.8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</si>
  <si>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12,5 MM - MONTAGEM. AF_06/2022</t>
    </r>
  </si>
  <si>
    <r>
      <rPr>
        <sz val="6.5"/>
        <rFont val="Times New Roman"/>
        <family val="1"/>
      </rPr>
      <t>1.4.9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</si>
  <si>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CA-60 DE 5,0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</si>
  <si>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6,3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</si>
  <si>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8,0 MM - MONTAGEM. AF_06/2022</t>
    </r>
  </si>
  <si>
    <r>
      <rPr>
        <sz val="6.5"/>
        <rFont val="Times New Roman"/>
        <family val="1"/>
      </rPr>
      <t xml:space="preserve">ARMAÇÃO DE PILAR OU VIGA DE ESTRUTURA CONVENCIONAL
</t>
    </r>
    <r>
      <rPr>
        <sz val="6.5"/>
        <rFont val="Times New Roman"/>
        <family val="1"/>
      </rPr>
      <t>DE CONCRETO ARMADO UTILIZANDO AÇO CA-50 DE 16,0 MM - MONTAGEM. AF_06/2022</t>
    </r>
  </si>
  <si>
    <r>
      <rPr>
        <sz val="6.5"/>
        <rFont val="Times New Roman"/>
        <family val="1"/>
      </rPr>
      <t xml:space="preserve">ARMAÇÃO DE LAJE DE ESTRUTURA CONVENCIONAL DE
</t>
    </r>
    <r>
      <rPr>
        <sz val="6.5"/>
        <rFont val="Times New Roman"/>
        <family val="1"/>
      </rPr>
      <t>CONCRETO ARMADO UTILIZANDO AÇO CA-50 DE 10,0 MM - MONTAGEM. AF_06/2022</t>
    </r>
  </si>
  <si>
    <t>PAREDES</t>
  </si>
  <si>
    <r>
      <rPr>
        <sz val="6.5"/>
        <rFont val="Times New Roman"/>
        <family val="1"/>
      </rPr>
      <t>1.5.1</t>
    </r>
  </si>
  <si>
    <r>
      <rPr>
        <sz val="6.5"/>
        <rFont val="Times New Roman"/>
        <family val="1"/>
      </rPr>
      <t xml:space="preserve">ALVENARIA DE VEDAÇÃO DE BLOCOS CERÂMICOS FURADOS
</t>
    </r>
    <r>
      <rPr>
        <sz val="6.5"/>
        <rFont val="Times New Roman"/>
        <family val="1"/>
      </rPr>
      <t>NA HORIZONTAL DE 9X19X29 CM (ESPESSURA 9 CM) E ARGAMASSA DE ASSENTAMENTO COM PREPARO EM</t>
    </r>
  </si>
  <si>
    <r>
      <rPr>
        <sz val="6.5"/>
        <rFont val="Times New Roman"/>
        <family val="1"/>
      </rPr>
      <t>1.5.2</t>
    </r>
  </si>
  <si>
    <r>
      <rPr>
        <sz val="6.5"/>
        <rFont val="Times New Roman"/>
        <family val="1"/>
      </rPr>
      <t>VERGA MOLDADA IN LOCO EM CONCRETO PARA PORTAS COM MAIS DE 1,5 M DE VÃO. AF_03/2016</t>
    </r>
  </si>
  <si>
    <r>
      <rPr>
        <sz val="6.5"/>
        <rFont val="Times New Roman"/>
        <family val="1"/>
      </rPr>
      <t>1.5.3</t>
    </r>
  </si>
  <si>
    <r>
      <rPr>
        <sz val="6.5"/>
        <rFont val="Times New Roman"/>
        <family val="1"/>
      </rPr>
      <t xml:space="preserve">VERGA MOLDADA IN LOCO COM UTILIZAÇÃO DE BLOCOS
</t>
    </r>
    <r>
      <rPr>
        <sz val="6.5"/>
        <rFont val="Times New Roman"/>
        <family val="1"/>
      </rPr>
      <t>CANALETA PARA JANELAS COM MAIS DE 1,5 M DE VÃO. AF_03/2016</t>
    </r>
  </si>
  <si>
    <r>
      <rPr>
        <sz val="6.5"/>
        <rFont val="Times New Roman"/>
        <family val="1"/>
      </rPr>
      <t>1.5.4</t>
    </r>
  </si>
  <si>
    <r>
      <rPr>
        <sz val="6.5"/>
        <rFont val="Times New Roman"/>
        <family val="1"/>
      </rPr>
      <t>CONTRAVERGA MOLDADA IN LOCO EM CONCRETO PARA VÃOS DE MAIS DE 1,5 M DE COMPRIMENTO. AF_03/2016</t>
    </r>
  </si>
  <si>
    <r>
      <rPr>
        <sz val="6.5"/>
        <rFont val="Times New Roman"/>
        <family val="1"/>
      </rPr>
      <t>1.6.1</t>
    </r>
  </si>
  <si>
    <r>
      <rPr>
        <sz val="6.5"/>
        <rFont val="Times New Roman"/>
        <family val="1"/>
      </rPr>
      <t xml:space="preserve">CHAPISCO APLICADO EM ALVENARIA (SEM PRESENÇA DE VÃOS) E ESTRUTURAS DE CONCRETO DE FACHADA, COM COLHER DE PEDREIRO.  ARGAMASSA TRAÇO 1:3 COM
</t>
    </r>
    <r>
      <rPr>
        <sz val="6.5"/>
        <rFont val="Times New Roman"/>
        <family val="1"/>
      </rPr>
      <t>PREPARO MANUAL. AF_10/2022</t>
    </r>
  </si>
  <si>
    <r>
      <rPr>
        <sz val="6.5"/>
        <rFont val="Times New Roman"/>
        <family val="1"/>
      </rPr>
      <t>1.6.2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</si>
  <si>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</t>
    </r>
  </si>
  <si>
    <r>
      <rPr>
        <sz val="6.5"/>
        <rFont val="Times New Roman"/>
        <family val="1"/>
      </rPr>
      <t>1.6.3</t>
    </r>
  </si>
  <si>
    <r>
      <rPr>
        <sz val="6.5"/>
        <rFont val="Times New Roman"/>
        <family val="1"/>
      </rPr>
      <t>1.6.4</t>
    </r>
  </si>
  <si>
    <r>
      <rPr>
        <sz val="6.5"/>
        <rFont val="Times New Roman"/>
        <family val="1"/>
      </rPr>
      <t>REVESTIMENTO CERÂMICO PARA PAREDES INTERNAS COM PLACAS TIPO ESMALTADA EXTRA DE DIMENSÕES 33X45 CM APLICADAS A MEIA ALTURA DAS PAREDES. AF_02/2023_PE</t>
    </r>
  </si>
  <si>
    <r>
      <rPr>
        <sz val="6.5"/>
        <rFont val="Times New Roman"/>
        <family val="1"/>
      </rPr>
      <t>1.7.1</t>
    </r>
  </si>
  <si>
    <r>
      <rPr>
        <sz val="6.5"/>
        <rFont val="Times New Roman"/>
        <family val="1"/>
      </rPr>
      <t xml:space="preserve">PORTA EM MADEIRA DE LEI, DE CORRER, LISA, SEMI-ÔCA 0,90X2,10M, INCLUSIVE BATENTES E FERRAGENS - REV
</t>
    </r>
    <r>
      <rPr>
        <sz val="6.5"/>
        <rFont val="Times New Roman"/>
        <family val="1"/>
      </rPr>
      <t>02[ADAPTADO DE ORSE 8204]</t>
    </r>
  </si>
  <si>
    <r>
      <rPr>
        <sz val="6.5"/>
        <rFont val="Times New Roman"/>
        <family val="1"/>
      </rPr>
      <t>1.7.2</t>
    </r>
  </si>
  <si>
    <r>
      <rPr>
        <sz val="6.5"/>
        <rFont val="Times New Roman"/>
        <family val="1"/>
      </rPr>
      <t xml:space="preserve">JANELA DE ALUMÍNIO DE CORRER COM 2 FOLHAS PARA
</t>
    </r>
    <r>
      <rPr>
        <sz val="6.5"/>
        <rFont val="Times New Roman"/>
        <family val="1"/>
      </rPr>
      <t>VIDROS, COM VIDROS, BATENTE, ACABAMENTO COM ACETATO OU BRILHANTE E FERRAGENS. EXCLUSIVE ALIZAR E CONTRAMARCO. FORNECIMENTO E INSTALAÇÃO. AF_12/2019</t>
    </r>
  </si>
  <si>
    <r>
      <rPr>
        <sz val="6.5"/>
        <rFont val="Times New Roman"/>
        <family val="1"/>
      </rPr>
      <t>1.7.3</t>
    </r>
  </si>
  <si>
    <t>KIT DE PORTA DE MADEIRA FRISADA, SEMI-OCA (LEVE OU MÉDIA), PADRÃO MÉDIO, 80X210CM, ESPESSURA DE 3,5CM, ITENS INCLUSOS: DOBRADIÇAS, MONTAGEM E INSTALAÇÃO DE BATENTE, FECHADURA COM EXECUÇÃO DO FURO -
FORNECIMENTO E INSTALAÇÃO. AF_12/2019</t>
  </si>
  <si>
    <r>
      <rPr>
        <sz val="6.5"/>
        <rFont val="Times New Roman"/>
        <family val="1"/>
      </rPr>
      <t>1.7.4</t>
    </r>
  </si>
  <si>
    <r>
      <rPr>
        <sz val="6.5"/>
        <rFont val="Times New Roman"/>
        <family val="1"/>
      </rPr>
      <t xml:space="preserve">KIT DE PORTA DE MADEIRA FRISADA, SEMI-OCA (LEVE OU MÉDIA), PADRÃO POPULAR, 70X210CM, ESPESSURA DE 3CM, ITENS INCLUSOS: DOBRADIÇAS, MONTAGEM E INSTALAÇÃO DE BATENTE, FECHADURA COM EXECUÇÃO DO FURO -
</t>
    </r>
    <r>
      <rPr>
        <sz val="6.5"/>
        <rFont val="Times New Roman"/>
        <family val="1"/>
      </rPr>
      <t>FORNECIMENTO E INSTALAÇÃO. AF_12/2019</t>
    </r>
  </si>
  <si>
    <r>
      <rPr>
        <sz val="6.5"/>
        <rFont val="Times New Roman"/>
        <family val="1"/>
      </rPr>
      <t>1.7.5</t>
    </r>
  </si>
  <si>
    <r>
      <rPr>
        <sz val="6.5"/>
        <rFont val="Times New Roman"/>
        <family val="1"/>
      </rPr>
      <t>PELE DE VIDRO APLICADO EM FACHADA COM ESTRUTURA DE INSTALAÇÃO COMPLETA- COTAÇÃO DE PREÇOS</t>
    </r>
  </si>
  <si>
    <r>
      <rPr>
        <sz val="6.5"/>
        <rFont val="Times New Roman"/>
        <family val="1"/>
      </rPr>
      <t>1.7.6</t>
    </r>
  </si>
  <si>
    <r>
      <rPr>
        <sz val="6.5"/>
        <rFont val="Times New Roman"/>
        <family val="1"/>
      </rPr>
      <t xml:space="preserve">PORTA DE ABRIR COM MOLA HIDRÁULICA, EM VIDRO
</t>
    </r>
    <r>
      <rPr>
        <sz val="6.5"/>
        <rFont val="Times New Roman"/>
        <family val="1"/>
      </rPr>
      <t xml:space="preserve">TEMPERADO, 2 FOLHAS DE 90X210 CM, ESPESSURA DD 10MM, INCLUSIVE ACESSÓRIOS - {ADAPTADO DE SINAPI
</t>
    </r>
    <r>
      <rPr>
        <sz val="6.5"/>
        <rFont val="Times New Roman"/>
        <family val="1"/>
      </rPr>
      <t>102185}</t>
    </r>
  </si>
  <si>
    <t>PINTURA</t>
  </si>
  <si>
    <r>
      <rPr>
        <sz val="6.5"/>
        <rFont val="Times New Roman"/>
        <family val="1"/>
      </rPr>
      <t>1.8.1</t>
    </r>
  </si>
  <si>
    <r>
      <rPr>
        <sz val="6.5"/>
        <rFont val="Times New Roman"/>
        <family val="1"/>
      </rPr>
      <t>APLICAÇÃO DE FUNDO SELADOR ACRÍLICO EM PAREDES, UMA DEMÃO. AF_06/2014</t>
    </r>
  </si>
  <si>
    <r>
      <rPr>
        <sz val="6.5"/>
        <rFont val="Times New Roman"/>
        <family val="1"/>
      </rPr>
      <t>1.8.2</t>
    </r>
  </si>
  <si>
    <r>
      <rPr>
        <sz val="6.5"/>
        <rFont val="Times New Roman"/>
        <family val="1"/>
      </rPr>
      <t>APLICAÇÃO E LIXAMENTO DE MASSA LÁTEX EM PAREDES, UMA DEMÃO. AF_06/2014</t>
    </r>
  </si>
  <si>
    <r>
      <rPr>
        <sz val="6.5"/>
        <rFont val="Times New Roman"/>
        <family val="1"/>
      </rPr>
      <t>1.8.3</t>
    </r>
  </si>
  <si>
    <r>
      <rPr>
        <sz val="6.5"/>
        <rFont val="Times New Roman"/>
        <family val="1"/>
      </rPr>
      <t>APLICAÇÃO MANUAL DE PINTURA COM TINTA LÁTEX ACRÍLICA EM PAREDES, DUAS DEMÃOS. AF_06/2014</t>
    </r>
  </si>
  <si>
    <r>
      <rPr>
        <sz val="6.5"/>
        <rFont val="Times New Roman"/>
        <family val="1"/>
      </rPr>
      <t>1.8.4</t>
    </r>
  </si>
  <si>
    <r>
      <rPr>
        <sz val="6.5"/>
        <rFont val="Times New Roman"/>
        <family val="1"/>
      </rPr>
      <t>APLICAÇÃO DE FUNDO SELADOR ACRÍLICO EM TETO, UMA DEMÃO. AF_06/2014</t>
    </r>
  </si>
  <si>
    <r>
      <rPr>
        <sz val="6.5"/>
        <rFont val="Times New Roman"/>
        <family val="1"/>
      </rPr>
      <t>1.8.5</t>
    </r>
  </si>
  <si>
    <r>
      <rPr>
        <sz val="6.5"/>
        <rFont val="Times New Roman"/>
        <family val="1"/>
      </rPr>
      <t>APLICAÇÃO E LIXAMENTO DE MASSA LÁTEX EM TETO, UMA DEMÃO. AF_06/2014</t>
    </r>
  </si>
  <si>
    <r>
      <rPr>
        <sz val="6.5"/>
        <rFont val="Times New Roman"/>
        <family val="1"/>
      </rPr>
      <t>1.8.6</t>
    </r>
  </si>
  <si>
    <r>
      <rPr>
        <sz val="6.5"/>
        <rFont val="Times New Roman"/>
        <family val="1"/>
      </rPr>
      <t>APLICAÇÃO MANUAL DE PINTURA COM TINTA LÁTEX ACRÍLICA EM TETO, DUAS DEMÃOS. AF_06/2014</t>
    </r>
  </si>
  <si>
    <r>
      <rPr>
        <sz val="6.5"/>
        <rFont val="Times New Roman"/>
        <family val="1"/>
      </rPr>
      <t>1.9.1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</si>
  <si>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EM BETONEIRA 400L. AF_10/2022</t>
    </r>
  </si>
  <si>
    <r>
      <rPr>
        <sz val="6.5"/>
        <rFont val="Times New Roman"/>
        <family val="1"/>
      </rPr>
      <t>1.9.2</t>
    </r>
  </si>
  <si>
    <r>
      <rPr>
        <sz val="6.5"/>
        <rFont val="Times New Roman"/>
        <family val="1"/>
      </rPr>
      <t>EMBOÇO OU MASSA ÚNICA EM ARGAMASSA TRAÇO 1:2:8, PREPARO MECÂNICA COM BETONEIRA 400 L, APLICADA MANUALMENTE EM PANOS DE FACHADA SEM PRESENÇA DE VÃOS, ESPESSURA DE 25 MM, ACESSO POR ANDAIME. AF_08/2022</t>
    </r>
  </si>
  <si>
    <r>
      <rPr>
        <sz val="6.5"/>
        <rFont val="Times New Roman"/>
        <family val="1"/>
      </rPr>
      <t>1.9.3</t>
    </r>
  </si>
  <si>
    <r>
      <rPr>
        <sz val="6.5"/>
        <rFont val="Times New Roman"/>
        <family val="1"/>
      </rPr>
      <t>REVESTIMENTO EM PEÇA DE CONCRETO DIMENSÕES 50X80CM EM FACHADA</t>
    </r>
  </si>
  <si>
    <r>
      <rPr>
        <sz val="6.5"/>
        <rFont val="Times New Roman"/>
        <family val="1"/>
      </rPr>
      <t>1.9.4</t>
    </r>
  </si>
  <si>
    <r>
      <rPr>
        <sz val="6.5"/>
        <rFont val="Times New Roman"/>
        <family val="1"/>
      </rPr>
      <t>REVESTIMENTO PORCELANATO MADEIRADO PARA PAREDES COM PLACAS TIPO ESMALTADA EXTRA DE DIMENSÕES 20X120 CM [ADAPTADO SINAPI 87244]</t>
    </r>
  </si>
  <si>
    <r>
      <rPr>
        <sz val="6.5"/>
        <rFont val="Times New Roman"/>
        <family val="1"/>
      </rPr>
      <t>1.9.5</t>
    </r>
  </si>
  <si>
    <r>
      <rPr>
        <sz val="6.5"/>
        <rFont val="Times New Roman"/>
        <family val="1"/>
      </rPr>
      <t>REVESTIMENTO PORCELANATO MARMORIZADO PARA PAREDES E PISO COM PLACAS TIPO ESMALTADA EXTRA DE DIMENSÕES 80X80 CM [ADAPTADO SINAPI 87244]</t>
    </r>
  </si>
  <si>
    <r>
      <rPr>
        <sz val="6.5"/>
        <rFont val="Times New Roman"/>
        <family val="1"/>
      </rPr>
      <t>1.9.6</t>
    </r>
  </si>
  <si>
    <r>
      <rPr>
        <sz val="6.5"/>
        <rFont val="Times New Roman"/>
        <family val="1"/>
      </rPr>
      <t>1.9.7</t>
    </r>
  </si>
  <si>
    <r>
      <rPr>
        <sz val="6.5"/>
        <rFont val="Times New Roman"/>
        <family val="1"/>
      </rPr>
      <t>APLICAÇÃO MANUAL DE MASSA ACRÍLICA EM PAREDES EXTERNAS DE CASAS, UMA DEMÃO. AF_05/2017</t>
    </r>
  </si>
  <si>
    <r>
      <rPr>
        <sz val="6.5"/>
        <rFont val="Times New Roman"/>
        <family val="1"/>
      </rPr>
      <t>1.9.8</t>
    </r>
  </si>
  <si>
    <t>INSTALAÇÃO ELÉTRICA</t>
  </si>
  <si>
    <r>
      <rPr>
        <sz val="6.5"/>
        <rFont val="Times New Roman"/>
        <family val="1"/>
      </rPr>
      <t>1.10.1</t>
    </r>
  </si>
  <si>
    <r>
      <rPr>
        <sz val="6.5"/>
        <rFont val="Times New Roman"/>
        <family val="1"/>
      </rPr>
      <t>CAIXA RETANGULAR 4" X 2" MÉDIA (1,30 M DO PISO), METÁLICA, INSTALADA EM PAREDE - FORNECIMENTO E INSTALAÇÃO. AF_03/2023</t>
    </r>
  </si>
  <si>
    <r>
      <rPr>
        <sz val="6.5"/>
        <rFont val="Times New Roman"/>
        <family val="1"/>
      </rPr>
      <t>1.10.2</t>
    </r>
  </si>
  <si>
    <r>
      <rPr>
        <sz val="6.5"/>
        <rFont val="Times New Roman"/>
        <family val="1"/>
      </rPr>
      <t>CAIXA OCTOGONAL 3" X 3", PVC, INSTALADA EM LAJE - FORNECIMENTO E INSTALAÇÃO. AF_03/2023</t>
    </r>
  </si>
  <si>
    <r>
      <rPr>
        <sz val="6.5"/>
        <rFont val="Times New Roman"/>
        <family val="1"/>
      </rPr>
      <t>1.10.3</t>
    </r>
  </si>
  <si>
    <r>
      <rPr>
        <sz val="6.5"/>
        <rFont val="Times New Roman"/>
        <family val="1"/>
      </rPr>
      <t>CABO DE COBRE FLEXÍVEL ISOLADO, 1,5 MM², ANTI-CHAMA 450/750 V, PARA CIRCUITOS TERMINAIS - FORNECIMENTO E INSTALAÇÃO. AF_03/2023</t>
    </r>
  </si>
  <si>
    <r>
      <rPr>
        <sz val="6.5"/>
        <rFont val="Times New Roman"/>
        <family val="1"/>
      </rPr>
      <t>1.10.4</t>
    </r>
  </si>
  <si>
    <r>
      <rPr>
        <sz val="6.5"/>
        <rFont val="Times New Roman"/>
        <family val="1"/>
      </rPr>
      <t>CABO DE COBRE FLEXÍVEL ISOLADO, 2,5 MM², ANTI-CHAMA 450/750 V, PARA CIRCUITOS TERMINAIS - FORNECIMENTO E INSTALAÇÃO. AF_03/2023</t>
    </r>
  </si>
  <si>
    <r>
      <rPr>
        <sz val="6.5"/>
        <rFont val="Times New Roman"/>
        <family val="1"/>
      </rPr>
      <t>1.10.5</t>
    </r>
  </si>
  <si>
    <r>
      <rPr>
        <sz val="6.5"/>
        <rFont val="Times New Roman"/>
        <family val="1"/>
      </rPr>
      <t>CABO DE COBRE FLEXÍVEL ISOLADO, 4 MM², ANTI-CHAMA 450/750 V, PARA CIRCUITOS TERMINAIS - FORNECIMENTO E INSTALAÇÃO. AF_03/2023</t>
    </r>
  </si>
  <si>
    <r>
      <rPr>
        <sz val="6.5"/>
        <rFont val="Times New Roman"/>
        <family val="1"/>
      </rPr>
      <t>1.10.6</t>
    </r>
  </si>
  <si>
    <r>
      <rPr>
        <sz val="6.5"/>
        <rFont val="Times New Roman"/>
        <family val="1"/>
      </rPr>
      <t>CABO DE COBRE FLEXÍVEL ISOLADO, 4 MM², ANTI-CHAMA 0,6/1,0 KV, PARA CIRCUITOS TERMINAIS - FORNECIMENTO E INSTALAÇÃO. AF_03/2023</t>
    </r>
  </si>
  <si>
    <r>
      <rPr>
        <sz val="6.5"/>
        <rFont val="Times New Roman"/>
        <family val="1"/>
      </rPr>
      <t>1.10.7</t>
    </r>
  </si>
  <si>
    <r>
      <rPr>
        <sz val="6.5"/>
        <rFont val="Times New Roman"/>
        <family val="1"/>
      </rPr>
      <t>CABO DE COBRE FLEXÍVEL ISOLADO, 10 MM², ANTI-CHAMA 0,6/1,0 KV, PARA DISTRIBUIÇÃO - FORNECIMENTO E INSTALAÇÃO. AF_12/2015</t>
    </r>
  </si>
  <si>
    <r>
      <rPr>
        <sz val="6.5"/>
        <rFont val="Times New Roman"/>
        <family val="1"/>
      </rPr>
      <t>1.10.8</t>
    </r>
  </si>
  <si>
    <r>
      <rPr>
        <sz val="6.5"/>
        <rFont val="Times New Roman"/>
        <family val="1"/>
      </rPr>
      <t>CABO DE COBRE ISOLADO, 16 MM², ANTI-CHAMA 0,6/1 KV, INSTALADO EM ELETROCALHA OU PERFILADO - FORNECIMENTO E INSTALAÇÃO. AF_10/2020</t>
    </r>
  </si>
  <si>
    <r>
      <rPr>
        <sz val="6.5"/>
        <rFont val="Times New Roman"/>
        <family val="1"/>
      </rPr>
      <t>1.10.9</t>
    </r>
  </si>
  <si>
    <r>
      <rPr>
        <sz val="6.5"/>
        <rFont val="Times New Roman"/>
        <family val="1"/>
      </rPr>
      <t>CABO DE COBRE ISOLADO, 25 MM², ANTI-CHAMA 0,6/1 KV, INSTALADO EM ELETROCALHA OU PERFILADO - FORNECIMENTO E INSTALAÇÃO. AF_10/2020</t>
    </r>
  </si>
  <si>
    <r>
      <rPr>
        <sz val="6.5"/>
        <rFont val="Times New Roman"/>
        <family val="1"/>
      </rPr>
      <t>CAIXA DE PASSAGEM METALICA DE SOBREPOR COM TAMPA PARAFUSADA, DIMENSOES 40 X 40 X 15 CM</t>
    </r>
  </si>
  <si>
    <r>
      <rPr>
        <sz val="6.5"/>
        <rFont val="Times New Roman"/>
        <family val="1"/>
      </rPr>
      <t>DISJUNTOR MONOPOLAR TIPO NEMA, CORRENTE NOMINAL DE 10 ATÉ 30A - FORNECIMENTO E INSTALAÇÃO. AF_10/2020</t>
    </r>
  </si>
  <si>
    <r>
      <rPr>
        <sz val="6.5"/>
        <rFont val="Times New Roman"/>
        <family val="1"/>
      </rPr>
      <t>DISJUNTOR MONOPOLAR TIPO DIN, CORRENTE NOMINAL DE 40A - FORNECIMENTO E INSTALAÇÃO. AF_10/2020</t>
    </r>
  </si>
  <si>
    <r>
      <rPr>
        <sz val="6.5"/>
        <rFont val="Times New Roman"/>
        <family val="1"/>
      </rPr>
      <t>DISPOSITIVO DR, 2 POLOS, SENSIBILIDADE DE 300 MA, CORRENTE DE 63 A, TIPO AC</t>
    </r>
  </si>
  <si>
    <r>
      <rPr>
        <sz val="6.5"/>
        <rFont val="Times New Roman"/>
        <family val="1"/>
      </rPr>
      <t xml:space="preserve">INTERRUPTOR SIMPLES (1 MÓDULO), 10A/250V, INCLUINDO
</t>
    </r>
    <r>
      <rPr>
        <sz val="6.5"/>
        <rFont val="Times New Roman"/>
        <family val="1"/>
      </rPr>
      <t>SUPORTE E PLACA - FORNECIMENTO E INSTALAÇÃO.</t>
    </r>
  </si>
  <si>
    <t>INTERRUPTOR PARALELO (3 MÓDULOS) 10A/250V INCLUINDO SUPORTE E PLACA - FORNECIMENTO E INSTALAÇÃO. AF_03/2023</t>
  </si>
  <si>
    <r>
      <rPr>
        <sz val="6.5"/>
        <rFont val="Times New Roman"/>
        <family val="1"/>
      </rPr>
      <t>TOMADA BAIXA DE EMBUTIR (1 MÓDULO), 2P+T 10 A, INCLUINDO SUPORTE E PLACA - FORNECIMENTO E INSTALAÇÃO. AF_03/2023</t>
    </r>
  </si>
  <si>
    <r>
      <rPr>
        <sz val="6.5"/>
        <rFont val="Times New Roman"/>
        <family val="1"/>
      </rPr>
      <t>TOMADA BAIXA DE EMBUTIR (1 MÓDULO), 2P+T 20 A, INCLUINDO SUPORTE E PLACA - FORNECIMENTO E INSTALAÇÃO. AF_03/2023</t>
    </r>
  </si>
  <si>
    <r>
      <rPr>
        <sz val="6.5"/>
        <rFont val="Times New Roman"/>
        <family val="1"/>
      </rPr>
      <t>INTERRUPTOR PARALELO (1 MÓDULO), 10A/250V, INCLUINDO SUPORTE E PLACA - FORNECIMENTO E INSTALAÇÃO. AF_03/2023</t>
    </r>
  </si>
  <si>
    <r>
      <rPr>
        <sz val="6.5"/>
        <rFont val="Times New Roman"/>
        <family val="1"/>
      </rPr>
      <t>ELETRODUTO FLEXÍVEL CORRUGADO, PVC, DN 25 MM (3/4"), PARA CIRCUITOS TERMINAIS, INSTALADO EM FORRO - FORNECIMENTO E INSTALAÇÃO. AF_03/2023</t>
    </r>
  </si>
  <si>
    <r>
      <rPr>
        <sz val="6.5"/>
        <rFont val="Times New Roman"/>
        <family val="1"/>
      </rPr>
      <t>ELETRODUTO FLEXÍVEL CORRUGADO, PVC, DN 32 MM (1"), PARA CIRCUITOS TERMINAIS, INSTALADO EM LAJE - FORNECIMENTO E INSTALAÇÃO. AF_03/2023</t>
    </r>
  </si>
  <si>
    <r>
      <rPr>
        <sz val="6.5"/>
        <rFont val="Times New Roman"/>
        <family val="1"/>
      </rPr>
      <t>ELETRODUTO RÍGIDO ROSCÁVEL, PVC, DN 40 MM (1 1/4"), PARA CIRCUITOS TERMINAIS, INSTALADO EM FORRO - FORNECIMENTO E INSTALAÇÃO. AF_03/2023</t>
    </r>
  </si>
  <si>
    <r>
      <rPr>
        <sz val="6.5"/>
        <rFont val="Times New Roman"/>
        <family val="1"/>
      </rPr>
      <t>ELETRODUTO RÍGIDO ROSCÁVEL, PVC, DN 60 MM (2"), PARA REDE ENTERRADA DE DISTRIBUIÇÃO DE ENERGIA ELÉTRICA - FORNECIMENTO E INSTALAÇÃO. AF_12/2021</t>
    </r>
  </si>
  <si>
    <r>
      <rPr>
        <sz val="6.5"/>
        <rFont val="Times New Roman"/>
        <family val="1"/>
      </rPr>
      <t>ELETRODUTO RÍGIDO ROSCÁVEL, PVC, DN 25 MM (3/4"), PARA CIRCUITOS TERMINAIS, INSTALADO EM LAJE - FORNECIMENTO E INSTALAÇÃO. AF_03/2023</t>
    </r>
  </si>
  <si>
    <r>
      <rPr>
        <sz val="6.5"/>
        <rFont val="Times New Roman"/>
        <family val="1"/>
      </rPr>
      <t>LUMINÁRIA ARANDELA TIPO TARTARUGA, COM GRADE, DE SOBREPOR, COM 1 LÂMPADA FLUORESCENTE DE 15 W, SEM REATOR - FORNECIMENTO E INSTALAÇÃO. AF_02/2020</t>
    </r>
  </si>
  <si>
    <r>
      <rPr>
        <sz val="6.5"/>
        <rFont val="Times New Roman"/>
        <family val="1"/>
      </rPr>
      <t>LUMINÁRIA TIPO PLAFON CIRCULAR, DE SOBREPOR, COM LED DE 12/13 W - FORNECIMENTO E INSTALAÇÃO. AF_03/2022</t>
    </r>
  </si>
  <si>
    <r>
      <rPr>
        <sz val="6.5"/>
        <rFont val="Times New Roman"/>
        <family val="1"/>
      </rPr>
      <t>ENTRADA DE ENERGIA ELÉTRICA, AÉREA, TRIFÁSICA, COM CAIXA DE EMBUTIR, CABO DE 10 MM2 E DISJUNTOR DIN 50A 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</si>
  <si>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</t>
    </r>
  </si>
  <si>
    <t>QUADRO DE DISTIBUIÇÃO DE ENERGIA EM CHAPA DE AÇO GALVANIZADO, DE EMBUTIR, COM BARRAMENTO TRIFÁSICO, PARA 12 DISJUNTORES DIN 100A - FORNECIMENTO E INSTALAÇÃO</t>
  </si>
  <si>
    <t>PISOS</t>
  </si>
  <si>
    <r>
      <rPr>
        <sz val="6.5"/>
        <rFont val="Times New Roman"/>
        <family val="1"/>
      </rPr>
      <t>1.11.1</t>
    </r>
  </si>
  <si>
    <r>
      <rPr>
        <sz val="6.5"/>
        <rFont val="Times New Roman"/>
        <family val="1"/>
      </rPr>
      <t>LASTRO DE CONCRETO MAGRO, APLICADO EM PISOS, LAJES SOBRE SOLO OU RADIERS. AF_08/2017</t>
    </r>
  </si>
  <si>
    <r>
      <rPr>
        <sz val="6.5"/>
        <rFont val="Times New Roman"/>
        <family val="1"/>
      </rPr>
      <t>1.11.2</t>
    </r>
  </si>
  <si>
    <r>
      <rPr>
        <sz val="6.5"/>
        <rFont val="Times New Roman"/>
        <family val="1"/>
      </rPr>
      <t>(COMPOSIÇÃO REPRESENTATIVA) DO SERVIÇO DE CONTRAPISO EM ARGAMASSA TRAÇO 1:4 (CIM E AREIA), BETONEIRA 400 L, E = 4 CM ÁREAS SECAS E  MOLHADAS SOBRE LAJE , E = 3 CM ÁREAS MOLHADAS SOBRE IMPERMEABILIZAÇÃO, CASA E EDIFICAÇÃO PÚBLICA PADRÃO. AF_11/2014</t>
    </r>
  </si>
  <si>
    <r>
      <rPr>
        <sz val="6.5"/>
        <rFont val="Times New Roman"/>
        <family val="1"/>
      </rPr>
      <t>1.11.3</t>
    </r>
  </si>
  <si>
    <r>
      <rPr>
        <sz val="6.5"/>
        <rFont val="Times New Roman"/>
        <family val="1"/>
      </rPr>
      <t>REVESTIMENTO CERÂMICO PARA PISO COM PLACAS TIPO PORCELANATO DE DIMENSÕES 45X45 CM APLICADA EM AMBIENTES DE ÁREA MENOR QUE 5 M². AF_02/2023_PE</t>
    </r>
  </si>
  <si>
    <r>
      <rPr>
        <sz val="6.5"/>
        <rFont val="Times New Roman"/>
        <family val="1"/>
      </rPr>
      <t>1.11.4</t>
    </r>
  </si>
  <si>
    <r>
      <rPr>
        <sz val="6.5"/>
        <rFont val="Times New Roman"/>
        <family val="1"/>
      </rPr>
      <t>1.11.5</t>
    </r>
  </si>
  <si>
    <r>
      <rPr>
        <sz val="6.5"/>
        <rFont val="Times New Roman"/>
        <family val="1"/>
      </rPr>
      <t>EXECUÇÃO DE PAVIMENTO EM PISO INTERTRAVADO, COM BLOCO 16 FACES DE 22 X 11 CM, ESPESSURA 6 CM. AF_10/2022</t>
    </r>
  </si>
  <si>
    <r>
      <rPr>
        <sz val="6.5"/>
        <rFont val="Times New Roman"/>
        <family val="1"/>
      </rPr>
      <t>1.11.6</t>
    </r>
  </si>
  <si>
    <r>
      <rPr>
        <sz val="6.5"/>
        <rFont val="Times New Roman"/>
        <family val="1"/>
      </rPr>
      <t xml:space="preserve">ASSENTAMENTO DE GUIA (MEIO-FIO) EM TRECHO RETO, CONFECCIONADA EM CONCRETO PRÉ-FABRICADO, DIMENSÕES 100X15X13X30 CM (COMPRIMENTO X BASE
</t>
    </r>
    <r>
      <rPr>
        <sz val="6.5"/>
        <rFont val="Times New Roman"/>
        <family val="1"/>
      </rPr>
      <t>INFERIOR X BASE SUPERIOR X ALTURA), PARA VIAS URBANAS</t>
    </r>
  </si>
  <si>
    <r>
      <rPr>
        <sz val="6.5"/>
        <rFont val="Times New Roman"/>
        <family val="1"/>
      </rPr>
      <t>1.11.7</t>
    </r>
  </si>
  <si>
    <r>
      <rPr>
        <sz val="6.5"/>
        <rFont val="Times New Roman"/>
        <family val="1"/>
      </rPr>
      <t>1.11.8</t>
    </r>
  </si>
  <si>
    <r>
      <rPr>
        <sz val="6.5"/>
        <rFont val="Times New Roman"/>
        <family val="1"/>
      </rPr>
      <t>EXECUÇÃO DE PASSEIO EM PISO INTERTRAVADO, COM BLOCO RETANGULAR COLORIDO DE 20 X 10 CM, ESPESSURA 6 CM. AF_10/2022</t>
    </r>
  </si>
  <si>
    <t>COBERTA</t>
  </si>
  <si>
    <r>
      <rPr>
        <sz val="6.5"/>
        <rFont val="Times New Roman"/>
        <family val="1"/>
      </rPr>
      <t>1.12.1</t>
    </r>
  </si>
  <si>
    <r>
      <rPr>
        <sz val="6.5"/>
        <rFont val="Times New Roman"/>
        <family val="1"/>
      </rPr>
      <t xml:space="preserve">TELHAMENTO COM TELHA ONDULADA DE FIBROCIMENTO E = 6 MM, COM RECOBRIMENTO LATERAL DE 1/4 DE ONDA PARA TELHADO COM INCLINAÇÃO MAIOR QUE 10°, COM ATÉ 2
</t>
    </r>
    <r>
      <rPr>
        <sz val="6.5"/>
        <rFont val="Times New Roman"/>
        <family val="1"/>
      </rPr>
      <t>ÁGUAS, INCLUSO IÇAMENTO. AF_07/2019</t>
    </r>
  </si>
  <si>
    <r>
      <rPr>
        <sz val="6.5"/>
        <rFont val="Times New Roman"/>
        <family val="1"/>
      </rPr>
      <t>1.12.2</t>
    </r>
  </si>
  <si>
    <r>
      <rPr>
        <sz val="6.5"/>
        <rFont val="Times New Roman"/>
        <family val="1"/>
      </rPr>
      <t>IMPERMEABILIZAÇÃO DE SUPERFÍCIE COM MANTA ASFÁLTICA, UMA CAMADA, INCLUSIVE APLICAÇÃO DE PRIMER ASFÁLTICO, E=3MM. AF_06/2018</t>
    </r>
  </si>
  <si>
    <r>
      <rPr>
        <sz val="6.5"/>
        <rFont val="Times New Roman"/>
        <family val="1"/>
      </rPr>
      <t>1.12.3</t>
    </r>
  </si>
  <si>
    <r>
      <rPr>
        <sz val="6.5"/>
        <rFont val="Times New Roman"/>
        <family val="1"/>
      </rPr>
      <t>PROTEÇÃO MECÂNICA DE SUPERFICIE HORIZONTAL COM ARGAMASSA DE CIMENTO E AREIA, TRAÇO 1:3, E=3CM. AF_06/2018</t>
    </r>
  </si>
  <si>
    <r>
      <rPr>
        <sz val="6.5"/>
        <rFont val="Times New Roman"/>
        <family val="1"/>
      </rPr>
      <t>1.12.4</t>
    </r>
  </si>
  <si>
    <r>
      <rPr>
        <sz val="6.5"/>
        <rFont val="Times New Roman"/>
        <family val="1"/>
      </rPr>
      <t xml:space="preserve">FABRICAÇÃO E INSTALAÇÃO DE MEIA TESOURA DE MADEIRA NÃO APARELHADA, COM VÃO DE 9 M, PARA TELHA ONDULADA DE FIBROCIMENTO, ALUMÍNIO,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</si>
  <si>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1.12.5</t>
    </r>
  </si>
  <si>
    <r>
      <rPr>
        <sz val="6.5"/>
        <rFont val="Times New Roman"/>
        <family val="1"/>
      </rPr>
      <t xml:space="preserve">FABRICAÇÃO E INSTALAÇÃO DE TESOURA INTEIRA EM MADEIRA NÃO APARELHADA, VÃO DE 10 M, PARA TELHA ONDULADA DE FIBROCIMENTO, METÁLICA, PLÁSTICA OU
</t>
    </r>
    <r>
      <rPr>
        <sz val="6.5"/>
        <rFont val="Times New Roman"/>
        <family val="1"/>
      </rPr>
      <t>TERMOACÚSTICA, INCLUSO IÇAMENTO. AF_07/2019</t>
    </r>
  </si>
  <si>
    <r>
      <rPr>
        <sz val="6.5"/>
        <rFont val="Times New Roman"/>
        <family val="1"/>
      </rPr>
      <t>1.12.6</t>
    </r>
  </si>
  <si>
    <r>
      <rPr>
        <sz val="6.5"/>
        <rFont val="Times New Roman"/>
        <family val="1"/>
      </rPr>
      <t xml:space="preserve">TRAMA DE MADEIRA COMPOSTA POR TERÇAS PARA TELHADOS DE ATÉ 2 ÁGUAS PARA TELHA ESTRUTURAL DE FIBROCIMENTO, INCLUSO TRANSPORTE VERTICAL.
</t>
    </r>
    <r>
      <rPr>
        <sz val="6.5"/>
        <rFont val="Times New Roman"/>
        <family val="1"/>
      </rPr>
      <t>AF_07/2019</t>
    </r>
  </si>
  <si>
    <r>
      <rPr>
        <sz val="6.5"/>
        <rFont val="Times New Roman"/>
        <family val="1"/>
      </rPr>
      <t>1.12.7</t>
    </r>
  </si>
  <si>
    <r>
      <rPr>
        <sz val="6.5"/>
        <rFont val="Times New Roman"/>
        <family val="1"/>
      </rPr>
      <t>RUFO EM FIBROCIMENTO PARA TELHA ONDULADA E = 6 MM, ABA DE 26 CM, INCLUSO TRANSPORTE VERTICAL, EXCETO CONTRARRUFO. AF_07/2019</t>
    </r>
  </si>
  <si>
    <r>
      <rPr>
        <sz val="6.5"/>
        <rFont val="Times New Roman"/>
        <family val="1"/>
      </rPr>
      <t>1.12.8</t>
    </r>
  </si>
  <si>
    <r>
      <rPr>
        <sz val="6.5"/>
        <rFont val="Times New Roman"/>
        <family val="1"/>
      </rPr>
      <t>CALHA EM CHAPA DE AÇO GALVANIZADO NÚMERO 24, DESENVOLVIMENTO DE 100 CM, INCLUSO TRANSPORTE VERTICAL. AF_07/2019</t>
    </r>
  </si>
  <si>
    <r>
      <rPr>
        <sz val="6.5"/>
        <rFont val="Times New Roman"/>
        <family val="1"/>
      </rPr>
      <t>1.12.9</t>
    </r>
  </si>
  <si>
    <r>
      <rPr>
        <sz val="6.5"/>
        <rFont val="Times New Roman"/>
        <family val="1"/>
      </rPr>
      <t>FORRO EM PLACAS DE GESSO, PARA AMBIENTES COMERCIAIS. AF_05/2017_PS</t>
    </r>
  </si>
  <si>
    <r>
      <rPr>
        <sz val="6.5"/>
        <rFont val="Times New Roman"/>
        <family val="1"/>
      </rPr>
      <t>TELHAMENTO COM TELHA METÁLICA TERMOACÚSTICA E = 30 MM, COM ATÉ 2 ÁGUAS, INCLUSO IÇAMENTO. AF_07/2019</t>
    </r>
  </si>
  <si>
    <r>
      <rPr>
        <sz val="6.5"/>
        <rFont val="Times New Roman"/>
        <family val="1"/>
      </rPr>
      <t xml:space="preserve">TRAMA DE AÇO COMPOSTA POR TERÇAS PARA TELHADOS DE ATÉ 2 ÁGUAS PARA TELHA ONDULADA DE FIBROCIMENTO, METÁLICA, PLÁSTICA OU TERMOACÚSTICA, INCLUSO
</t>
    </r>
    <r>
      <rPr>
        <sz val="6.5"/>
        <rFont val="Times New Roman"/>
        <family val="1"/>
      </rPr>
      <t>TRANSPORTE VERTICAL. AF_07/2019</t>
    </r>
  </si>
  <si>
    <t>INSTALAÇÕES HIDROSANITÁRIAS E PLUVIAL</t>
  </si>
  <si>
    <r>
      <rPr>
        <sz val="6.5"/>
        <rFont val="Times New Roman"/>
        <family val="1"/>
      </rPr>
      <t>1.13.1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</si>
  <si>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</si>
  <si>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</si>
  <si>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
</t>
    </r>
    <r>
      <rPr>
        <sz val="6.5"/>
        <rFont val="Times New Roman"/>
        <family val="1"/>
      </rPr>
      <t>DISTRIBUIÇÃO), INCLUSIVE CONEXÕES, CORTES E FIXAÇÕES,</t>
    </r>
  </si>
  <si>
    <r>
      <rPr>
        <sz val="6.5"/>
        <rFont val="Times New Roman"/>
        <family val="1"/>
      </rPr>
      <t>1.13.3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</si>
  <si>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
</t>
    </r>
    <r>
      <rPr>
        <sz val="6.5"/>
        <rFont val="Times New Roman"/>
        <family val="1"/>
      </rPr>
      <t>DISTRIBUIÇÃO OU PRUMADA), INCLUSIVE CONEXÕES, CORTES</t>
    </r>
  </si>
  <si>
    <r>
      <rPr>
        <sz val="6.5"/>
        <rFont val="Times New Roman"/>
        <family val="1"/>
      </rPr>
      <t>1.13.4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</si>
  <si>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40 MM (INSTALADO EM PRUMADA), INCLUSIVE CONEXÕES,
</t>
    </r>
    <r>
      <rPr>
        <sz val="6.5"/>
        <rFont val="Times New Roman"/>
        <family val="1"/>
      </rPr>
      <t>CORTES E FIXAÇÕES, PARA PRÉDIOS. AF_10/2015</t>
    </r>
  </si>
  <si>
    <r>
      <rPr>
        <sz val="6.5"/>
        <rFont val="Times New Roman"/>
        <family val="1"/>
      </rPr>
      <t>1.13.5</t>
    </r>
  </si>
  <si>
    <r>
      <rPr>
        <sz val="6.5"/>
        <rFont val="Times New Roman"/>
        <family val="1"/>
      </rPr>
      <t>REGISTRO DE GAVETA BRUTO, LATÃO, ROSCÁVEL, 3/4", COM ACABAMENTO E CANOPLA CROMADOS - FORNECIMENTO E INSTALAÇÃO. AF_08/2021</t>
    </r>
  </si>
  <si>
    <r>
      <rPr>
        <sz val="6.5"/>
        <rFont val="Times New Roman"/>
        <family val="1"/>
      </rPr>
      <t>1.13.6</t>
    </r>
  </si>
  <si>
    <r>
      <rPr>
        <sz val="6.5"/>
        <rFont val="Times New Roman"/>
        <family val="1"/>
      </rPr>
      <t>REGISTRO DE ESFERA, PVC, SOLDÁVEL, COM VOLANTE, DN  32 MM - FORNECIMENTO E INSTALAÇÃO. AF_08/2021</t>
    </r>
  </si>
  <si>
    <r>
      <rPr>
        <sz val="6.5"/>
        <rFont val="Times New Roman"/>
        <family val="1"/>
      </rPr>
      <t>1.13.7</t>
    </r>
  </si>
  <si>
    <r>
      <rPr>
        <sz val="6.5"/>
        <rFont val="Times New Roman"/>
        <family val="1"/>
      </rPr>
      <t>REGISTRO DE PRESSÃO BRUTO, LATÃO, ROSCÁVEL, 3/4", COM ACABAMENTO E CANOPLA CROMADOS - FORNECIMENTO E INSTALAÇÃO. AF_08/2021</t>
    </r>
  </si>
  <si>
    <r>
      <rPr>
        <sz val="6.5"/>
        <rFont val="Times New Roman"/>
        <family val="1"/>
      </rPr>
      <t>1.13.8</t>
    </r>
  </si>
  <si>
    <r>
      <rPr>
        <sz val="6.5"/>
        <rFont val="Times New Roman"/>
        <family val="1"/>
      </rPr>
      <t>CAIXA D´ÁGUA EM POLIÉSTER REFORÇADO COM FIBRA DE VIDRO, 1000 LITROS - FORNECIMENTO E INSTALAÇÃO. AF_06/2021</t>
    </r>
  </si>
  <si>
    <r>
      <rPr>
        <sz val="6.5"/>
        <rFont val="Times New Roman"/>
        <family val="1"/>
      </rPr>
      <t>1.13.9</t>
    </r>
  </si>
  <si>
    <r>
      <rPr>
        <sz val="6.5"/>
        <rFont val="Times New Roman"/>
        <family val="1"/>
      </rPr>
      <t>TORNEIRA DE BOIA PARA CAIXA D'ÁGUA, ROSCÁVEL, 3/4" - FORNECIMENTO E INSTALAÇÃO. AF_08/2021</t>
    </r>
  </si>
  <si>
    <r>
      <rPr>
        <sz val="6.5"/>
        <rFont val="Times New Roman"/>
        <family val="1"/>
      </rPr>
      <t>REGISTRO DE ESFERA, PVC, SOLDÁVEL, COM VOLANTE, DN  40 MM - FORNECIMENTO E INSTALAÇÃO. AF_08/2021</t>
    </r>
  </si>
  <si>
    <r>
      <rPr>
        <sz val="6.5"/>
        <rFont val="Times New Roman"/>
        <family val="1"/>
      </rPr>
      <t>CAIXA ENTERRADA HIDRÁULICA RETANGULAR EM ALVENARIA COM TIJOLOS CERÂMICOS MACIÇOS, DIMENSÕES INTERNAS: 0,6X0,6X0,6 M PARA REDE DE ESGOTO. AF_12/2020</t>
    </r>
  </si>
  <si>
    <r>
      <rPr>
        <sz val="6.5"/>
        <rFont val="Times New Roman"/>
        <family val="1"/>
      </rPr>
      <t>CAIXA ENTERRADA HIDRÁULICA RETANGULAR, EM ALVENARIA COM BLOCOS DE CONCRETO, DIMENSÕES INTERNAS: 0,4X0,4X0,4 M PARA REDE DE DRENAGEM. AF_12/2020</t>
    </r>
  </si>
  <si>
    <r>
      <rPr>
        <sz val="6.5"/>
        <rFont val="Times New Roman"/>
        <family val="1"/>
      </rPr>
      <t>CAIXA SIFONADA, PVC, DN 100 X 100 X 50 MM, FORNECIDA E INSTALADA EM RAMAIS DE ENCAMINHAMENTO DE ÁGUA PLUVIAL. AF_06/2022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</si>
  <si>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40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</si>
  <si>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(COMPOSIÇÃO REPRESENTATIVA) DO SERVIÇO DE INSTALAÇÃO DE TUBO DE PVC, SÉRIE NORMAL, ESGOTO PREDIAL, DN 50 MM (INSTALADO EM RAMAL DE DESCARGA
</t>
    </r>
    <r>
      <rPr>
        <sz val="6.5"/>
        <rFont val="Times New Roman"/>
        <family val="1"/>
      </rPr>
      <t>OU RAMAL DE ESGOTO SANITÁRIO), INCLUSIVE CONEXÕES,</t>
    </r>
  </si>
  <si>
    <r>
      <rPr>
        <sz val="6.5"/>
        <rFont val="Times New Roman"/>
        <family val="1"/>
      </rPr>
      <t xml:space="preserve">CAIXA DE GORDURA SIMPLES (CAPACIDADE: 36 L), RETANGULAR, EM ALVENARIA COM BLOCOS DE CONCRETO, DIMENSÕES INTERNAS = 0,2X0,4 M, ALTURA INTERNA = 0,8 M.
</t>
    </r>
    <r>
      <rPr>
        <sz val="6.5"/>
        <rFont val="Times New Roman"/>
        <family val="1"/>
      </rPr>
      <t>AF_12/2020</t>
    </r>
  </si>
  <si>
    <t>(COMPOSIÇÃO REPRESENTATIVA) DO SERVIÇO DE INST. TUBO PVC, SÉRIE N, ESGOTO PREDIAL, 100 MM (INST. RAMAL DESCARGA, RAMAL DE ESG. SANIT., PRUMADA ESG. SANIT.,
VENTILAÇÃO OU SUB-COLETOR AÉREO), INCL. CONEXÕES E</t>
  </si>
  <si>
    <r>
      <rPr>
        <sz val="6.5"/>
        <rFont val="Times New Roman"/>
        <family val="1"/>
      </rPr>
      <t>CAIXA ENTERRADA HIDRÁULICA RETANGULAR EM ALVENARIA COM TIJOLOS CERÂMICOS MACIÇOS, DIMENSÕES INTERNAS: 0,4X0,4X0,4 M PARA REDE DE DRENAGEM. AF_12/2020</t>
    </r>
  </si>
  <si>
    <r>
      <rPr>
        <sz val="6.5"/>
        <rFont val="Times New Roman"/>
        <family val="1"/>
      </rPr>
      <t xml:space="preserve">(COMPOSIÇÃO REPRESENTATIVA) DO SERVIÇO DE INSTALAÇÃO DE TUBOS DE PVC, SÉRIE R, ÁGUA PLUVIAL, DN 100 MM (INSTALADO EM RAMAL DE ENCAMINHAMENTO, OU
</t>
    </r>
    <r>
      <rPr>
        <sz val="6.5"/>
        <rFont val="Times New Roman"/>
        <family val="1"/>
      </rPr>
      <t>CONDUTORES VERTICAIS), INCLUSIVE CONEXÕES, CORTES E</t>
    </r>
  </si>
  <si>
    <t>LOUÇAS E METAIS</t>
  </si>
  <si>
    <r>
      <rPr>
        <sz val="6.5"/>
        <rFont val="Times New Roman"/>
        <family val="1"/>
      </rPr>
      <t>1.14.1</t>
    </r>
  </si>
  <si>
    <r>
      <rPr>
        <sz val="6.5"/>
        <rFont val="Times New Roman"/>
        <family val="1"/>
      </rPr>
      <t>BANCADA DE GRANITO VERDE UBATUBA - FORNECIMENTO E INSTALAÇÃO.  [ADAPTADO ORSE 11150]</t>
    </r>
  </si>
  <si>
    <r>
      <rPr>
        <sz val="6.5"/>
        <rFont val="Times New Roman"/>
        <family val="1"/>
      </rPr>
      <t>1.14.2</t>
    </r>
  </si>
  <si>
    <r>
      <rPr>
        <sz val="6.5"/>
        <rFont val="Times New Roman"/>
        <family val="1"/>
      </rPr>
      <t>TORNEIRA CROMADA DE MESA, 1/2 OU 3/4, PARA LAVATÓRIO, PADRÃO POPULAR - FORNECIMENTO E INSTALAÇÃO. AF_01/2020</t>
    </r>
  </si>
  <si>
    <r>
      <rPr>
        <sz val="6.5"/>
        <rFont val="Times New Roman"/>
        <family val="1"/>
      </rPr>
      <t>1.14.3</t>
    </r>
  </si>
  <si>
    <r>
      <rPr>
        <sz val="6.5"/>
        <rFont val="Times New Roman"/>
        <family val="1"/>
      </rPr>
      <t>TORNEIRA CROMADA LONGA, DE PAREDE, 1/2 OU 3/4, PARA PIA DE COZINHA, PADRÃO POPULAR - FORNECIMENTO E INSTALAÇÃO. AF_01/2020</t>
    </r>
  </si>
  <si>
    <r>
      <rPr>
        <sz val="6.5"/>
        <rFont val="Times New Roman"/>
        <family val="1"/>
      </rPr>
      <t>1.14.4</t>
    </r>
  </si>
  <si>
    <r>
      <rPr>
        <sz val="6.5"/>
        <rFont val="Times New Roman"/>
        <family val="1"/>
      </rPr>
      <t xml:space="preserve">CUBA DE EMBUTIR OVAL EM LOUÇA BRANCA, 35 X 50CM OU EQUIVALENTE, INCLUSO VÁLVULA E SIFÃO TIPO GARRAFA EM METAL CROMADO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</si>
  <si>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1.14.5</t>
    </r>
  </si>
  <si>
    <r>
      <rPr>
        <sz val="6.5"/>
        <rFont val="Times New Roman"/>
        <family val="1"/>
      </rPr>
      <t xml:space="preserve">VASO SANITÁRIO SIFONADO COM CAIXA ACOPLADA LOUÇA BRANCA - PADRÃO MÉDIO, INCLUSO ENGATE FLEXÍVEL EM METAL CROMADO, 1/2  X 40CM - FORNECIMENTO E
</t>
    </r>
    <r>
      <rPr>
        <sz val="6.5"/>
        <rFont val="Times New Roman"/>
        <family val="1"/>
      </rPr>
      <t>INSTALAÇÃO. AF_01/2020</t>
    </r>
  </si>
  <si>
    <r>
      <rPr>
        <sz val="6.5"/>
        <rFont val="Times New Roman"/>
        <family val="1"/>
      </rPr>
      <t>1.14.6</t>
    </r>
  </si>
  <si>
    <r>
      <rPr>
        <sz val="6.5"/>
        <rFont val="Times New Roman"/>
        <family val="1"/>
      </rPr>
      <t xml:space="preserve">CUBA DE EMBUTIR DE AÇO INOXIDÁVEL MÉDIA, INCLUSO VÁLVULA TIPO AMERICANA EM METAL CROMADO E SIFÃO FLEXÍVEL EM PVC - FORNECIMENTO E INSTALAÇÃO.
</t>
    </r>
    <r>
      <rPr>
        <sz val="6.5"/>
        <rFont val="Times New Roman"/>
        <family val="1"/>
      </rPr>
      <t>AF_01/2020</t>
    </r>
  </si>
  <si>
    <r>
      <rPr>
        <sz val="6.5"/>
        <rFont val="Times New Roman"/>
        <family val="1"/>
      </rPr>
      <t>1.14.7</t>
    </r>
  </si>
  <si>
    <r>
      <rPr>
        <sz val="6.5"/>
        <rFont val="Times New Roman"/>
        <family val="1"/>
      </rPr>
      <t>BARRA DE APOIO RETA, EM ACO INOX POLIDO, COMPRIMENTO 80 CM,  FIXADA NA PAREDE - FORNECIMENTO E INSTALAÇÃO. AF_01/2020</t>
    </r>
  </si>
  <si>
    <r>
      <rPr>
        <b/>
        <sz val="6.5"/>
        <rFont val="Times New Roman"/>
        <family val="1"/>
      </rPr>
      <t>CONSTRUÇÃO DO QUIOSQUE DA GUARDA MUNICIPAL, NO MUNICÍPIO DE
SOUSA- PB</t>
    </r>
  </si>
  <si>
    <r>
      <rPr>
        <sz val="6.5"/>
        <rFont val="Times New Roman"/>
        <family val="1"/>
      </rPr>
      <t>2.1.1</t>
    </r>
  </si>
  <si>
    <r>
      <rPr>
        <sz val="6.5"/>
        <rFont val="Times New Roman"/>
        <family val="1"/>
      </rPr>
      <t>2.2.1</t>
    </r>
  </si>
  <si>
    <r>
      <rPr>
        <sz val="6.5"/>
        <rFont val="Times New Roman"/>
        <family val="1"/>
      </rPr>
      <t xml:space="preserve">ESCAVAÇÃO MANUAL DE VALA COM PROFUNDIDADE MENOR
</t>
    </r>
    <r>
      <rPr>
        <sz val="6.5"/>
        <rFont val="Times New Roman"/>
        <family val="1"/>
      </rPr>
      <t>OU IGUAL A 1,30 M. AF_02/2021</t>
    </r>
  </si>
  <si>
    <r>
      <rPr>
        <sz val="6.5"/>
        <rFont val="Times New Roman"/>
        <family val="1"/>
      </rPr>
      <t>2.2.2</t>
    </r>
  </si>
  <si>
    <r>
      <rPr>
        <sz val="6.5"/>
        <rFont val="Times New Roman"/>
        <family val="1"/>
      </rPr>
      <t>2.2.3</t>
    </r>
  </si>
  <si>
    <r>
      <rPr>
        <sz val="6.5"/>
        <rFont val="Times New Roman"/>
        <family val="1"/>
      </rPr>
      <t xml:space="preserve">ATERRO MANUAL DE VALAS COM SOLO ARGILO-ARENOSO E
</t>
    </r>
    <r>
      <rPr>
        <sz val="6.5"/>
        <rFont val="Times New Roman"/>
        <family val="1"/>
      </rPr>
      <t>COMPACTAÇÃO MECANIZADA. AF_05/2016</t>
    </r>
  </si>
  <si>
    <r>
      <rPr>
        <sz val="6.5"/>
        <rFont val="Times New Roman"/>
        <family val="1"/>
      </rPr>
      <t>2.3.1</t>
    </r>
  </si>
  <si>
    <r>
      <rPr>
        <sz val="6.5"/>
        <rFont val="Times New Roman"/>
        <family val="1"/>
      </rPr>
      <t xml:space="preserve">ALVENARIA DE EMBASAMENTO COM BLOCO CERÂMICO DE 9X14X19CM E ARGAMASSA DE ASSENTAMENTO COM
</t>
    </r>
    <r>
      <rPr>
        <sz val="6.5"/>
        <rFont val="Times New Roman"/>
        <family val="1"/>
      </rPr>
      <t>PREPARO EM BETONEIRA. AF_05/2020.  [ADAPTADO SINAPI</t>
    </r>
  </si>
  <si>
    <r>
      <rPr>
        <sz val="6.5"/>
        <rFont val="Times New Roman"/>
        <family val="1"/>
      </rPr>
      <t>2.3.2</t>
    </r>
  </si>
  <si>
    <r>
      <rPr>
        <sz val="6.5"/>
        <rFont val="Times New Roman"/>
        <family val="1"/>
      </rPr>
      <t xml:space="preserve">PREPARO DE FUNDO DE VALA COM LARGURA MENOR QUE 1,5
</t>
    </r>
    <r>
      <rPr>
        <sz val="6.5"/>
        <rFont val="Times New Roman"/>
        <family val="1"/>
      </rPr>
      <t>M (ACERTO DO SOLO NATURAL). AF_08/2020</t>
    </r>
  </si>
  <si>
    <r>
      <rPr>
        <sz val="6.5"/>
        <rFont val="Times New Roman"/>
        <family val="1"/>
      </rPr>
      <t>2.3.3</t>
    </r>
  </si>
  <si>
    <r>
      <rPr>
        <sz val="6.5"/>
        <rFont val="Times New Roman"/>
        <family val="1"/>
      </rPr>
      <t xml:space="preserve">LASTRO DE CONCRETO MAGRO, APLICADO EM BLOCOS DE COROAMENTO OU SAPATAS, ESPESSURA DE 5 CM.
</t>
    </r>
    <r>
      <rPr>
        <sz val="6.5"/>
        <rFont val="Times New Roman"/>
        <family val="1"/>
      </rPr>
      <t>AF_08/2017</t>
    </r>
  </si>
  <si>
    <r>
      <rPr>
        <sz val="6.5"/>
        <rFont val="Times New Roman"/>
        <family val="1"/>
      </rPr>
      <t>2.3.4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</si>
  <si>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8 MM - MONTAGEM. AF_06/2017</t>
    </r>
  </si>
  <si>
    <r>
      <rPr>
        <sz val="6.5"/>
        <rFont val="Times New Roman"/>
        <family val="1"/>
      </rPr>
      <t>2.3.5</t>
    </r>
  </si>
  <si>
    <r>
      <rPr>
        <sz val="6.5"/>
        <rFont val="Times New Roman"/>
        <family val="1"/>
      </rPr>
      <t xml:space="preserve">FABRICAÇÃO, MONTAGEM E DESMONTAGEM DE FÔRMA PARA BLOCO DE COROAMENTO, EM MADEIRA SERRADA, E=25
</t>
    </r>
    <r>
      <rPr>
        <sz val="6.5"/>
        <rFont val="Times New Roman"/>
        <family val="1"/>
      </rPr>
      <t>MM, 4 UTILIZAÇÕES. AF_06/2017</t>
    </r>
  </si>
  <si>
    <r>
      <rPr>
        <sz val="6.5"/>
        <rFont val="Times New Roman"/>
        <family val="1"/>
      </rPr>
      <t>2.3.6</t>
    </r>
  </si>
  <si>
    <r>
      <rPr>
        <sz val="6.5"/>
        <rFont val="Times New Roman"/>
        <family val="1"/>
      </rPr>
      <t>2.3.7</t>
    </r>
  </si>
  <si>
    <r>
      <rPr>
        <sz val="6.5"/>
        <rFont val="Times New Roman"/>
        <family val="1"/>
      </rPr>
      <t xml:space="preserve">CONCRETO FCK = 30MPA, TRAÇO 1:2,1:2,5 (EM MASSA SECA DE CIMENTO/ AREIA MÉDIA/ BRITA 1) - PREPARO MECÂNICO
</t>
    </r>
    <r>
      <rPr>
        <sz val="6.5"/>
        <rFont val="Times New Roman"/>
        <family val="1"/>
      </rPr>
      <t>COM BETONEIRA 400 L. AF_05/2021</t>
    </r>
  </si>
  <si>
    <r>
      <rPr>
        <sz val="6.5"/>
        <rFont val="Times New Roman"/>
        <family val="1"/>
      </rPr>
      <t>2.3.8</t>
    </r>
  </si>
  <si>
    <r>
      <rPr>
        <sz val="6.5"/>
        <rFont val="Times New Roman"/>
        <family val="1"/>
      </rPr>
      <t xml:space="preserve">LANÇAMENTO COM USO DE BALDES, ADENSAMENTO E
</t>
    </r>
    <r>
      <rPr>
        <sz val="6.5"/>
        <rFont val="Times New Roman"/>
        <family val="1"/>
      </rPr>
      <t>ACABAMENTO DE CONCRETO EM ESTRUTURAS. AF_02/2022</t>
    </r>
  </si>
  <si>
    <r>
      <rPr>
        <sz val="6.5"/>
        <rFont val="Times New Roman"/>
        <family val="1"/>
      </rPr>
      <t>2.3.9</t>
    </r>
  </si>
  <si>
    <r>
      <rPr>
        <sz val="6.5"/>
        <rFont val="Times New Roman"/>
        <family val="1"/>
      </rPr>
      <t xml:space="preserve">ARMAÇÃO DE BLOCO, VIGA BALDRAME E SAPATA UTILIZANDO
</t>
    </r>
    <r>
      <rPr>
        <sz val="6.5"/>
        <rFont val="Times New Roman"/>
        <family val="1"/>
      </rPr>
      <t>AÇO CA-60 DE 5 MM - MONTAGEM. AF_06/2017</t>
    </r>
  </si>
  <si>
    <r>
      <rPr>
        <sz val="6.5"/>
        <rFont val="Times New Roman"/>
        <family val="1"/>
      </rPr>
      <t xml:space="preserve">ARMAÇÃO DE BLOCO, VIGA BALDRAME OU SAPATA UTILIZANDO AÇO CA-50 DE 6,3 MM - MONTAGEM.
</t>
    </r>
    <r>
      <rPr>
        <sz val="6.5"/>
        <rFont val="Times New Roman"/>
        <family val="1"/>
      </rPr>
      <t>AF_06/2017</t>
    </r>
  </si>
  <si>
    <r>
      <rPr>
        <sz val="6.5"/>
        <rFont val="Times New Roman"/>
        <family val="1"/>
      </rPr>
      <t xml:space="preserve">ARMAÇÃO DE BLOCO, VIGA BALDRAME OU SAPATA
</t>
    </r>
    <r>
      <rPr>
        <sz val="6.5"/>
        <rFont val="Times New Roman"/>
        <family val="1"/>
      </rPr>
      <t>UTILIZANDO AÇO CA-50 DE 10 MM - MONTAGEM. AF_06/2017</t>
    </r>
  </si>
  <si>
    <r>
      <rPr>
        <sz val="6.5"/>
        <rFont val="Times New Roman"/>
        <family val="1"/>
      </rPr>
      <t xml:space="preserve">FABRICAÇÃO, MONTAGEM E DESMONTAGEM DE FÔRMA PARA VIGA BALDRAME, EM MADEIRA SERRADA, E=25 MM, 4
</t>
    </r>
    <r>
      <rPr>
        <sz val="6.5"/>
        <rFont val="Times New Roman"/>
        <family val="1"/>
      </rPr>
      <t>UTILIZAÇÕES. AF_06/2017</t>
    </r>
  </si>
  <si>
    <r>
      <rPr>
        <sz val="6.5"/>
        <rFont val="Times New Roman"/>
        <family val="1"/>
      </rPr>
      <t xml:space="preserve">IMPERMEABILIZAÇÃO DE SUPERFÍCIE COM EMULSÃO
</t>
    </r>
    <r>
      <rPr>
        <sz val="6.5"/>
        <rFont val="Times New Roman"/>
        <family val="1"/>
      </rPr>
      <t>ASFÁLTICA, 2 DEMÃOS AF_06/2018</t>
    </r>
  </si>
  <si>
    <r>
      <rPr>
        <sz val="6.5"/>
        <rFont val="Times New Roman"/>
        <family val="1"/>
      </rPr>
      <t>2.4.1</t>
    </r>
  </si>
  <si>
    <r>
      <rPr>
        <sz val="6.5"/>
        <rFont val="Times New Roman"/>
        <family val="1"/>
      </rPr>
      <t xml:space="preserve">MONTAGEM E DESMONTAGEM DE FÔRMA DE PILARES RETANGULARES E ESTRUTURAS SIMILARES, PÉ-DIREITO SIMPLES, EM CHAPA DE MADEIRA COMPENSADA
</t>
    </r>
    <r>
      <rPr>
        <sz val="6.5"/>
        <rFont val="Times New Roman"/>
        <family val="1"/>
      </rPr>
      <t>PLASTIFICADA, 18 UTILIZAÇÕES. AF_09/2020</t>
    </r>
  </si>
  <si>
    <r>
      <rPr>
        <sz val="6.5"/>
        <rFont val="Times New Roman"/>
        <family val="1"/>
      </rPr>
      <t>2.4.2</t>
    </r>
  </si>
  <si>
    <r>
      <rPr>
        <sz val="6.5"/>
        <rFont val="Times New Roman"/>
        <family val="1"/>
      </rPr>
      <t xml:space="preserve">MONTAGEM E DESMONTAGEM DE FÔRMA DE VIGA, ESCORAMENTO METÁLICO, PÉ-DIREITO SIMPLES, EM CHAPA
</t>
    </r>
    <r>
      <rPr>
        <sz val="6.5"/>
        <rFont val="Times New Roman"/>
        <family val="1"/>
      </rPr>
      <t>DE MADEIRA PLASTIFICADA, 18 UTILIZAÇÕES. AF_09/2020</t>
    </r>
  </si>
  <si>
    <r>
      <rPr>
        <sz val="6.5"/>
        <rFont val="Times New Roman"/>
        <family val="1"/>
      </rPr>
      <t>2.4.3</t>
    </r>
  </si>
  <si>
    <r>
      <rPr>
        <sz val="6.5"/>
        <rFont val="Times New Roman"/>
        <family val="1"/>
      </rPr>
      <t xml:space="preserve">FABRICAÇÃO DE FÔRMA PARA LAJES, EM CHAPA DE MADEIRA
</t>
    </r>
    <r>
      <rPr>
        <sz val="6.5"/>
        <rFont val="Times New Roman"/>
        <family val="1"/>
      </rPr>
      <t>COMPENSADA RESINADA, E = 17 MM. AF_09/2020</t>
    </r>
  </si>
  <si>
    <r>
      <rPr>
        <sz val="6.5"/>
        <rFont val="Times New Roman"/>
        <family val="1"/>
      </rPr>
      <t>2.4.4</t>
    </r>
  </si>
  <si>
    <r>
      <rPr>
        <sz val="6.5"/>
        <rFont val="Times New Roman"/>
        <family val="1"/>
      </rPr>
      <t xml:space="preserve">ARMAÇÃO DE PILAR OU VIGA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</si>
  <si>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2.4.5</t>
    </r>
  </si>
  <si>
    <r>
      <rPr>
        <sz val="6.5"/>
        <rFont val="Times New Roman"/>
        <family val="1"/>
      </rPr>
      <t xml:space="preserve">ARMAÇÃO DE PILAR OU VIGA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</si>
  <si>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2.4.6</t>
    </r>
  </si>
  <si>
    <r>
      <rPr>
        <sz val="6.5"/>
        <rFont val="Times New Roman"/>
        <family val="1"/>
      </rPr>
      <t xml:space="preserve">ARMAÇÃO DE PILAR OU VIGA DE ESTRUTURA CONVENCIONAL DE CONCRETO ARMADO UTILIZANDO AÇO CA-50 DE 8,0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</si>
  <si>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2.4.7</t>
    </r>
  </si>
  <si>
    <r>
      <rPr>
        <sz val="6.5"/>
        <rFont val="Times New Roman"/>
        <family val="1"/>
      </rPr>
      <t xml:space="preserve">ARMAÇÃO DE PILAR OU VIGA DE ESTRUTURA CONVENCIONAL DE CONCRETO ARMADO UTILIZANDO AÇO CA-50 DE 10,0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</si>
  <si>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>2.4.9</t>
    </r>
  </si>
  <si>
    <r>
      <rPr>
        <sz val="6.5"/>
        <rFont val="Times New Roman"/>
        <family val="1"/>
      </rPr>
      <t xml:space="preserve">ARMAÇÃO DE LAJE DE ESTRUTURA CONVENCIONAL DE CONCRETO ARMADO UTILIZANDO AÇO CA-60 DE 5,0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</si>
  <si>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6,3 MM -
</t>
    </r>
    <r>
      <rPr>
        <sz val="6.5"/>
        <rFont val="Times New Roman"/>
        <family val="1"/>
      </rPr>
      <t>MONTAGEM. AF_06/2022</t>
    </r>
  </si>
  <si>
    <r>
      <rPr>
        <sz val="6.5"/>
        <rFont val="Times New Roman"/>
        <family val="1"/>
      </rPr>
      <t xml:space="preserve">ARMAÇÃO DE LAJE DE ESTRUTURA CONVENCIONAL DE CONCRETO ARMADO UTILIZANDO AÇO CA-50 DE 8,0 MM -
</t>
    </r>
    <r>
      <rPr>
        <sz val="6.5"/>
        <rFont val="Times New Roman"/>
        <family val="1"/>
      </rPr>
      <t>MONTAGEM. AF_06/2022</t>
    </r>
  </si>
  <si>
    <t>\</t>
  </si>
  <si>
    <r>
      <rPr>
        <sz val="6.5"/>
        <rFont val="Times New Roman"/>
        <family val="1"/>
      </rPr>
      <t>2.5.1</t>
    </r>
  </si>
  <si>
    <r>
      <rPr>
        <sz val="6.5"/>
        <rFont val="Times New Roman"/>
        <family val="1"/>
      </rPr>
      <t xml:space="preserve">ALVENARIA DE VEDAÇÃO DE BLOCOS CERÂMICOS FURADOS NA HORIZONTAL DE 9X19X29 CM (ESPESSURA 9 CM) E ARGAMASSA DE ASSENTAMENTO COM PREPARO EM
</t>
    </r>
    <r>
      <rPr>
        <sz val="6.5"/>
        <rFont val="Times New Roman"/>
        <family val="1"/>
      </rPr>
      <t>BETONEIRA. AF_12/2021</t>
    </r>
  </si>
  <si>
    <r>
      <rPr>
        <sz val="6.5"/>
        <rFont val="Times New Roman"/>
        <family val="1"/>
      </rPr>
      <t>2.5.2</t>
    </r>
  </si>
  <si>
    <r>
      <rPr>
        <sz val="6.5"/>
        <rFont val="Times New Roman"/>
        <family val="1"/>
      </rPr>
      <t xml:space="preserve">VERGA MOLDADA IN LOCO COM UTILIZAÇÃO DE BLOCOS CANALETA PARA JANELAS COM ATÉ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</si>
  <si>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2.5.3</t>
    </r>
  </si>
  <si>
    <r>
      <rPr>
        <sz val="6.5"/>
        <rFont val="Times New Roman"/>
        <family val="1"/>
      </rPr>
      <t xml:space="preserve">VERGA MOLDADA IN LOCO COM UTILIZAÇÃO DE BLOCOS CANALETA PARA JANELAS COM MAIS DE 1,5 M DE VÃO.
</t>
    </r>
    <r>
      <rPr>
        <sz val="6.5"/>
        <rFont val="Times New Roman"/>
        <family val="1"/>
      </rPr>
      <t>AF_03/2016</t>
    </r>
  </si>
  <si>
    <r>
      <rPr>
        <sz val="6.5"/>
        <rFont val="Times New Roman"/>
        <family val="1"/>
      </rPr>
      <t>2.5.4</t>
    </r>
  </si>
  <si>
    <t>REVESTIMENTOS</t>
  </si>
  <si>
    <r>
      <rPr>
        <sz val="6.5"/>
        <rFont val="Times New Roman"/>
        <family val="1"/>
      </rPr>
      <t>2.6.1</t>
    </r>
  </si>
  <si>
    <r>
      <rPr>
        <sz val="6.5"/>
        <rFont val="Times New Roman"/>
        <family val="1"/>
      </rPr>
      <t>CHAPISCO APLICADO EM ALVENARIA (SEM PRESENÇA DE VÃOS) E ESTRUTURAS DE CONCRETO DE FACHADA, COM COLHER DE PEDREIRO.  ARGAMASSA TRAÇO 1:3 COM PREPARO MANUAL. AF_10/2022</t>
    </r>
  </si>
  <si>
    <r>
      <rPr>
        <sz val="6.5"/>
        <rFont val="Times New Roman"/>
        <family val="1"/>
      </rPr>
      <t>2.6.2</t>
    </r>
  </si>
  <si>
    <r>
      <rPr>
        <sz val="6.5"/>
        <rFont val="Times New Roman"/>
        <family val="1"/>
      </rPr>
      <t xml:space="preserve">MASSA ÚNICA, PARA RECEBIMENTO DE PINTURA, EM
</t>
    </r>
    <r>
      <rPr>
        <sz val="6.5"/>
        <rFont val="Times New Roman"/>
        <family val="1"/>
      </rPr>
      <t>ARGAMASSA TRAÇO 1:2:8, PREPARO MANUAL, APLICADA MANUALMENTE EM FACES INTERNAS DE PAREDES, ESPESSURA DE 10MM, COM EXECUÇÃO DE TALISCAS. AF_06/2014</t>
    </r>
  </si>
  <si>
    <r>
      <rPr>
        <sz val="6.5"/>
        <rFont val="Times New Roman"/>
        <family val="1"/>
      </rPr>
      <t>2.6.3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</si>
  <si>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REVESTIMENTO CERÂMICO PARA PAREDES INTERNAS, MEIA OU PAREDE INTEIRA, PLACAS TIPO ESMALTADA EXTRA DE 20X20 CM, PARA EDIFICAÇÕES HABITACIONAIS UNIFAMILIAR (CASAS) E EDIFICAÇÕES PÚBLICAS PADRÃO. AF_11/2014</t>
    </r>
  </si>
  <si>
    <r>
      <rPr>
        <sz val="6.5"/>
        <rFont val="Times New Roman"/>
        <family val="1"/>
      </rPr>
      <t>2.6.4</t>
    </r>
  </si>
  <si>
    <r>
      <rPr>
        <sz val="6.5"/>
        <rFont val="Times New Roman"/>
        <family val="1"/>
      </rPr>
      <t>2.6.5</t>
    </r>
  </si>
  <si>
    <r>
      <rPr>
        <sz val="6.5"/>
        <rFont val="Times New Roman"/>
        <family val="1"/>
      </rPr>
      <t>2.6.6</t>
    </r>
  </si>
  <si>
    <r>
      <rPr>
        <sz val="6.5"/>
        <rFont val="Times New Roman"/>
        <family val="1"/>
      </rPr>
      <t>2.7.1</t>
    </r>
  </si>
  <si>
    <r>
      <rPr>
        <sz val="6.5"/>
        <rFont val="Times New Roman"/>
        <family val="1"/>
      </rPr>
      <t xml:space="preserve">TELHAMENTO COM TELHA ONDULADA DE FIBROCIMENTO E =
</t>
    </r>
    <r>
      <rPr>
        <sz val="6.5"/>
        <rFont val="Times New Roman"/>
        <family val="1"/>
      </rPr>
      <t>6 MM, COM RECOBRIMENTO LATERAL DE 1/4 DE ONDA PARA</t>
    </r>
  </si>
  <si>
    <r>
      <rPr>
        <sz val="6.5"/>
        <rFont val="Times New Roman"/>
        <family val="1"/>
      </rPr>
      <t>2.7.2</t>
    </r>
  </si>
  <si>
    <r>
      <rPr>
        <sz val="6.5"/>
        <rFont val="Times New Roman"/>
        <family val="1"/>
      </rPr>
      <t xml:space="preserve">IMPERMEABILIZAÇÃO DE SUPERFÍCIE COM MANTA
</t>
    </r>
    <r>
      <rPr>
        <sz val="6.5"/>
        <rFont val="Times New Roman"/>
        <family val="1"/>
      </rPr>
      <t>ASFÁLTICA, UMA CAMADA, INCLUSIVE APLICAÇÃO DE PRIMER</t>
    </r>
  </si>
  <si>
    <r>
      <rPr>
        <sz val="6.5"/>
        <rFont val="Times New Roman"/>
        <family val="1"/>
      </rPr>
      <t>2.7.3</t>
    </r>
  </si>
  <si>
    <r>
      <rPr>
        <sz val="6.5"/>
        <rFont val="Times New Roman"/>
        <family val="1"/>
      </rPr>
      <t xml:space="preserve">PROTEÇÃO MECÂNICA DE SUPERFICIE HORIZONTAL COM
</t>
    </r>
    <r>
      <rPr>
        <sz val="6.5"/>
        <rFont val="Times New Roman"/>
        <family val="1"/>
      </rPr>
      <t>ARGAMASSA DE CIMENTO E AREIA, TRAÇO 1:3, E=3CM.</t>
    </r>
  </si>
  <si>
    <r>
      <rPr>
        <sz val="6.5"/>
        <rFont val="Times New Roman"/>
        <family val="1"/>
      </rPr>
      <t>2.7.4</t>
    </r>
  </si>
  <si>
    <r>
      <rPr>
        <sz val="6.5"/>
        <rFont val="Times New Roman"/>
        <family val="1"/>
      </rPr>
      <t>FABRICAÇÃO E INSTALAÇÃO DE MEIA TESOURA DE MADEIRA NÃO APARELHADA, COM VÃO DE 4 M, PARA TELHA ONDULADA DE FIBROCIMENTO, ALUMÍNIO, PLÁSTICA OU TERMOACÚSTICA, INCLUSO IÇAMENTO. AF_07/2019</t>
    </r>
  </si>
  <si>
    <r>
      <rPr>
        <sz val="6.5"/>
        <rFont val="Times New Roman"/>
        <family val="1"/>
      </rPr>
      <t>2.7.5</t>
    </r>
  </si>
  <si>
    <r>
      <rPr>
        <sz val="6.5"/>
        <rFont val="Times New Roman"/>
        <family val="1"/>
      </rPr>
      <t>TRAMA DE MADEIRA COMPOSTA POR TERÇAS PARA TELHADOS DE ATÉ 2 ÁGUAS PARA TELHA ESTRUTURAL DE FIBROCIMENTO, INCLUSO TRANSPORTE VERTICAL. AF_07/2019</t>
    </r>
  </si>
  <si>
    <r>
      <rPr>
        <sz val="6.5"/>
        <rFont val="Times New Roman"/>
        <family val="1"/>
      </rPr>
      <t>2.7.6</t>
    </r>
  </si>
  <si>
    <r>
      <rPr>
        <sz val="6.5"/>
        <rFont val="Times New Roman"/>
        <family val="1"/>
      </rPr>
      <t>RUFO EM CHAPA DE AÇO GALVANIZADO NÚMERO 24, CORTE DE 25 CM, INCLUSO TRANSPORTE VERTICAL. AF_07/2019</t>
    </r>
  </si>
  <si>
    <r>
      <rPr>
        <sz val="6.5"/>
        <rFont val="Times New Roman"/>
        <family val="1"/>
      </rPr>
      <t>2.7.7</t>
    </r>
  </si>
  <si>
    <r>
      <rPr>
        <sz val="6.5"/>
        <rFont val="Times New Roman"/>
        <family val="1"/>
      </rPr>
      <t>2.7.8</t>
    </r>
  </si>
  <si>
    <r>
      <rPr>
        <sz val="6.5"/>
        <rFont val="Times New Roman"/>
        <family val="1"/>
      </rPr>
      <t>2.8.1</t>
    </r>
  </si>
  <si>
    <r>
      <rPr>
        <sz val="6.5"/>
        <rFont val="Times New Roman"/>
        <family val="1"/>
      </rPr>
      <t xml:space="preserve">KIT DE PORTA DE MADEIRA PARA PINTURA, SEMI-OCA (LEVE OU MÉDIA), PADRÃO MÉDIO, 80X210CM,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</si>
  <si>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2.8.2</t>
    </r>
  </si>
  <si>
    <r>
      <rPr>
        <sz val="6.5"/>
        <rFont val="Times New Roman"/>
        <family val="1"/>
      </rPr>
      <t xml:space="preserve">JANELA DE ALUMÍNIO DE CORRER COM 2 FOLHAS PARA VIDROS, COM VIDROS, BATENTE, ACABAMENTO COM ACETATO OU BRILHANTE E FERRAGENS. EXCLUSIVE ALIZAR E
</t>
    </r>
    <r>
      <rPr>
        <sz val="6.5"/>
        <rFont val="Times New Roman"/>
        <family val="1"/>
      </rPr>
      <t>CONTRAMARCO. FORNECIMENTO E INSTALAÇÃO. AF_12/2019</t>
    </r>
  </si>
  <si>
    <r>
      <rPr>
        <sz val="6.5"/>
        <rFont val="Times New Roman"/>
        <family val="1"/>
      </rPr>
      <t>2.8.3</t>
    </r>
  </si>
  <si>
    <r>
      <rPr>
        <sz val="6.5"/>
        <rFont val="Times New Roman"/>
        <family val="1"/>
      </rPr>
      <t xml:space="preserve">KIT DE PORTA DE MADEIRA PARA PINTURA, SEMI-OCA (LEVE OU MÉDIA), PADRÃO MÉDIO, 70X210CM, ESPESSURA DE 3,5CM, ITENS INCLUSOS: DOBRADIÇAS, MONTAGEM E
</t>
    </r>
    <r>
      <rPr>
        <sz val="6.5"/>
        <rFont val="Times New Roman"/>
        <family val="1"/>
      </rPr>
      <t>INSTALAÇÃO DO BATENTE, FECHADURA COM EXECUÇÃO DO</t>
    </r>
  </si>
  <si>
    <r>
      <rPr>
        <sz val="6.5"/>
        <rFont val="Times New Roman"/>
        <family val="1"/>
      </rPr>
      <t>2.9.1</t>
    </r>
  </si>
  <si>
    <r>
      <rPr>
        <sz val="6.5"/>
        <rFont val="Times New Roman"/>
        <family val="1"/>
      </rPr>
      <t>BANCADA DE MÁRMORE BRANCO POLIDO, DE 0,50 X 0,60 M, PARA LAVATÓRIO - FORNECIMENTO E INSTALAÇÃO. AF_01/2020</t>
    </r>
  </si>
  <si>
    <r>
      <rPr>
        <sz val="6.5"/>
        <rFont val="Times New Roman"/>
        <family val="1"/>
      </rPr>
      <t>2.9.2</t>
    </r>
  </si>
  <si>
    <r>
      <rPr>
        <sz val="6.5"/>
        <rFont val="Times New Roman"/>
        <family val="1"/>
      </rPr>
      <t xml:space="preserve">TORNEIRA CROMADA DE MESA, 1/2 OU 3/4, PARA LAVATÓRIO,
</t>
    </r>
    <r>
      <rPr>
        <sz val="6.5"/>
        <rFont val="Times New Roman"/>
        <family val="1"/>
      </rPr>
      <t>PADRÃO POPULAR - FORNECIMENTO E INSTALAÇÃO. AF_01/2020</t>
    </r>
  </si>
  <si>
    <r>
      <rPr>
        <sz val="6.5"/>
        <rFont val="Times New Roman"/>
        <family val="1"/>
      </rPr>
      <t>2.9.3</t>
    </r>
  </si>
  <si>
    <r>
      <rPr>
        <sz val="6.5"/>
        <rFont val="Times New Roman"/>
        <family val="1"/>
      </rPr>
      <t xml:space="preserve">BANCADA DE GRANITO VERDE UBATUBA - FORNECIMENTO E
</t>
    </r>
    <r>
      <rPr>
        <sz val="6.5"/>
        <rFont val="Times New Roman"/>
        <family val="1"/>
      </rPr>
      <t>INSTALAÇÃO.  [ADAPTADO ORSE 11150]</t>
    </r>
  </si>
  <si>
    <r>
      <rPr>
        <sz val="6.5"/>
        <rFont val="Times New Roman"/>
        <family val="1"/>
      </rPr>
      <t>2.9.4</t>
    </r>
  </si>
  <si>
    <r>
      <rPr>
        <sz val="6.5"/>
        <rFont val="Times New Roman"/>
        <family val="1"/>
      </rPr>
      <t xml:space="preserve">VASO SANITARIO SIFONADO CONVENCIONAL PARA PCD SEM FURO FRONTAL COM LOUÇA BRANCA SEM ASSENTO, INCLUSO CONJUNTO DE LIGAÇÃO PARA BACIA SANITÁRIA AJUSTÁVEL -
</t>
    </r>
    <r>
      <rPr>
        <sz val="6.5"/>
        <rFont val="Times New Roman"/>
        <family val="1"/>
      </rPr>
      <t>FORNECIMENTO E INSTALAÇÃO. AF_01/2020</t>
    </r>
  </si>
  <si>
    <r>
      <rPr>
        <sz val="6.5"/>
        <rFont val="Times New Roman"/>
        <family val="1"/>
      </rPr>
      <t>2.10.1</t>
    </r>
  </si>
  <si>
    <r>
      <rPr>
        <sz val="6.5"/>
        <rFont val="Times New Roman"/>
        <family val="1"/>
      </rPr>
      <t xml:space="preserve">LASTRO DE CONCRETO MAGRO, APLICADO EM PISOS, LAJES
</t>
    </r>
    <r>
      <rPr>
        <sz val="6.5"/>
        <rFont val="Times New Roman"/>
        <family val="1"/>
      </rPr>
      <t>SOBRE SOLO OU RADIERS. AF_08/2017</t>
    </r>
  </si>
  <si>
    <r>
      <rPr>
        <sz val="6.5"/>
        <rFont val="Times New Roman"/>
        <family val="1"/>
      </rPr>
      <t>2.10.2</t>
    </r>
  </si>
  <si>
    <r>
      <rPr>
        <sz val="6.5"/>
        <rFont val="Times New Roman"/>
        <family val="1"/>
      </rPr>
      <t xml:space="preserve">(COMPOSIÇÃO REPRESENTATIVA) DO SERVIÇO DE CONTRAPISO EM ARGAMASSA TRAÇO 1:4 (CIM E AREIA), BETONEIRA 400 L, E = 4 CM ÁREAS SECAS E  MOLHADAS SOBRE LAJE , E = 3 CM ÁREAS MOLHADAS SOBRE IMPERMEABILIZAÇÃO, CASA E EDIFICAÇÃO PÚBLICA PADRÃO.
</t>
    </r>
    <r>
      <rPr>
        <sz val="6.5"/>
        <rFont val="Times New Roman"/>
        <family val="1"/>
      </rPr>
      <t>AF_11/2014</t>
    </r>
  </si>
  <si>
    <r>
      <rPr>
        <sz val="6.5"/>
        <rFont val="Times New Roman"/>
        <family val="1"/>
      </rPr>
      <t>2.10.3</t>
    </r>
  </si>
  <si>
    <r>
      <rPr>
        <sz val="6.5"/>
        <rFont val="Times New Roman"/>
        <family val="1"/>
      </rPr>
      <t xml:space="preserve">REVESTIMENTO CERÂMICO PARA PISO COM PLACAS TIPO PORCELANATO DE DIMENSÕES 45X45 CM APLICADA EM
</t>
    </r>
    <r>
      <rPr>
        <sz val="6.5"/>
        <rFont val="Times New Roman"/>
        <family val="1"/>
      </rPr>
      <t>AMBIENTES DE ÁREA MENOR QUE 5 M². AF_02/2023_PE</t>
    </r>
  </si>
  <si>
    <r>
      <rPr>
        <sz val="6.5"/>
        <rFont val="Times New Roman"/>
        <family val="1"/>
      </rPr>
      <t>2.11.1</t>
    </r>
  </si>
  <si>
    <r>
      <rPr>
        <sz val="6.5"/>
        <rFont val="Times New Roman"/>
        <family val="1"/>
      </rPr>
      <t xml:space="preserve">APLICAÇÃO DE FUNDO SELADOR ACRÍLICO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</si>
  <si>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2.11.2</t>
    </r>
  </si>
  <si>
    <r>
      <rPr>
        <sz val="6.5"/>
        <rFont val="Times New Roman"/>
        <family val="1"/>
      </rPr>
      <t xml:space="preserve">APLICAÇÃO E LIXAMENTO DE MASSA LÁTEX EM TETO, UMA
</t>
    </r>
    <r>
      <rPr>
        <sz val="6.5"/>
        <rFont val="Times New Roman"/>
        <family val="1"/>
      </rPr>
      <t>DEMÃO. AF_06/2014</t>
    </r>
  </si>
  <si>
    <r>
      <rPr>
        <sz val="6.5"/>
        <rFont val="Times New Roman"/>
        <family val="1"/>
      </rPr>
      <t>2.11.3</t>
    </r>
  </si>
  <si>
    <r>
      <rPr>
        <sz val="6.5"/>
        <rFont val="Times New Roman"/>
        <family val="1"/>
      </rPr>
      <t xml:space="preserve">APLICAÇÃO MANUAL DE PINTURA COM TINTA LÁTEX ACRÍLICA
</t>
    </r>
    <r>
      <rPr>
        <sz val="6.5"/>
        <rFont val="Times New Roman"/>
        <family val="1"/>
      </rPr>
      <t>EM TETO, DUAS DEMÃOS. AF_06/2014</t>
    </r>
  </si>
  <si>
    <r>
      <rPr>
        <sz val="6.5"/>
        <rFont val="Times New Roman"/>
        <family val="1"/>
      </rPr>
      <t>2.12.1</t>
    </r>
  </si>
  <si>
    <r>
      <rPr>
        <sz val="6.5"/>
        <rFont val="Times New Roman"/>
        <family val="1"/>
      </rPr>
      <t xml:space="preserve">CAIXA RETANGULAR 4" X 2" MÉDIA (1,30 M DO PISO), METÁLICA, INSTALADA EM PAREDE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</si>
  <si>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2.12.2</t>
    </r>
  </si>
  <si>
    <r>
      <rPr>
        <sz val="6.5"/>
        <rFont val="Times New Roman"/>
        <family val="1"/>
      </rPr>
      <t xml:space="preserve">CAIXA RETANGULAR 4" X 4" MÉDIA (1,30 M DO PISO), PVC, INSTALADA EM PAREDE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</si>
  <si>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>2.12.3</t>
    </r>
  </si>
  <si>
    <r>
      <rPr>
        <sz val="6.5"/>
        <rFont val="Times New Roman"/>
        <family val="1"/>
      </rPr>
      <t>CAIXA OCTOGONAL 4" X 4", PVC, INSTALADA EM LAJE - FORNECIMENTO E INSTALAÇÃO. AF_03/2023</t>
    </r>
  </si>
  <si>
    <r>
      <rPr>
        <sz val="6.5"/>
        <rFont val="Times New Roman"/>
        <family val="1"/>
      </rPr>
      <t>2.12.4</t>
    </r>
  </si>
  <si>
    <r>
      <rPr>
        <sz val="6.5"/>
        <rFont val="Times New Roman"/>
        <family val="1"/>
      </rPr>
      <t xml:space="preserve">CABO DE COBRE FLEXÍVEL ISOLADO, 2,5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</si>
  <si>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2.12.5</t>
    </r>
  </si>
  <si>
    <r>
      <rPr>
        <sz val="6.5"/>
        <rFont val="Times New Roman"/>
        <family val="1"/>
      </rPr>
      <t xml:space="preserve">CABO DE COBRE FLEXÍVEL ISOLADO, 1,5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</si>
  <si>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2.12.6</t>
    </r>
  </si>
  <si>
    <r>
      <rPr>
        <sz val="6.5"/>
        <rFont val="Times New Roman"/>
        <family val="1"/>
      </rPr>
      <t xml:space="preserve">CABO DE COBRE FLEXÍVEL ISOLADO, 6 MM², ANTI-CHAMA 450/750 V, PARA CIRCUITOS TERMINAIS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</si>
  <si>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>2.12.7</t>
    </r>
  </si>
  <si>
    <r>
      <rPr>
        <sz val="6.5"/>
        <rFont val="Times New Roman"/>
        <family val="1"/>
      </rPr>
      <t xml:space="preserve">CAIXA DE PASSAGEM METALICA DE SOBREPOR COM TAMPA
</t>
    </r>
    <r>
      <rPr>
        <sz val="6.5"/>
        <rFont val="Times New Roman"/>
        <family val="1"/>
      </rPr>
      <t>PARAFUSADA, DIMENSOES 40 X 40 X 15 CM</t>
    </r>
  </si>
  <si>
    <r>
      <rPr>
        <sz val="6.5"/>
        <rFont val="Times New Roman"/>
        <family val="1"/>
      </rPr>
      <t>2.12.8</t>
    </r>
  </si>
  <si>
    <r>
      <rPr>
        <sz val="6.5"/>
        <rFont val="Times New Roman"/>
        <family val="1"/>
      </rPr>
      <t xml:space="preserve">DISJUNTOR MONOPOLAR TIPO NEMA, CORRENTE NOMINAL
</t>
    </r>
    <r>
      <rPr>
        <sz val="6.5"/>
        <rFont val="Times New Roman"/>
        <family val="1"/>
      </rPr>
      <t>DE 10 ATÉ 30A - FORNECIMENTO E INSTALAÇÃO. AF_10/2020</t>
    </r>
  </si>
  <si>
    <r>
      <rPr>
        <sz val="6.5"/>
        <rFont val="Times New Roman"/>
        <family val="1"/>
      </rPr>
      <t>2.12.9</t>
    </r>
  </si>
  <si>
    <r>
      <rPr>
        <sz val="6.5"/>
        <rFont val="Times New Roman"/>
        <family val="1"/>
      </rPr>
      <t xml:space="preserve">DISPOSITIVO DPS CLASSE II, 1 POLO, TENSAO MAXIMA DE 275
</t>
    </r>
    <r>
      <rPr>
        <sz val="6.5"/>
        <rFont val="Times New Roman"/>
        <family val="1"/>
      </rPr>
      <t>V, CORRENTE MAXIMA DE *30* KA (TIPO AC)</t>
    </r>
  </si>
  <si>
    <r>
      <rPr>
        <sz val="6.5"/>
        <rFont val="Times New Roman"/>
        <family val="1"/>
      </rPr>
      <t xml:space="preserve">DISPOSITIVO DR, 2 POLOS, SENSIBILIDADE DE 300 MA,
</t>
    </r>
    <r>
      <rPr>
        <sz val="6.5"/>
        <rFont val="Times New Roman"/>
        <family val="1"/>
      </rPr>
      <t>CORRENTE DE 25 A, TIPO AC</t>
    </r>
  </si>
  <si>
    <r>
      <rPr>
        <sz val="6.5"/>
        <rFont val="Times New Roman"/>
        <family val="1"/>
      </rPr>
      <t xml:space="preserve">INTERRUPTOR SIMPLES (1 MÓDULO), 10A/250V, INCLUINDO SUPORTE E PLACA - FORNECIMENTO E INSTALAÇÃO.
</t>
    </r>
    <r>
      <rPr>
        <sz val="6.5"/>
        <rFont val="Times New Roman"/>
        <family val="1"/>
      </rPr>
      <t>AF_03/2023</t>
    </r>
  </si>
  <si>
    <r>
      <rPr>
        <sz val="6.5"/>
        <rFont val="Times New Roman"/>
        <family val="1"/>
      </rPr>
      <t xml:space="preserve">INTERRUPTOR PARALELO (2 MÓDULOS), 10A/250V,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</si>
  <si>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TOMADA BAIXA DE EMBUTIR (1 MÓDULO), 2P+T 10 A, INCLUINDO SUPORTE E PLACA - FORNECIMENTO E
</t>
    </r>
    <r>
      <rPr>
        <sz val="6.5"/>
        <rFont val="Times New Roman"/>
        <family val="1"/>
      </rPr>
      <t>INSTALAÇÃO. AF_03/2023</t>
    </r>
  </si>
  <si>
    <r>
      <rPr>
        <sz val="6.5"/>
        <rFont val="Times New Roman"/>
        <family val="1"/>
      </rPr>
      <t xml:space="preserve">ELETRODUTO FLEXÍVEL CORRUGADO, PVC, DN 25 MM (3/4"), PARA CIRCUITOS TERMINAIS, INSTALADO EM FORRO -
</t>
    </r>
    <r>
      <rPr>
        <sz val="6.5"/>
        <rFont val="Times New Roman"/>
        <family val="1"/>
      </rPr>
      <t>FORNECIMENTO E INSTALAÇÃO. AF_03/2023</t>
    </r>
  </si>
  <si>
    <r>
      <rPr>
        <sz val="6.5"/>
        <rFont val="Times New Roman"/>
        <family val="1"/>
      </rPr>
      <t xml:space="preserve">ELETRODUTO RÍGIDO ROSCÁVEL, PVC, DN 32 MM (1"), PARA CIRCUITOS TERMINAIS, INSTALADO EM LAJE - FORNECIMENTO
</t>
    </r>
    <r>
      <rPr>
        <sz val="6.5"/>
        <rFont val="Times New Roman"/>
        <family val="1"/>
      </rPr>
      <t>E INSTALAÇÃO. AF_03/2023</t>
    </r>
  </si>
  <si>
    <r>
      <rPr>
        <sz val="6.5"/>
        <rFont val="Times New Roman"/>
        <family val="1"/>
      </rPr>
      <t xml:space="preserve">QUADRO DE DISTRIBUIÇÃO DE ENERGIA EM PVC, DE EMBUTIR, SEM BARRAMENTO, PARA 6 DISJUNTORES -
</t>
    </r>
    <r>
      <rPr>
        <sz val="6.5"/>
        <rFont val="Times New Roman"/>
        <family val="1"/>
      </rPr>
      <t>FORNECIMENTO E INSTALAÇÃO. AF_10/2020</t>
    </r>
  </si>
  <si>
    <r>
      <rPr>
        <sz val="6.5"/>
        <rFont val="Times New Roman"/>
        <family val="1"/>
      </rPr>
      <t xml:space="preserve">ENTRADA DE ENERGIA ELÉTRICA, AÉREA, TRIFÁSICA, COM CAIXA DE EMBUTIR, CABO DE 10 MM2 E DISJUNTOR DIN 50A
</t>
    </r>
    <r>
      <rPr>
        <sz val="6.5"/>
        <rFont val="Times New Roman"/>
        <family val="1"/>
      </rPr>
      <t>(NÃO INCLUSO O POSTE DE CONCRETO). AF_07/2020_PS</t>
    </r>
  </si>
  <si>
    <r>
      <rPr>
        <sz val="6.5"/>
        <rFont val="Times New Roman"/>
        <family val="1"/>
      </rPr>
      <t xml:space="preserve">POSTE DE CONCRETO ARMADO DE SECAO CIRCULAR,
</t>
    </r>
    <r>
      <rPr>
        <sz val="6.5"/>
        <rFont val="Times New Roman"/>
        <family val="1"/>
      </rPr>
      <t>EXTENSAO DE 9,00 M, RESISTENCIA DE 200 A 300 DAN, TIPO C- 14</t>
    </r>
  </si>
  <si>
    <r>
      <rPr>
        <sz val="6.5"/>
        <rFont val="Times New Roman"/>
        <family val="1"/>
      </rPr>
      <t xml:space="preserve">LUMINÁRIA TIPO CALHA, DE SOBREPOR, COM 2 LÂMPADAS TUBULARES FLUORESCENTES DE 18 W, COM REATOR DE PARTIDA RÁPIDA - FORNECIMENTO E INSTALAÇÃO.
</t>
    </r>
    <r>
      <rPr>
        <sz val="6.5"/>
        <rFont val="Times New Roman"/>
        <family val="1"/>
      </rPr>
      <t>AF_02/2020</t>
    </r>
  </si>
  <si>
    <r>
      <rPr>
        <sz val="6.5"/>
        <rFont val="Times New Roman"/>
        <family val="1"/>
      </rPr>
      <t xml:space="preserve">LUMINÁRIA TIPO PLAFON CIRCULAR, DE SOBREPOR, COM LED
</t>
    </r>
    <r>
      <rPr>
        <sz val="6.5"/>
        <rFont val="Times New Roman"/>
        <family val="1"/>
      </rPr>
      <t>DE 12/13 W - FORNECIMENTO E INSTALAÇÃO. AF_03/2022</t>
    </r>
  </si>
  <si>
    <t>INSTALAÇÃO HIDROSANITÁRIA</t>
  </si>
  <si>
    <r>
      <rPr>
        <sz val="6.5"/>
        <rFont val="Times New Roman"/>
        <family val="1"/>
      </rPr>
      <t>2.13.1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</si>
  <si>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25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</si>
  <si>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2.13.2</t>
    </r>
  </si>
  <si>
    <r>
      <rPr>
        <sz val="6.5"/>
        <rFont val="Times New Roman"/>
        <family val="1"/>
      </rPr>
      <t xml:space="preserve">(COMPOSIÇÃO REPRESENTATIVA) DO SERVIÇO DE INSTALAÇÃO DE TUBOS DE PVC, SOLDÁVEL, ÁGUA FRIA, DN 20 MM (INSTALADO EM RAMAL, SUB-RAMAL OU RAMAL DE DISTRIBUIÇÃO), INCLUSIVE CONEXÕES, CORTES E FIXAÇÕES,
</t>
    </r>
    <r>
      <rPr>
        <sz val="6.5"/>
        <rFont val="Times New Roman"/>
        <family val="1"/>
      </rPr>
      <t>PARA PRÉDIOS. AF_10/2015</t>
    </r>
  </si>
  <si>
    <r>
      <rPr>
        <sz val="6.5"/>
        <rFont val="Times New Roman"/>
        <family val="1"/>
      </rPr>
      <t>2.13.3</t>
    </r>
  </si>
  <si>
    <r>
      <rPr>
        <sz val="6.5"/>
        <rFont val="Times New Roman"/>
        <family val="1"/>
      </rPr>
      <t xml:space="preserve">(COMPOSIÇÃO REPRESENTATIVA) DO SERVIÇO DE INSTALAÇÃO TUBOS DE PVC, SOLDÁVEL, ÁGUA FRIA, DN 32 MM (INSTALADO EM RAMAL, SUB-RAMAL, RAMAL DE DISTRIBUIÇÃO OU PRUMADA), INCLUSIVE CONEXÕES, CORTES
</t>
    </r>
    <r>
      <rPr>
        <sz val="6.5"/>
        <rFont val="Times New Roman"/>
        <family val="1"/>
      </rPr>
      <t>E FIXAÇÕES, PARA PRÉDIOS. AF_10/2015</t>
    </r>
  </si>
  <si>
    <r>
      <rPr>
        <sz val="6.5"/>
        <rFont val="Times New Roman"/>
        <family val="1"/>
      </rPr>
      <t>2.13.4</t>
    </r>
  </si>
  <si>
    <r>
      <rPr>
        <sz val="6.5"/>
        <rFont val="Times New Roman"/>
        <family val="1"/>
      </rPr>
      <t>2.13.5</t>
    </r>
  </si>
  <si>
    <r>
      <rPr>
        <sz val="6.5"/>
        <rFont val="Times New Roman"/>
        <family val="1"/>
      </rPr>
      <t xml:space="preserve">REGISTRO DE GAVETA BRUTO, LATÃO, ROSCÁVEL, 1", COM ACABAMENTO E CANOPLA CROMADOS - FORNECIMENTO E
</t>
    </r>
    <r>
      <rPr>
        <sz val="6.5"/>
        <rFont val="Times New Roman"/>
        <family val="1"/>
      </rPr>
      <t>INSTALAÇÃO. AF_08/2021</t>
    </r>
  </si>
  <si>
    <r>
      <rPr>
        <sz val="6.5"/>
        <rFont val="Times New Roman"/>
        <family val="1"/>
      </rPr>
      <t>2.13.6</t>
    </r>
  </si>
  <si>
    <r>
      <rPr>
        <sz val="6.5"/>
        <rFont val="Times New Roman"/>
        <family val="1"/>
      </rPr>
      <t xml:space="preserve">REGISTRO DE ESFERA, PVC, SOLDÁVEL, COM VOLANTE, DN  32
</t>
    </r>
    <r>
      <rPr>
        <sz val="6.5"/>
        <rFont val="Times New Roman"/>
        <family val="1"/>
      </rPr>
      <t>MM - FORNECIMENTO E INSTALAÇÃO. AF_08/2021</t>
    </r>
  </si>
  <si>
    <r>
      <rPr>
        <sz val="6.5"/>
        <rFont val="Times New Roman"/>
        <family val="1"/>
      </rPr>
      <t>2.13.7</t>
    </r>
  </si>
  <si>
    <r>
      <rPr>
        <sz val="6.5"/>
        <rFont val="Times New Roman"/>
        <family val="1"/>
      </rPr>
      <t xml:space="preserve">CAIXA D´ÁGUA EM POLIÉSTER REFORÇADO COM FIBRA DE VIDRO, 1000 LITROS - FORNECIMENTO E INSTALAÇÃO.
</t>
    </r>
    <r>
      <rPr>
        <sz val="6.5"/>
        <rFont val="Times New Roman"/>
        <family val="1"/>
      </rPr>
      <t>AF_06/2021</t>
    </r>
  </si>
  <si>
    <r>
      <rPr>
        <sz val="6.5"/>
        <rFont val="Times New Roman"/>
        <family val="1"/>
      </rPr>
      <t>2.13.8</t>
    </r>
  </si>
  <si>
    <r>
      <rPr>
        <sz val="6.5"/>
        <rFont val="Times New Roman"/>
        <family val="1"/>
      </rPr>
      <t xml:space="preserve">TORNEIRA DE BOIA PARA CAIXA D'ÁGUA, ROSCÁVEL, 3/4" -
</t>
    </r>
    <r>
      <rPr>
        <sz val="6.5"/>
        <rFont val="Times New Roman"/>
        <family val="1"/>
      </rPr>
      <t>FORNECIMENTO E INSTALAÇÃO. AF_08/2021</t>
    </r>
  </si>
  <si>
    <r>
      <rPr>
        <sz val="6.5"/>
        <rFont val="Times New Roman"/>
        <family val="1"/>
      </rPr>
      <t>2.13.9</t>
    </r>
  </si>
  <si>
    <r>
      <rPr>
        <sz val="6.5"/>
        <rFont val="Times New Roman"/>
        <family val="1"/>
      </rPr>
      <t>CAIXA DE GORDURA PEQUENA (CAPACIDADE: 19 L), CIRCULAR, EM PVC, DIÂMETRO INTERNO= 0,3 M. AF_12/2020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</si>
  <si>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40 MM (INSTALADO EM RAMAL DE DESCARGA OU RAMAL DE ESGOTO SANITÁRIO), INCLUSIVE CONEXÕES, CORTES E FIXAÇÕES, PARA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</si>
  <si>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 DE PVC, SÉRIE NORMAL, ESGOTO PREDIAL, DN 50 MM (INSTALADO EM RAMAL DE DESCARGA OU RAMAL DE ESGOTO SANITÁRIO), INCLUSIVE CONEXÕES, CORTES E FIXAÇÕES PARA, PRÉDIOS. AF_10/2015</t>
    </r>
  </si>
  <si>
    <r>
      <rPr>
        <sz val="6.5"/>
        <rFont val="Times New Roman"/>
        <family val="1"/>
      </rPr>
      <t>(COMPOSIÇÃO REPRESENTATIVA) DO SERVIÇO DE INST. TUBO PVC, SÉRIE N, ESGOTO PREDIAL, 100 MM (INST. RAMAL DESCARGA, RAMAL DE ESG. SANIT., PRUMADA ESG. SANIT., VENTILAÇÃO OU SUB-COLETOR AÉREO), INCL. CONEXÕES E CORTES, FIXAÇÕES, P/ PRÉDIOS. AF_10/2015</t>
    </r>
  </si>
  <si>
    <r>
      <rPr>
        <sz val="6.5"/>
        <rFont val="Times New Roman"/>
        <family val="1"/>
      </rPr>
      <t xml:space="preserve">(COMPOSIÇÃO REPRESENTATIVA) DO SERVIÇO DE
</t>
    </r>
    <r>
      <rPr>
        <sz val="6.5"/>
        <rFont val="Times New Roman"/>
        <family val="1"/>
      </rPr>
      <t>INSTALAÇÃO DE TUBOS DE PVC, SÉRIE R, ÁGUA PLUVIAL, DN 100 MM (INSTALADO EM RAMAL DE ENCAMINHAMENTO, OU CONDUTORES VERTICAIS), INCLUSIVE CONEXÕES, CORTES E FIXAÇÕES, PARA PRÉDIOS. AF_10/2015</t>
    </r>
  </si>
  <si>
    <t>Demolição de pavimentação em paralelepípedo sem reaproveitamento.</t>
  </si>
  <si>
    <t>1.1.1.2</t>
  </si>
  <si>
    <t>Demolição de meio-fio granítico ou pre-moldado</t>
  </si>
  <si>
    <t>1.1.1.3</t>
  </si>
  <si>
    <t>Retirada de mourão em cerca</t>
  </si>
  <si>
    <t>S14=S15=S17=S18=S21=S22=S23=S24=S27=S28=S29=S30=S31=S32=S33=S35=S36=S38=S39=S40=S41=S42=S43=S44=S54=S55=S60=S61=S62=S63=S65=S66=S68=S69=S71=S72=S75=S76=S80=S81=S83=S84=S85=S86=S87=S88</t>
  </si>
  <si>
    <t>ADITIVO</t>
  </si>
  <si>
    <t>Seção 10x30 cm</t>
  </si>
  <si>
    <t>Espessura de 10 cm</t>
  </si>
  <si>
    <t>ITEM 1.1.11.1</t>
  </si>
  <si>
    <t>seção 15x25 cm</t>
  </si>
  <si>
    <t>Nivel auditório</t>
  </si>
  <si>
    <t>sapatas e baldrames</t>
  </si>
  <si>
    <t>MEMÓRIA DE CÁLCULO - BM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</si>
</sst>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m\.d\.yy;@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name val="Arial"/>
      <family val="2"/>
    </font>
    <font>
      <sz val="10"/>
      <name val="Courier New"/>
      <family val="3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6.5"/>
      <name val="Times New Roman"/>
      <family val="1"/>
    </font>
    <font>
      <b/>
      <sz val="6.5"/>
      <color rgb="FFFFFFFF"/>
      <name val="Times New Roman"/>
      <family val="1"/>
    </font>
    <font>
      <b/>
      <sz val="6.5"/>
      <color rgb="FF000000"/>
      <name val="Times New Roman"/>
      <family val="1"/>
    </font>
    <font>
      <b/>
      <sz val="9"/>
      <color rgb="FF000000"/>
      <name val="Times New Roman"/>
      <family val="1"/>
    </font>
    <font>
      <sz val="6.5"/>
      <name val="Times New Roman"/>
      <family val="1"/>
    </font>
    <font>
      <sz val="6.5"/>
      <color rgb="FFFFFFFF"/>
      <name val="Times New Roman"/>
      <family val="1"/>
    </font>
    <font>
      <sz val="8"/>
      <name val="Times New Roman"/>
      <family val="1"/>
    </font>
    <font>
      <sz val="8"/>
      <color rgb="FF000000"/>
      <name val="Times New Roman"/>
      <family val="1"/>
    </font>
    <font>
      <sz val="6.5"/>
      <color rgb="FF000000"/>
      <name val="Times New Roman"/>
      <family val="2"/>
    </font>
    <font>
      <b/>
      <sz val="8"/>
      <color rgb="FF00000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48A54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38954"/>
      </patternFill>
    </fill>
    <fill>
      <patternFill patternType="solid">
        <fgColor rgb="FFDDD8C3"/>
      </patternFill>
    </fill>
    <fill>
      <patternFill patternType="solid">
        <fgColor rgb="FF445469"/>
      </patternFill>
    </fill>
    <fill>
      <patternFill patternType="solid">
        <fgColor rgb="FFDADADA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4" fillId="0" borderId="0"/>
    <xf numFmtId="44" fontId="1" fillId="0" borderId="0" applyFont="0" applyFill="0" applyBorder="0" applyAlignment="0" applyProtection="0"/>
  </cellStyleXfs>
  <cellXfs count="3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4" fontId="0" fillId="0" borderId="0" xfId="0" applyNumberForma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10" fontId="3" fillId="0" borderId="5" xfId="1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4" fontId="0" fillId="0" borderId="0" xfId="0" applyNumberFormat="1" applyAlignment="1">
      <alignment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/>
    </xf>
    <xf numFmtId="4" fontId="2" fillId="3" borderId="13" xfId="0" applyNumberFormat="1" applyFont="1" applyFill="1" applyBorder="1" applyAlignment="1">
      <alignment horizontal="right" vertical="center"/>
    </xf>
    <xf numFmtId="4" fontId="2" fillId="3" borderId="13" xfId="0" applyNumberFormat="1" applyFont="1" applyFill="1" applyBorder="1" applyAlignment="1">
      <alignment horizontal="center" vertical="center" wrapText="1"/>
    </xf>
    <xf numFmtId="4" fontId="2" fillId="3" borderId="1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shrinkToFit="1"/>
    </xf>
    <xf numFmtId="0" fontId="2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justify"/>
    </xf>
    <xf numFmtId="4" fontId="2" fillId="4" borderId="16" xfId="0" applyNumberFormat="1" applyFont="1" applyFill="1" applyBorder="1" applyAlignment="1">
      <alignment horizontal="right" vertical="center"/>
    </xf>
    <xf numFmtId="4" fontId="2" fillId="4" borderId="16" xfId="0" applyNumberFormat="1" applyFont="1" applyFill="1" applyBorder="1" applyAlignment="1">
      <alignment horizontal="center" vertical="center" wrapText="1"/>
    </xf>
    <xf numFmtId="4" fontId="2" fillId="4" borderId="1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5" borderId="18" xfId="0" applyFont="1" applyFill="1" applyBorder="1" applyAlignment="1">
      <alignment horizontal="center" vertical="center" shrinkToFit="1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center" vertical="center" wrapText="1"/>
    </xf>
    <xf numFmtId="4" fontId="5" fillId="5" borderId="20" xfId="0" applyNumberFormat="1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shrinkToFit="1"/>
    </xf>
    <xf numFmtId="0" fontId="3" fillId="6" borderId="19" xfId="0" applyFont="1" applyFill="1" applyBorder="1" applyAlignment="1">
      <alignment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left" vertical="center" indent="4"/>
    </xf>
    <xf numFmtId="4" fontId="3" fillId="6" borderId="20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 indent="6"/>
    </xf>
    <xf numFmtId="0" fontId="4" fillId="0" borderId="19" xfId="0" applyFont="1" applyBorder="1" applyAlignment="1">
      <alignment horizontal="center" vertical="center"/>
    </xf>
    <xf numFmtId="4" fontId="0" fillId="0" borderId="19" xfId="0" applyNumberFormat="1" applyBorder="1" applyAlignment="1">
      <alignment horizontal="right" vertical="center"/>
    </xf>
    <xf numFmtId="4" fontId="0" fillId="0" borderId="20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 indent="6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center" vertical="center" shrinkToFit="1"/>
    </xf>
    <xf numFmtId="0" fontId="2" fillId="7" borderId="0" xfId="0" applyFont="1" applyFill="1" applyAlignment="1">
      <alignment horizontal="center" vertical="center" shrinkToFi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shrinkToFit="1"/>
    </xf>
    <xf numFmtId="0" fontId="3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left" vertical="center" indent="2"/>
    </xf>
    <xf numFmtId="0" fontId="3" fillId="6" borderId="20" xfId="0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 indent="4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 indent="6"/>
    </xf>
    <xf numFmtId="0" fontId="0" fillId="0" borderId="19" xfId="0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 indent="6"/>
    </xf>
    <xf numFmtId="0" fontId="3" fillId="0" borderId="0" xfId="0" applyFont="1" applyAlignment="1">
      <alignment horizontal="center" vertical="center" shrinkToFit="1"/>
    </xf>
    <xf numFmtId="0" fontId="12" fillId="6" borderId="19" xfId="0" applyFont="1" applyFill="1" applyBorder="1" applyAlignment="1">
      <alignment horizontal="left" vertical="center" indent="2"/>
    </xf>
    <xf numFmtId="0" fontId="5" fillId="6" borderId="19" xfId="0" applyFont="1" applyFill="1" applyBorder="1" applyAlignment="1">
      <alignment horizontal="left" vertical="center" indent="2"/>
    </xf>
    <xf numFmtId="0" fontId="10" fillId="6" borderId="18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vertical="center" wrapText="1"/>
    </xf>
    <xf numFmtId="0" fontId="0" fillId="6" borderId="19" xfId="0" applyFill="1" applyBorder="1" applyAlignment="1">
      <alignment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shrinkToFit="1"/>
    </xf>
    <xf numFmtId="0" fontId="10" fillId="0" borderId="19" xfId="0" applyFont="1" applyBorder="1" applyAlignment="1">
      <alignment horizontal="left" wrapText="1" indent="6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 indent="6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4" fillId="8" borderId="0" xfId="2" applyFill="1" applyAlignment="1">
      <alignment horizontal="left" vertical="top"/>
    </xf>
    <xf numFmtId="0" fontId="14" fillId="8" borderId="0" xfId="2" applyFill="1" applyAlignment="1">
      <alignment horizontal="left" vertical="center"/>
    </xf>
    <xf numFmtId="0" fontId="14" fillId="8" borderId="0" xfId="2" applyFill="1" applyAlignment="1">
      <alignment horizontal="center" vertical="center"/>
    </xf>
    <xf numFmtId="164" fontId="14" fillId="8" borderId="0" xfId="2" applyNumberFormat="1" applyFill="1" applyAlignment="1">
      <alignment horizontal="center" vertical="center"/>
    </xf>
    <xf numFmtId="0" fontId="14" fillId="0" borderId="0" xfId="2" applyAlignment="1">
      <alignment horizontal="center" vertical="center"/>
    </xf>
    <xf numFmtId="0" fontId="14" fillId="0" borderId="0" xfId="2"/>
    <xf numFmtId="14" fontId="14" fillId="8" borderId="32" xfId="2" applyNumberFormat="1" applyFill="1" applyBorder="1" applyAlignment="1">
      <alignment horizontal="center" vertical="center"/>
    </xf>
    <xf numFmtId="164" fontId="14" fillId="8" borderId="35" xfId="2" applyNumberFormat="1" applyFill="1" applyBorder="1" applyAlignment="1">
      <alignment horizontal="center" vertical="center"/>
    </xf>
    <xf numFmtId="10" fontId="14" fillId="8" borderId="39" xfId="2" applyNumberFormat="1" applyFill="1" applyBorder="1" applyAlignment="1">
      <alignment horizontal="center" vertical="center"/>
    </xf>
    <xf numFmtId="10" fontId="14" fillId="8" borderId="43" xfId="2" applyNumberFormat="1" applyFill="1" applyBorder="1" applyAlignment="1">
      <alignment horizontal="center" vertical="center"/>
    </xf>
    <xf numFmtId="164" fontId="14" fillId="8" borderId="52" xfId="2" applyNumberFormat="1" applyFill="1" applyBorder="1" applyAlignment="1">
      <alignment horizontal="center" vertical="center"/>
    </xf>
    <xf numFmtId="0" fontId="14" fillId="8" borderId="5" xfId="2" applyFill="1" applyBorder="1" applyAlignment="1">
      <alignment horizontal="center" vertical="center"/>
    </xf>
    <xf numFmtId="0" fontId="17" fillId="9" borderId="57" xfId="2" applyFont="1" applyFill="1" applyBorder="1" applyAlignment="1">
      <alignment horizontal="right" vertical="top" wrapText="1" indent="1"/>
    </xf>
    <xf numFmtId="0" fontId="16" fillId="9" borderId="58" xfId="2" applyFont="1" applyFill="1" applyBorder="1" applyAlignment="1">
      <alignment horizontal="left" vertical="top" wrapText="1"/>
    </xf>
    <xf numFmtId="0" fontId="16" fillId="9" borderId="58" xfId="2" applyFont="1" applyFill="1" applyBorder="1" applyAlignment="1">
      <alignment horizontal="left" vertical="center" wrapText="1"/>
    </xf>
    <xf numFmtId="164" fontId="16" fillId="9" borderId="58" xfId="2" applyNumberFormat="1" applyFont="1" applyFill="1" applyBorder="1" applyAlignment="1">
      <alignment horizontal="center" vertical="center" wrapText="1"/>
    </xf>
    <xf numFmtId="44" fontId="18" fillId="9" borderId="59" xfId="3" applyFont="1" applyFill="1" applyBorder="1" applyAlignment="1">
      <alignment horizontal="center" vertical="center" shrinkToFit="1"/>
    </xf>
    <xf numFmtId="0" fontId="14" fillId="8" borderId="0" xfId="2" applyFill="1" applyAlignment="1">
      <alignment horizontal="center" vertical="top" wrapText="1"/>
    </xf>
    <xf numFmtId="0" fontId="14" fillId="8" borderId="5" xfId="2" applyFill="1" applyBorder="1" applyAlignment="1">
      <alignment horizontal="center" vertical="top" wrapText="1"/>
    </xf>
    <xf numFmtId="0" fontId="16" fillId="8" borderId="0" xfId="2" applyFont="1" applyFill="1" applyAlignment="1">
      <alignment horizontal="left" vertical="top"/>
    </xf>
    <xf numFmtId="0" fontId="17" fillId="10" borderId="61" xfId="2" applyFont="1" applyFill="1" applyBorder="1" applyAlignment="1">
      <alignment horizontal="right" vertical="center" wrapText="1" indent="1"/>
    </xf>
    <xf numFmtId="0" fontId="17" fillId="10" borderId="62" xfId="2" applyFont="1" applyFill="1" applyBorder="1" applyAlignment="1">
      <alignment horizontal="left" vertical="center" wrapText="1"/>
    </xf>
    <xf numFmtId="0" fontId="16" fillId="10" borderId="62" xfId="2" applyFont="1" applyFill="1" applyBorder="1" applyAlignment="1">
      <alignment horizontal="left" vertical="center" wrapText="1"/>
    </xf>
    <xf numFmtId="164" fontId="16" fillId="10" borderId="62" xfId="2" applyNumberFormat="1" applyFont="1" applyFill="1" applyBorder="1" applyAlignment="1">
      <alignment horizontal="center" vertical="center" wrapText="1"/>
    </xf>
    <xf numFmtId="44" fontId="19" fillId="10" borderId="63" xfId="3" applyFont="1" applyFill="1" applyBorder="1" applyAlignment="1">
      <alignment horizontal="center" vertical="center" shrinkToFit="1"/>
    </xf>
    <xf numFmtId="0" fontId="21" fillId="11" borderId="57" xfId="2" applyFont="1" applyFill="1" applyBorder="1" applyAlignment="1">
      <alignment horizontal="right" vertical="top" wrapText="1" indent="1"/>
    </xf>
    <xf numFmtId="0" fontId="21" fillId="11" borderId="58" xfId="2" applyFont="1" applyFill="1" applyBorder="1" applyAlignment="1">
      <alignment horizontal="left" vertical="top" wrapText="1" indent="10"/>
    </xf>
    <xf numFmtId="0" fontId="21" fillId="11" borderId="58" xfId="2" applyFont="1" applyFill="1" applyBorder="1" applyAlignment="1">
      <alignment horizontal="center" vertical="center" wrapText="1"/>
    </xf>
    <xf numFmtId="164" fontId="21" fillId="11" borderId="58" xfId="2" applyNumberFormat="1" applyFont="1" applyFill="1" applyBorder="1" applyAlignment="1">
      <alignment horizontal="center" vertical="center" wrapText="1"/>
    </xf>
    <xf numFmtId="0" fontId="21" fillId="11" borderId="59" xfId="2" applyFont="1" applyFill="1" applyBorder="1" applyAlignment="1">
      <alignment horizontal="center" vertical="center" wrapText="1"/>
    </xf>
    <xf numFmtId="0" fontId="17" fillId="12" borderId="61" xfId="2" applyFont="1" applyFill="1" applyBorder="1" applyAlignment="1">
      <alignment horizontal="right" vertical="center" wrapText="1" indent="1"/>
    </xf>
    <xf numFmtId="0" fontId="17" fillId="12" borderId="62" xfId="2" applyFont="1" applyFill="1" applyBorder="1" applyAlignment="1">
      <alignment horizontal="left" vertical="center" wrapText="1"/>
    </xf>
    <xf numFmtId="0" fontId="16" fillId="12" borderId="62" xfId="2" applyFont="1" applyFill="1" applyBorder="1" applyAlignment="1">
      <alignment horizontal="left" vertical="center" wrapText="1"/>
    </xf>
    <xf numFmtId="164" fontId="16" fillId="12" borderId="62" xfId="2" applyNumberFormat="1" applyFont="1" applyFill="1" applyBorder="1" applyAlignment="1">
      <alignment horizontal="center" vertical="center" wrapText="1"/>
    </xf>
    <xf numFmtId="44" fontId="19" fillId="12" borderId="63" xfId="3" applyFont="1" applyFill="1" applyBorder="1" applyAlignment="1">
      <alignment horizontal="center" vertical="center" shrinkToFit="1"/>
    </xf>
    <xf numFmtId="0" fontId="21" fillId="0" borderId="61" xfId="2" applyFont="1" applyBorder="1" applyAlignment="1">
      <alignment horizontal="center" vertical="top" wrapText="1"/>
    </xf>
    <xf numFmtId="0" fontId="14" fillId="0" borderId="62" xfId="2" applyBorder="1" applyAlignment="1">
      <alignment horizontal="left" vertical="top" wrapText="1" indent="6"/>
    </xf>
    <xf numFmtId="0" fontId="23" fillId="0" borderId="62" xfId="2" applyFont="1" applyBorder="1" applyAlignment="1">
      <alignment horizontal="center" vertical="center" wrapText="1"/>
    </xf>
    <xf numFmtId="164" fontId="24" fillId="0" borderId="62" xfId="2" applyNumberFormat="1" applyFont="1" applyBorder="1" applyAlignment="1">
      <alignment horizontal="center" vertical="center" shrinkToFit="1"/>
    </xf>
    <xf numFmtId="44" fontId="24" fillId="0" borderId="63" xfId="3" applyFont="1" applyBorder="1" applyAlignment="1">
      <alignment horizontal="center" vertical="center" shrinkToFit="1"/>
    </xf>
    <xf numFmtId="2" fontId="24" fillId="8" borderId="65" xfId="2" applyNumberFormat="1" applyFont="1" applyFill="1" applyBorder="1" applyAlignment="1">
      <alignment horizontal="center" vertical="center"/>
    </xf>
    <xf numFmtId="164" fontId="24" fillId="8" borderId="65" xfId="2" applyNumberFormat="1" applyFont="1" applyFill="1" applyBorder="1" applyAlignment="1">
      <alignment horizontal="center" vertical="center"/>
    </xf>
    <xf numFmtId="164" fontId="24" fillId="8" borderId="66" xfId="2" applyNumberFormat="1" applyFont="1" applyFill="1" applyBorder="1" applyAlignment="1">
      <alignment horizontal="center" vertical="center"/>
    </xf>
    <xf numFmtId="10" fontId="14" fillId="0" borderId="0" xfId="2" applyNumberFormat="1" applyAlignment="1">
      <alignment horizontal="center" vertical="center"/>
    </xf>
    <xf numFmtId="2" fontId="24" fillId="8" borderId="34" xfId="2" applyNumberFormat="1" applyFont="1" applyFill="1" applyBorder="1" applyAlignment="1">
      <alignment horizontal="center" vertical="center"/>
    </xf>
    <xf numFmtId="0" fontId="21" fillId="0" borderId="61" xfId="2" applyFont="1" applyBorder="1" applyAlignment="1">
      <alignment horizontal="center" vertical="center" wrapText="1"/>
    </xf>
    <xf numFmtId="0" fontId="23" fillId="0" borderId="62" xfId="2" applyFont="1" applyBorder="1" applyAlignment="1">
      <alignment horizontal="left" vertical="top" wrapText="1" indent="6"/>
    </xf>
    <xf numFmtId="164" fontId="24" fillId="8" borderId="34" xfId="2" applyNumberFormat="1" applyFont="1" applyFill="1" applyBorder="1" applyAlignment="1">
      <alignment horizontal="center" vertical="center"/>
    </xf>
    <xf numFmtId="164" fontId="24" fillId="8" borderId="35" xfId="2" applyNumberFormat="1" applyFont="1" applyFill="1" applyBorder="1" applyAlignment="1">
      <alignment horizontal="center" vertical="center"/>
    </xf>
    <xf numFmtId="0" fontId="21" fillId="0" borderId="62" xfId="2" applyFont="1" applyBorder="1" applyAlignment="1">
      <alignment horizontal="left" vertical="top" wrapText="1" indent="6"/>
    </xf>
    <xf numFmtId="165" fontId="25" fillId="0" borderId="61" xfId="2" applyNumberFormat="1" applyFont="1" applyBorder="1" applyAlignment="1">
      <alignment horizontal="center" vertical="center" shrinkToFit="1"/>
    </xf>
    <xf numFmtId="0" fontId="17" fillId="12" borderId="61" xfId="2" applyFont="1" applyFill="1" applyBorder="1" applyAlignment="1">
      <alignment horizontal="right" vertical="top" wrapText="1" indent="1"/>
    </xf>
    <xf numFmtId="0" fontId="17" fillId="12" borderId="62" xfId="2" applyFont="1" applyFill="1" applyBorder="1" applyAlignment="1">
      <alignment horizontal="left" vertical="top" wrapText="1" indent="4"/>
    </xf>
    <xf numFmtId="0" fontId="26" fillId="12" borderId="62" xfId="2" applyFont="1" applyFill="1" applyBorder="1" applyAlignment="1">
      <alignment horizontal="left" vertical="center" wrapText="1"/>
    </xf>
    <xf numFmtId="164" fontId="26" fillId="12" borderId="62" xfId="2" applyNumberFormat="1" applyFont="1" applyFill="1" applyBorder="1" applyAlignment="1">
      <alignment horizontal="center" vertical="center" wrapText="1"/>
    </xf>
    <xf numFmtId="44" fontId="26" fillId="12" borderId="63" xfId="3" applyFont="1" applyFill="1" applyBorder="1" applyAlignment="1">
      <alignment horizontal="center" vertical="center" shrinkToFit="1"/>
    </xf>
    <xf numFmtId="4" fontId="26" fillId="12" borderId="34" xfId="2" applyNumberFormat="1" applyFont="1" applyFill="1" applyBorder="1" applyAlignment="1">
      <alignment horizontal="center" vertical="center" shrinkToFit="1"/>
    </xf>
    <xf numFmtId="0" fontId="21" fillId="0" borderId="61" xfId="2" applyFont="1" applyBorder="1" applyAlignment="1">
      <alignment horizontal="right" vertical="center" wrapText="1" indent="1"/>
    </xf>
    <xf numFmtId="0" fontId="21" fillId="0" borderId="61" xfId="2" applyFont="1" applyBorder="1" applyAlignment="1">
      <alignment horizontal="right" vertical="top" wrapText="1" indent="1"/>
    </xf>
    <xf numFmtId="10" fontId="14" fillId="13" borderId="0" xfId="2" applyNumberFormat="1" applyFill="1" applyAlignment="1">
      <alignment horizontal="center" vertical="center"/>
    </xf>
    <xf numFmtId="164" fontId="14" fillId="0" borderId="0" xfId="2" applyNumberFormat="1"/>
    <xf numFmtId="165" fontId="25" fillId="0" borderId="61" xfId="2" applyNumberFormat="1" applyFont="1" applyBorder="1" applyAlignment="1">
      <alignment horizontal="right" vertical="top" shrinkToFit="1"/>
    </xf>
    <xf numFmtId="165" fontId="25" fillId="0" borderId="61" xfId="2" applyNumberFormat="1" applyFont="1" applyBorder="1" applyAlignment="1">
      <alignment horizontal="right" vertical="center" shrinkToFit="1"/>
    </xf>
    <xf numFmtId="0" fontId="17" fillId="12" borderId="61" xfId="2" applyFont="1" applyFill="1" applyBorder="1" applyAlignment="1">
      <alignment horizontal="left" vertical="center" wrapText="1"/>
    </xf>
    <xf numFmtId="0" fontId="17" fillId="6" borderId="62" xfId="2" applyFont="1" applyFill="1" applyBorder="1" applyAlignment="1">
      <alignment horizontal="left" vertical="center" wrapText="1"/>
    </xf>
    <xf numFmtId="44" fontId="26" fillId="6" borderId="63" xfId="3" applyFont="1" applyFill="1" applyBorder="1" applyAlignment="1">
      <alignment horizontal="center" vertical="center" shrinkToFit="1"/>
    </xf>
    <xf numFmtId="0" fontId="16" fillId="8" borderId="0" xfId="2" applyFont="1" applyFill="1" applyAlignment="1">
      <alignment horizontal="left" vertical="center"/>
    </xf>
    <xf numFmtId="0" fontId="17" fillId="12" borderId="61" xfId="2" applyFont="1" applyFill="1" applyBorder="1" applyAlignment="1">
      <alignment horizontal="center" vertical="top" wrapText="1"/>
    </xf>
    <xf numFmtId="0" fontId="26" fillId="12" borderId="62" xfId="2" applyFont="1" applyFill="1" applyBorder="1" applyAlignment="1">
      <alignment horizontal="center" vertical="center" wrapText="1"/>
    </xf>
    <xf numFmtId="0" fontId="21" fillId="0" borderId="61" xfId="2" applyFont="1" applyBorder="1" applyAlignment="1">
      <alignment horizontal="right" vertical="center" wrapText="1"/>
    </xf>
    <xf numFmtId="0" fontId="21" fillId="0" borderId="61" xfId="2" applyFont="1" applyBorder="1" applyAlignment="1">
      <alignment horizontal="right" vertical="top" wrapText="1"/>
    </xf>
    <xf numFmtId="165" fontId="25" fillId="0" borderId="61" xfId="2" applyNumberFormat="1" applyFont="1" applyBorder="1" applyAlignment="1">
      <alignment horizontal="center" vertical="top" shrinkToFit="1"/>
    </xf>
    <xf numFmtId="0" fontId="17" fillId="10" borderId="61" xfId="2" applyFont="1" applyFill="1" applyBorder="1" applyAlignment="1">
      <alignment horizontal="right" vertical="top" wrapText="1" indent="1"/>
    </xf>
    <xf numFmtId="0" fontId="16" fillId="10" borderId="62" xfId="2" applyFont="1" applyFill="1" applyBorder="1" applyAlignment="1">
      <alignment horizontal="left" vertical="top" wrapText="1"/>
    </xf>
    <xf numFmtId="0" fontId="26" fillId="10" borderId="62" xfId="2" applyFont="1" applyFill="1" applyBorder="1" applyAlignment="1">
      <alignment horizontal="left" vertical="center" wrapText="1"/>
    </xf>
    <xf numFmtId="164" fontId="26" fillId="10" borderId="62" xfId="2" applyNumberFormat="1" applyFont="1" applyFill="1" applyBorder="1" applyAlignment="1">
      <alignment horizontal="center" vertical="center" wrapText="1"/>
    </xf>
    <xf numFmtId="44" fontId="26" fillId="10" borderId="63" xfId="3" applyFont="1" applyFill="1" applyBorder="1" applyAlignment="1">
      <alignment horizontal="center" vertical="center" shrinkToFit="1"/>
    </xf>
    <xf numFmtId="164" fontId="26" fillId="10" borderId="34" xfId="2" applyNumberFormat="1" applyFont="1" applyFill="1" applyBorder="1" applyAlignment="1">
      <alignment horizontal="center" vertical="center" wrapText="1"/>
    </xf>
    <xf numFmtId="4" fontId="26" fillId="8" borderId="34" xfId="2" applyNumberFormat="1" applyFont="1" applyFill="1" applyBorder="1" applyAlignment="1">
      <alignment horizontal="center" vertical="center" shrinkToFit="1"/>
    </xf>
    <xf numFmtId="165" fontId="25" fillId="0" borderId="67" xfId="2" applyNumberFormat="1" applyFont="1" applyBorder="1" applyAlignment="1">
      <alignment horizontal="center" vertical="center" shrinkToFit="1"/>
    </xf>
    <xf numFmtId="0" fontId="14" fillId="0" borderId="68" xfId="2" applyBorder="1" applyAlignment="1">
      <alignment horizontal="left" vertical="top" wrapText="1" indent="6"/>
    </xf>
    <xf numFmtId="0" fontId="23" fillId="0" borderId="68" xfId="2" applyFont="1" applyBorder="1" applyAlignment="1">
      <alignment horizontal="center" vertical="center" wrapText="1"/>
    </xf>
    <xf numFmtId="164" fontId="24" fillId="0" borderId="68" xfId="2" applyNumberFormat="1" applyFont="1" applyBorder="1" applyAlignment="1">
      <alignment horizontal="center" vertical="center" shrinkToFit="1"/>
    </xf>
    <xf numFmtId="44" fontId="24" fillId="0" borderId="69" xfId="3" applyFont="1" applyBorder="1" applyAlignment="1">
      <alignment horizontal="center" vertical="center" shrinkToFit="1"/>
    </xf>
    <xf numFmtId="2" fontId="24" fillId="8" borderId="51" xfId="2" applyNumberFormat="1" applyFont="1" applyFill="1" applyBorder="1" applyAlignment="1">
      <alignment horizontal="center" vertical="center"/>
    </xf>
    <xf numFmtId="164" fontId="24" fillId="8" borderId="51" xfId="2" applyNumberFormat="1" applyFont="1" applyFill="1" applyBorder="1" applyAlignment="1">
      <alignment horizontal="center" vertical="center"/>
    </xf>
    <xf numFmtId="164" fontId="24" fillId="8" borderId="52" xfId="2" applyNumberFormat="1" applyFont="1" applyFill="1" applyBorder="1" applyAlignment="1">
      <alignment horizontal="center" vertical="center"/>
    </xf>
    <xf numFmtId="43" fontId="24" fillId="8" borderId="65" xfId="2" applyNumberFormat="1" applyFont="1" applyFill="1" applyBorder="1" applyAlignment="1">
      <alignment horizontal="center" vertical="center"/>
    </xf>
    <xf numFmtId="43" fontId="24" fillId="8" borderId="34" xfId="2" applyNumberFormat="1" applyFont="1" applyFill="1" applyBorder="1" applyAlignment="1">
      <alignment horizontal="center" vertical="center"/>
    </xf>
    <xf numFmtId="43" fontId="26" fillId="12" borderId="34" xfId="2" applyNumberFormat="1" applyFont="1" applyFill="1" applyBorder="1" applyAlignment="1">
      <alignment horizontal="center" vertical="center" shrinkToFit="1"/>
    </xf>
    <xf numFmtId="43" fontId="26" fillId="10" borderId="34" xfId="2" applyNumberFormat="1" applyFont="1" applyFill="1" applyBorder="1" applyAlignment="1">
      <alignment horizontal="center" vertical="center" wrapText="1"/>
    </xf>
    <xf numFmtId="43" fontId="24" fillId="8" borderId="51" xfId="2" applyNumberFormat="1" applyFont="1" applyFill="1" applyBorder="1" applyAlignment="1">
      <alignment horizontal="center" vertical="center"/>
    </xf>
    <xf numFmtId="4" fontId="3" fillId="0" borderId="19" xfId="0" applyNumberFormat="1" applyFont="1" applyBorder="1" applyAlignment="1">
      <alignment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4" fontId="10" fillId="15" borderId="19" xfId="0" applyNumberFormat="1" applyFont="1" applyFill="1" applyBorder="1" applyAlignment="1">
      <alignment horizontal="center" vertical="center" wrapText="1"/>
    </xf>
    <xf numFmtId="4" fontId="3" fillId="15" borderId="19" xfId="0" applyNumberFormat="1" applyFont="1" applyFill="1" applyBorder="1" applyAlignment="1">
      <alignment horizontal="center" vertical="center" wrapText="1"/>
    </xf>
    <xf numFmtId="0" fontId="10" fillId="15" borderId="18" xfId="0" applyFont="1" applyFill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10" fillId="15" borderId="18" xfId="0" applyNumberFormat="1" applyFont="1" applyFill="1" applyBorder="1" applyAlignment="1">
      <alignment horizontal="center" vertical="center" wrapText="1"/>
    </xf>
    <xf numFmtId="4" fontId="10" fillId="15" borderId="19" xfId="0" applyNumberFormat="1" applyFont="1" applyFill="1" applyBorder="1" applyAlignment="1">
      <alignment horizontal="left" vertical="center" wrapText="1" indent="6"/>
    </xf>
    <xf numFmtId="4" fontId="0" fillId="15" borderId="19" xfId="0" applyNumberFormat="1" applyFill="1" applyBorder="1" applyAlignment="1">
      <alignment vertical="center" wrapText="1"/>
    </xf>
    <xf numFmtId="4" fontId="3" fillId="15" borderId="20" xfId="0" applyNumberFormat="1" applyFont="1" applyFill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left" vertical="center" wrapText="1" indent="4"/>
    </xf>
    <xf numFmtId="4" fontId="3" fillId="6" borderId="19" xfId="0" applyNumberFormat="1" applyFont="1" applyFill="1" applyBorder="1" applyAlignment="1">
      <alignment horizontal="left" vertical="center" indent="2"/>
    </xf>
    <xf numFmtId="4" fontId="3" fillId="6" borderId="19" xfId="0" applyNumberFormat="1" applyFont="1" applyFill="1" applyBorder="1" applyAlignment="1">
      <alignment vertical="center"/>
    </xf>
    <xf numFmtId="4" fontId="3" fillId="6" borderId="19" xfId="0" applyNumberFormat="1" applyFont="1" applyFill="1" applyBorder="1" applyAlignment="1">
      <alignment horizontal="center" vertical="center"/>
    </xf>
    <xf numFmtId="4" fontId="3" fillId="6" borderId="20" xfId="0" applyNumberFormat="1" applyFont="1" applyFill="1" applyBorder="1" applyAlignment="1">
      <alignment horizontal="center" vertical="center"/>
    </xf>
    <xf numFmtId="4" fontId="1" fillId="15" borderId="0" xfId="0" applyNumberFormat="1" applyFont="1" applyFill="1"/>
    <xf numFmtId="0" fontId="10" fillId="16" borderId="18" xfId="0" applyFont="1" applyFill="1" applyBorder="1" applyAlignment="1">
      <alignment horizontal="center" vertical="center" wrapText="1"/>
    </xf>
    <xf numFmtId="4" fontId="10" fillId="16" borderId="19" xfId="0" applyNumberFormat="1" applyFont="1" applyFill="1" applyBorder="1" applyAlignment="1">
      <alignment horizontal="left" vertical="center" wrapText="1" indent="6"/>
    </xf>
    <xf numFmtId="4" fontId="0" fillId="16" borderId="19" xfId="0" applyNumberFormat="1" applyFill="1" applyBorder="1" applyAlignment="1">
      <alignment vertical="center" wrapText="1"/>
    </xf>
    <xf numFmtId="4" fontId="10" fillId="16" borderId="19" xfId="0" applyNumberFormat="1" applyFont="1" applyFill="1" applyBorder="1" applyAlignment="1">
      <alignment horizontal="center" vertical="center" wrapText="1"/>
    </xf>
    <xf numFmtId="4" fontId="3" fillId="16" borderId="19" xfId="0" applyNumberFormat="1" applyFont="1" applyFill="1" applyBorder="1" applyAlignment="1">
      <alignment horizontal="center" vertical="center" wrapText="1"/>
    </xf>
    <xf numFmtId="4" fontId="3" fillId="16" borderId="20" xfId="0" applyNumberFormat="1" applyFont="1" applyFill="1" applyBorder="1" applyAlignment="1">
      <alignment horizontal="center" vertical="center" wrapText="1"/>
    </xf>
    <xf numFmtId="4" fontId="11" fillId="15" borderId="19" xfId="0" applyNumberFormat="1" applyFont="1" applyFill="1" applyBorder="1" applyAlignment="1">
      <alignment horizontal="left" vertical="center" wrapText="1" indent="6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4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shrinkToFi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4" fillId="14" borderId="27" xfId="2" applyFill="1" applyBorder="1" applyAlignment="1">
      <alignment horizontal="center" vertical="top"/>
    </xf>
    <xf numFmtId="0" fontId="14" fillId="14" borderId="28" xfId="2" applyFill="1" applyBorder="1" applyAlignment="1">
      <alignment horizontal="center" vertical="top"/>
    </xf>
    <xf numFmtId="0" fontId="14" fillId="14" borderId="53" xfId="2" applyFill="1" applyBorder="1" applyAlignment="1">
      <alignment horizontal="center" vertical="top"/>
    </xf>
    <xf numFmtId="0" fontId="14" fillId="8" borderId="54" xfId="2" applyFill="1" applyBorder="1" applyAlignment="1">
      <alignment horizontal="center" vertical="top"/>
    </xf>
    <xf numFmtId="0" fontId="14" fillId="8" borderId="55" xfId="2" applyFill="1" applyBorder="1" applyAlignment="1">
      <alignment horizontal="center" vertical="top"/>
    </xf>
    <xf numFmtId="0" fontId="14" fillId="8" borderId="56" xfId="2" applyFill="1" applyBorder="1" applyAlignment="1">
      <alignment horizontal="center" vertical="top"/>
    </xf>
    <xf numFmtId="0" fontId="16" fillId="9" borderId="59" xfId="2" applyFont="1" applyFill="1" applyBorder="1" applyAlignment="1">
      <alignment horizontal="left" vertical="center" wrapText="1"/>
    </xf>
    <xf numFmtId="0" fontId="16" fillId="9" borderId="60" xfId="2" applyFont="1" applyFill="1" applyBorder="1" applyAlignment="1">
      <alignment horizontal="left" vertical="center" wrapText="1"/>
    </xf>
    <xf numFmtId="0" fontId="14" fillId="8" borderId="30" xfId="2" applyFill="1" applyBorder="1" applyAlignment="1">
      <alignment vertical="top" wrapText="1"/>
    </xf>
    <xf numFmtId="0" fontId="14" fillId="8" borderId="31" xfId="2" applyFill="1" applyBorder="1" applyAlignment="1">
      <alignment vertical="top" wrapText="1"/>
    </xf>
    <xf numFmtId="0" fontId="14" fillId="8" borderId="32" xfId="2" applyFill="1" applyBorder="1" applyAlignment="1">
      <alignment vertical="top" wrapText="1"/>
    </xf>
    <xf numFmtId="0" fontId="14" fillId="8" borderId="33" xfId="2" applyFill="1" applyBorder="1" applyAlignment="1">
      <alignment vertical="top" wrapText="1"/>
    </xf>
    <xf numFmtId="0" fontId="14" fillId="8" borderId="34" xfId="2" applyFill="1" applyBorder="1" applyAlignment="1">
      <alignment vertical="top" wrapText="1"/>
    </xf>
    <xf numFmtId="0" fontId="14" fillId="8" borderId="35" xfId="2" applyFill="1" applyBorder="1" applyAlignment="1">
      <alignment vertical="top" wrapText="1"/>
    </xf>
    <xf numFmtId="0" fontId="14" fillId="8" borderId="44" xfId="2" applyFill="1" applyBorder="1" applyAlignment="1">
      <alignment vertical="top" wrapText="1"/>
    </xf>
    <xf numFmtId="0" fontId="14" fillId="8" borderId="45" xfId="2" applyFill="1" applyBorder="1" applyAlignment="1">
      <alignment vertical="top" wrapText="1"/>
    </xf>
    <xf numFmtId="0" fontId="14" fillId="8" borderId="46" xfId="2" applyFill="1" applyBorder="1" applyAlignment="1">
      <alignment vertical="top" wrapText="1"/>
    </xf>
    <xf numFmtId="0" fontId="14" fillId="8" borderId="36" xfId="2" applyFill="1" applyBorder="1" applyAlignment="1">
      <alignment vertical="top" wrapText="1"/>
    </xf>
    <xf numFmtId="0" fontId="14" fillId="8" borderId="37" xfId="2" applyFill="1" applyBorder="1" applyAlignment="1">
      <alignment vertical="top" wrapText="1"/>
    </xf>
    <xf numFmtId="0" fontId="14" fillId="8" borderId="38" xfId="2" applyFill="1" applyBorder="1" applyAlignment="1">
      <alignment vertical="top" wrapText="1"/>
    </xf>
    <xf numFmtId="0" fontId="14" fillId="8" borderId="33" xfId="2" applyFill="1" applyBorder="1" applyAlignment="1">
      <alignment horizontal="left" vertical="center"/>
    </xf>
    <xf numFmtId="0" fontId="14" fillId="8" borderId="34" xfId="2" applyFill="1" applyBorder="1" applyAlignment="1">
      <alignment horizontal="left" vertical="center"/>
    </xf>
    <xf numFmtId="0" fontId="14" fillId="8" borderId="40" xfId="2" applyFill="1" applyBorder="1" applyAlignment="1">
      <alignment horizontal="center" vertical="top" wrapText="1"/>
    </xf>
    <xf numFmtId="0" fontId="14" fillId="8" borderId="41" xfId="2" applyFill="1" applyBorder="1" applyAlignment="1">
      <alignment horizontal="center" vertical="top" wrapText="1"/>
    </xf>
    <xf numFmtId="0" fontId="14" fillId="8" borderId="42" xfId="2" applyFill="1" applyBorder="1" applyAlignment="1">
      <alignment horizontal="center" vertical="top" wrapText="1"/>
    </xf>
    <xf numFmtId="0" fontId="14" fillId="8" borderId="47" xfId="2" applyFill="1" applyBorder="1" applyAlignment="1">
      <alignment horizontal="center" vertical="top" wrapText="1"/>
    </xf>
    <xf numFmtId="0" fontId="14" fillId="8" borderId="48" xfId="2" applyFill="1" applyBorder="1" applyAlignment="1">
      <alignment horizontal="center" vertical="top" wrapText="1"/>
    </xf>
    <xf numFmtId="0" fontId="14" fillId="8" borderId="49" xfId="2" applyFill="1" applyBorder="1" applyAlignment="1">
      <alignment horizontal="center" vertical="top" wrapText="1"/>
    </xf>
    <xf numFmtId="0" fontId="14" fillId="8" borderId="50" xfId="2" applyFill="1" applyBorder="1" applyAlignment="1">
      <alignment horizontal="left" vertical="center"/>
    </xf>
    <xf numFmtId="0" fontId="14" fillId="8" borderId="51" xfId="2" applyFill="1" applyBorder="1" applyAlignment="1">
      <alignment horizontal="left" vertical="center"/>
    </xf>
    <xf numFmtId="0" fontId="15" fillId="14" borderId="1" xfId="2" applyFont="1" applyFill="1" applyBorder="1" applyAlignment="1">
      <alignment horizontal="center" vertical="center"/>
    </xf>
    <xf numFmtId="0" fontId="15" fillId="14" borderId="2" xfId="2" applyFont="1" applyFill="1" applyBorder="1" applyAlignment="1">
      <alignment horizontal="center" vertical="center"/>
    </xf>
    <xf numFmtId="0" fontId="15" fillId="14" borderId="3" xfId="2" applyFont="1" applyFill="1" applyBorder="1" applyAlignment="1">
      <alignment horizontal="center" vertical="center"/>
    </xf>
    <xf numFmtId="0" fontId="15" fillId="14" borderId="24" xfId="2" applyFont="1" applyFill="1" applyBorder="1" applyAlignment="1">
      <alignment horizontal="center" vertical="center"/>
    </xf>
    <xf numFmtId="0" fontId="15" fillId="14" borderId="25" xfId="2" applyFont="1" applyFill="1" applyBorder="1" applyAlignment="1">
      <alignment horizontal="center" vertical="center"/>
    </xf>
    <xf numFmtId="0" fontId="15" fillId="14" borderId="26" xfId="2" applyFont="1" applyFill="1" applyBorder="1" applyAlignment="1">
      <alignment horizontal="center" vertical="center"/>
    </xf>
    <xf numFmtId="0" fontId="16" fillId="14" borderId="1" xfId="2" applyFont="1" applyFill="1" applyBorder="1" applyAlignment="1">
      <alignment horizontal="center" vertical="center"/>
    </xf>
    <xf numFmtId="0" fontId="16" fillId="14" borderId="2" xfId="2" applyFont="1" applyFill="1" applyBorder="1" applyAlignment="1">
      <alignment horizontal="center" vertical="center"/>
    </xf>
    <xf numFmtId="0" fontId="16" fillId="14" borderId="3" xfId="2" applyFont="1" applyFill="1" applyBorder="1" applyAlignment="1">
      <alignment horizontal="center" vertical="center"/>
    </xf>
    <xf numFmtId="0" fontId="16" fillId="14" borderId="24" xfId="2" applyFont="1" applyFill="1" applyBorder="1" applyAlignment="1">
      <alignment horizontal="center" vertical="center"/>
    </xf>
    <xf numFmtId="0" fontId="16" fillId="14" borderId="25" xfId="2" applyFont="1" applyFill="1" applyBorder="1" applyAlignment="1">
      <alignment horizontal="center" vertical="center"/>
    </xf>
    <xf numFmtId="0" fontId="16" fillId="14" borderId="26" xfId="2" applyFont="1" applyFill="1" applyBorder="1" applyAlignment="1">
      <alignment horizontal="center" vertical="center"/>
    </xf>
    <xf numFmtId="0" fontId="14" fillId="8" borderId="27" xfId="2" applyFill="1" applyBorder="1" applyAlignment="1">
      <alignment horizontal="center" vertical="top"/>
    </xf>
    <xf numFmtId="0" fontId="14" fillId="8" borderId="28" xfId="2" applyFill="1" applyBorder="1" applyAlignment="1">
      <alignment horizontal="center" vertical="top"/>
    </xf>
    <xf numFmtId="0" fontId="14" fillId="8" borderId="29" xfId="2" applyFill="1" applyBorder="1" applyAlignment="1">
      <alignment horizontal="center" vertical="top"/>
    </xf>
    <xf numFmtId="0" fontId="14" fillId="8" borderId="30" xfId="2" applyFill="1" applyBorder="1" applyAlignment="1">
      <alignment horizontal="left" vertical="center"/>
    </xf>
    <xf numFmtId="0" fontId="14" fillId="8" borderId="31" xfId="2" applyFill="1" applyBorder="1" applyAlignment="1">
      <alignment horizontal="left" vertical="center"/>
    </xf>
    <xf numFmtId="2" fontId="24" fillId="0" borderId="63" xfId="2" applyNumberFormat="1" applyFont="1" applyBorder="1" applyAlignment="1">
      <alignment horizontal="center" vertical="center" shrinkToFit="1"/>
    </xf>
    <xf numFmtId="2" fontId="24" fillId="0" borderId="64" xfId="2" applyNumberFormat="1" applyFont="1" applyBorder="1" applyAlignment="1">
      <alignment horizontal="center" vertical="center" shrinkToFit="1"/>
    </xf>
    <xf numFmtId="0" fontId="16" fillId="14" borderId="31" xfId="2" applyFont="1" applyFill="1" applyBorder="1" applyAlignment="1">
      <alignment horizontal="center" vertical="center" wrapText="1"/>
    </xf>
    <xf numFmtId="0" fontId="16" fillId="14" borderId="55" xfId="2" applyFont="1" applyFill="1" applyBorder="1" applyAlignment="1">
      <alignment horizontal="center" vertical="center" wrapText="1"/>
    </xf>
    <xf numFmtId="0" fontId="16" fillId="14" borderId="51" xfId="2" applyFont="1" applyFill="1" applyBorder="1" applyAlignment="1">
      <alignment horizontal="center" vertical="center" wrapText="1"/>
    </xf>
    <xf numFmtId="0" fontId="16" fillId="14" borderId="32" xfId="2" applyFont="1" applyFill="1" applyBorder="1" applyAlignment="1">
      <alignment horizontal="center" vertical="center" wrapText="1"/>
    </xf>
    <xf numFmtId="0" fontId="16" fillId="14" borderId="56" xfId="2" applyFont="1" applyFill="1" applyBorder="1" applyAlignment="1">
      <alignment horizontal="center" vertical="center" wrapText="1"/>
    </xf>
    <xf numFmtId="0" fontId="16" fillId="14" borderId="52" xfId="2" applyFont="1" applyFill="1" applyBorder="1" applyAlignment="1">
      <alignment horizontal="center" vertical="center" wrapText="1"/>
    </xf>
    <xf numFmtId="0" fontId="21" fillId="11" borderId="59" xfId="2" applyFont="1" applyFill="1" applyBorder="1" applyAlignment="1">
      <alignment horizontal="left" vertical="top" wrapText="1" indent="1"/>
    </xf>
    <xf numFmtId="0" fontId="21" fillId="11" borderId="60" xfId="2" applyFont="1" applyFill="1" applyBorder="1" applyAlignment="1">
      <alignment horizontal="left" vertical="top" wrapText="1" indent="1"/>
    </xf>
    <xf numFmtId="0" fontId="16" fillId="12" borderId="63" xfId="2" applyFont="1" applyFill="1" applyBorder="1" applyAlignment="1">
      <alignment horizontal="left" vertical="center" wrapText="1"/>
    </xf>
    <xf numFmtId="0" fontId="16" fillId="12" borderId="64" xfId="2" applyFont="1" applyFill="1" applyBorder="1" applyAlignment="1">
      <alignment horizontal="left" vertical="center" wrapText="1"/>
    </xf>
    <xf numFmtId="0" fontId="16" fillId="10" borderId="63" xfId="2" applyFont="1" applyFill="1" applyBorder="1" applyAlignment="1">
      <alignment horizontal="left" vertical="center" wrapText="1"/>
    </xf>
    <xf numFmtId="0" fontId="16" fillId="10" borderId="64" xfId="2" applyFont="1" applyFill="1" applyBorder="1" applyAlignment="1">
      <alignment horizontal="left" vertical="center" wrapText="1"/>
    </xf>
    <xf numFmtId="0" fontId="20" fillId="14" borderId="30" xfId="2" applyFont="1" applyFill="1" applyBorder="1" applyAlignment="1">
      <alignment horizontal="center" vertical="center" wrapText="1"/>
    </xf>
    <xf numFmtId="0" fontId="20" fillId="14" borderId="54" xfId="2" applyFont="1" applyFill="1" applyBorder="1" applyAlignment="1">
      <alignment horizontal="center" vertical="center" wrapText="1"/>
    </xf>
    <xf numFmtId="0" fontId="20" fillId="14" borderId="50" xfId="2" applyFont="1" applyFill="1" applyBorder="1" applyAlignment="1">
      <alignment horizontal="center" vertical="center" wrapText="1"/>
    </xf>
    <xf numFmtId="2" fontId="24" fillId="8" borderId="63" xfId="2" applyNumberFormat="1" applyFont="1" applyFill="1" applyBorder="1" applyAlignment="1">
      <alignment horizontal="center" vertical="center" shrinkToFit="1"/>
    </xf>
    <xf numFmtId="2" fontId="24" fillId="8" borderId="64" xfId="2" applyNumberFormat="1" applyFont="1" applyFill="1" applyBorder="1" applyAlignment="1">
      <alignment horizontal="center" vertical="center" shrinkToFit="1"/>
    </xf>
    <xf numFmtId="0" fontId="26" fillId="12" borderId="63" xfId="2" applyFont="1" applyFill="1" applyBorder="1" applyAlignment="1">
      <alignment horizontal="center" vertical="center" wrapText="1"/>
    </xf>
    <xf numFmtId="0" fontId="26" fillId="12" borderId="64" xfId="2" applyFont="1" applyFill="1" applyBorder="1" applyAlignment="1">
      <alignment horizontal="center" vertical="center" wrapText="1"/>
    </xf>
    <xf numFmtId="4" fontId="24" fillId="0" borderId="63" xfId="2" applyNumberFormat="1" applyFont="1" applyBorder="1" applyAlignment="1">
      <alignment horizontal="center" vertical="center" shrinkToFit="1"/>
    </xf>
    <xf numFmtId="4" fontId="24" fillId="0" borderId="64" xfId="2" applyNumberFormat="1" applyFont="1" applyBorder="1" applyAlignment="1">
      <alignment horizontal="center" vertical="center" shrinkToFit="1"/>
    </xf>
    <xf numFmtId="0" fontId="26" fillId="10" borderId="63" xfId="2" applyFont="1" applyFill="1" applyBorder="1" applyAlignment="1">
      <alignment horizontal="center" vertical="center" wrapText="1"/>
    </xf>
    <xf numFmtId="0" fontId="26" fillId="10" borderId="64" xfId="2" applyFont="1" applyFill="1" applyBorder="1" applyAlignment="1">
      <alignment horizontal="center" vertical="center" wrapText="1"/>
    </xf>
    <xf numFmtId="2" fontId="24" fillId="0" borderId="69" xfId="2" applyNumberFormat="1" applyFont="1" applyBorder="1" applyAlignment="1">
      <alignment horizontal="center" vertical="center" shrinkToFit="1"/>
    </xf>
    <xf numFmtId="2" fontId="24" fillId="0" borderId="70" xfId="2" applyNumberFormat="1" applyFont="1" applyBorder="1" applyAlignment="1">
      <alignment horizontal="center" vertical="center" shrinkToFit="1"/>
    </xf>
    <xf numFmtId="0" fontId="14" fillId="0" borderId="71" xfId="2" applyBorder="1" applyAlignment="1">
      <alignment horizontal="center" vertical="center"/>
    </xf>
    <xf numFmtId="0" fontId="14" fillId="0" borderId="72" xfId="2" applyBorder="1" applyAlignment="1">
      <alignment horizontal="center" vertical="center"/>
    </xf>
    <xf numFmtId="0" fontId="14" fillId="0" borderId="73" xfId="2" applyBorder="1" applyAlignment="1">
      <alignment horizontal="center" vertical="center"/>
    </xf>
    <xf numFmtId="0" fontId="21" fillId="8" borderId="61" xfId="2" applyFont="1" applyFill="1" applyBorder="1" applyAlignment="1">
      <alignment horizontal="right" vertical="center" wrapText="1" indent="1"/>
    </xf>
    <xf numFmtId="0" fontId="14" fillId="8" borderId="62" xfId="2" applyFill="1" applyBorder="1" applyAlignment="1">
      <alignment horizontal="left" vertical="top" wrapText="1" indent="6"/>
    </xf>
    <xf numFmtId="0" fontId="23" fillId="8" borderId="62" xfId="2" applyFont="1" applyFill="1" applyBorder="1" applyAlignment="1">
      <alignment horizontal="center" vertical="center" wrapText="1"/>
    </xf>
    <xf numFmtId="164" fontId="24" fillId="8" borderId="62" xfId="2" applyNumberFormat="1" applyFont="1" applyFill="1" applyBorder="1" applyAlignment="1">
      <alignment horizontal="center" vertical="center" shrinkToFit="1"/>
    </xf>
    <xf numFmtId="44" fontId="24" fillId="8" borderId="63" xfId="3" applyFont="1" applyFill="1" applyBorder="1" applyAlignment="1">
      <alignment horizontal="center" vertical="center" shrinkToFit="1"/>
    </xf>
    <xf numFmtId="0" fontId="21" fillId="8" borderId="61" xfId="2" applyFont="1" applyFill="1" applyBorder="1" applyAlignment="1">
      <alignment horizontal="right" vertical="top" wrapText="1" indent="1"/>
    </xf>
    <xf numFmtId="0" fontId="21" fillId="8" borderId="62" xfId="2" applyFont="1" applyFill="1" applyBorder="1" applyAlignment="1">
      <alignment horizontal="left" vertical="top" wrapText="1" indent="6"/>
    </xf>
    <xf numFmtId="165" fontId="25" fillId="8" borderId="61" xfId="2" applyNumberFormat="1" applyFont="1" applyFill="1" applyBorder="1" applyAlignment="1">
      <alignment horizontal="right" vertical="top" shrinkToFit="1"/>
    </xf>
    <xf numFmtId="165" fontId="25" fillId="8" borderId="61" xfId="2" applyNumberFormat="1" applyFont="1" applyFill="1" applyBorder="1" applyAlignment="1">
      <alignment horizontal="right" vertical="center" shrinkToFit="1"/>
    </xf>
    <xf numFmtId="165" fontId="25" fillId="8" borderId="61" xfId="2" applyNumberFormat="1" applyFont="1" applyFill="1" applyBorder="1" applyAlignment="1">
      <alignment horizontal="center" vertical="center" shrinkToFit="1"/>
    </xf>
  </cellXfs>
  <cellStyles count="4">
    <cellStyle name="Moeda 2" xfId="3" xr:uid="{C725ECE2-8695-4662-92E8-1CE9BB35A97D}"/>
    <cellStyle name="Normal" xfId="0" builtinId="0"/>
    <cellStyle name="Normal 2" xfId="2" xr:uid="{2C35FD40-2E4B-48E2-910B-4267C653050F}"/>
    <cellStyle name="Porcentagem 2" xfId="1" xr:uid="{9724F180-50FB-48B4-999B-563FE2FE76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4.xml"/><Relationship Id="rId51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39</xdr:row>
      <xdr:rowOff>0</xdr:rowOff>
    </xdr:from>
    <xdr:ext cx="323977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3B94AAAC-77C0-40C8-9382-21EC04036D29}"/>
            </a:ext>
          </a:extLst>
        </xdr:cNvPr>
        <xdr:cNvSpPr/>
      </xdr:nvSpPr>
      <xdr:spPr>
        <a:xfrm>
          <a:off x="609600" y="9144000"/>
          <a:ext cx="3239770" cy="0"/>
        </a:xfrm>
        <a:custGeom>
          <a:avLst/>
          <a:gdLst/>
          <a:ahLst/>
          <a:cxnLst/>
          <a:rect l="0" t="0" r="0" b="0"/>
          <a:pathLst>
            <a:path w="3239770">
              <a:moveTo>
                <a:pt x="0" y="0"/>
              </a:moveTo>
              <a:lnTo>
                <a:pt x="3239448" y="0"/>
              </a:lnTo>
            </a:path>
          </a:pathLst>
        </a:custGeom>
        <a:ln w="3474">
          <a:solidFill>
            <a:srgbClr val="000000"/>
          </a:solidFill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Napole&#227;o%20A.%20N&#243;brega%20-%20S.%20Mamed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HGMJusti&#231;aFederaCabedelo\PLANILHAComposi&#231;&#242;esTP05.2005Cabede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FV-DNE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0798\TECNICO\TEACOMP\LOTE06\P09\P10\RELAT6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guaribe\c\TEMP\Fabio\Campanario_agua\Campanario\Agua\Volume4e5\Memorial-Orcamneto\Orc_Automacao%20agu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dros\Orca_Esgoto_Col&#244;nia%202a%20ETAPA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MUNDO\d\LICITA&#199;&#213;ES%20ENCERRADAS%20OU%20%20CONCLU&#205;DAS\UFRN%20-%20CONCORRENCIA%2003-2010%20DIA%2004-06-2010%20AS%2009HS%20-%20LINHA%2069KV\PLANILHA-UFRN%20CC-03-R0%20=%20PR&#199;%20+%2030%2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U.%20LOT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Licita&#231;&#245;es\CLIENTES\ATECEL\Licita&#231;&#245;es\Elementos\CGrandeZO_Colinas\Or&#231;amento\CGrande_Colinas%20do%20Sol_Or&#231;a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CLIENTES\ATECEL\Licita&#231;&#245;es\Elementos\CGrandeZO_Colinas\Or&#231;amento\CGrande_Colinas%20do%20Sol_Or&#231;aBa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soalcomp\c\Documents%20and%20Settings\pessoal\My%20Documents\Licita&#231;&#245;es%20Constru&#231;&#227;o\Composi&#231;&#227;o\DER\PM%20CABEDELO\composi&#231;ao%20Misula%20-%20Cabedelo%20-%20Portico%20-%20atua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Projeto%20Alvorada\Projeto%20B&#225;sico%20Croat&#225;\&#193;gua\Quantitativos\Or&#231;amento%20&#193;gua%20Croat&#22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ROJETOS\SISTEMA%20DE%20ABASTECIMENTO%20DE%20AGUA%20DA%20R.M.%20DE%20BELEM-PA\DIVERSOS\DIMI\Aduto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inistra&#231;&#227;o%20Loc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sa\c\INTERNET\Eudora\Attach\SBLO_PcP-AmpTPS_fora_CLP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iz1\c\EXCEL\CECAV\OR&#199;CILN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PRE&#199;O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TRABALHO\Diversos\LICITA&#199;&#213;ES\Editais%202014\SUPLAN\VICE%20GOVERNADORIA\Sheet1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tec\djalma\Meus%20Documentos\Djalma\Composi&#231;&#227;o%20de%20pre&#231;os\Composi&#231;&#227;o%20b&#225;sica95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DUARDO%20ALVES\Sinapi\C&#193;LCULO%20DE%20TAXAS_HABITE-SE%20E%20ALVAR&#193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1Projetos%20Oficiais\1CEHAP%20-%20Promoradia%202005\15%20-%20OR&#199;AMENTOS\Caixa%20definitivo\11%20-%20Uira&#250;na%20e%2010%20outros\11.9%20Or&#231;%20-%20PO&#199;O%20JOS&#201;%20DE%20MOURA%20-%20caixa2%20v2.0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Usuarios\Neuza\CeltaConst.Empreend.Caico%20RN\Composi&#231;&#242;esEEAugustoSeverolRN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lipe\TRANSP_M1\Meus%20documentos\MATADOURO%20DE%20PEIXINHOS\ORCA\OR02129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USTAQUIO\Tecnica%20%201%20recuperado\Programa%20RECURSOS%20PR&#211;PRIOS%20DO%20ESTADO%20-%20MTL\JO&#195;O%20PESSOA_CIDADE%20VERDE_197%20u.h\Desmatamento%20e%20Arruamento_OR&#199;AMENTO%20AN&#193;LISE%20CAIXA_BASE%2011.2008_Or&#231;aLicit_05.10.2009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servidor\Meus%20documentos\EGESA\Br-482mg\Volume2\CANA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Documents%20and%20Settings\C%20arlos%20%20Machado\My%20Documents\Disco%201\BR-262-MS(3)\Anexos%20PGQ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mp\AEG-OLD$\ar250\Projetos\Esta&#231;&#227;o%20Ci&#234;ncia%20-%20Niemeyer\Or&#231;amento\Or&#231;amento%20Final\Estacao%20Ciencia%20Or&#231;amento%20Concorr&#234;ncia%20012-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\programas\PATO%20-%20BR%20-%20425%20aditiv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PROJETOS%20DIVERSOS\Agua-Porto%20Velho\A.G.%20Resposta_ADM\Adm%20Local%20-%20Porto%20Velh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lcl\lcl\Documents%20and%20Settings\Home\Meus%20documentos\Consorcio\PLANEJAMENTO%20SANEAR%20PARA&#205;BA\Medi&#231;&#245;es%20CAGEPA\Modelo%20para%20Medi&#231;&#227;o\Modelo_Medi&#231;&#227;o_Cristo.xls" TargetMode="External"/></Relationships>
</file>

<file path=xl/externalLinks/_rels/externalLink4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Fiscaliza&#231;&#227;o%20de%20Obras\GUARDA%20MUNICIPAL\BM%2002\MEDIC&#807;A&#771;O%2002.xlsx" TargetMode="External"/><Relationship Id="rId1" Type="http://schemas.openxmlformats.org/officeDocument/2006/relationships/externalLinkPath" Target="/Fiscaliza&#231;&#227;o%20de%20Obras/GUARDA%20MUNICIPAL/BM%2002/MEDIC&#807;A&#771;O%200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i&#231;&#227;o%20n&#186;%20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aroldo\Meus%20documentos\GEOSOLO\PAVIMENT_VG\Med_5_marajoara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92e63f3af59c770/Assinaturas%20-%20CREA/CONSTRUTORA%20OX/Obras/GUARDA%20MUNICIPAL/PO_GUARDA_MUNICIPAL_SOUSA_A_EDIT.xlsx" TargetMode="External"/><Relationship Id="rId1" Type="http://schemas.openxmlformats.org/officeDocument/2006/relationships/externalLinkPath" Target="https://d.docs.live.net/a92e63f3af59c770/Assinaturas%20-%20CREA/CONSTRUTORA%20OX/Obras/GUARDA%20MUNICIPAL/PO_GUARDA_MUNICIPAL_SOUSA_A_EDIT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ONOGRAMA - 120 Dias"/>
      <sheetName val="Reforma"/>
      <sheetName val="Ciência da Natureza"/>
      <sheetName val="Informática"/>
      <sheetName val="Biblioteca"/>
      <sheetName val="CRONOGRAMA_-_120_Dias"/>
      <sheetName val="Ciência_da_Natureza"/>
      <sheetName val="ENTRADA_DE_DADOS"/>
      <sheetName val="FRE_"/>
      <sheetName val="INCCTOT"/>
      <sheetName val="MEMÓRIA SERVIÇ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PlanilhaAmpliação"/>
      <sheetName val="BDI25"/>
      <sheetName val="EncSociais 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  <sheetName val="Refor_Out__2001_-_BDI=20%_Ajust"/>
      <sheetName val="Biblioteca_Out__2001_-_BDI=20%"/>
      <sheetName val="_Salas_OUT_2001_COM_BDI_20%"/>
      <sheetName val="Lab_cienc_nat_BRASILIA"/>
      <sheetName val="CRONOGRAMA_-_120_Dias"/>
      <sheetName val="Refor_Out__2001___BDI_20__Ajust"/>
      <sheetName val="Refor_Out__2001_-_BDI=20%_Ajus1"/>
      <sheetName val="Biblioteca_Out__2001_-_BDI=20%1"/>
      <sheetName val="_Salas_OUT_2001_COM_BDI_20%1"/>
      <sheetName val="Lab_cienc_nat_BRASILIA1"/>
      <sheetName val="CRONOGRAMA_-_120_Dias1"/>
      <sheetName val="Refor_Out__2001___BDI_20__Ajus1"/>
      <sheetName val="Refor_Out__2001_-_BDI=20%_Ajus2"/>
      <sheetName val="Biblioteca_Out__2001_-_BDI=20%2"/>
      <sheetName val="_Salas_OUT_2001_COM_BDI_20%2"/>
      <sheetName val="Lab_cienc_nat_BRASILIA2"/>
      <sheetName val="CRONOGRAMA_-_120_Dias2"/>
      <sheetName val="Refor_Out__2001___BDI_20__Ajus2"/>
      <sheetName val="Planilha_de_Contrato"/>
      <sheetName val="MC 01"/>
      <sheetName val="Planilha1"/>
      <sheetName val="COMPOSIÇÃO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_ORIGINAL"/>
      <sheetName val="RESUMO_AUT1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TR1"/>
      <sheetName val="UTR 2"/>
      <sheetName val="UTR3"/>
      <sheetName val="UTR4"/>
      <sheetName val="UTR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T_OBRAS"/>
      <sheetName val="ligação predial"/>
      <sheetName val="REDE COLETORA"/>
      <sheetName val="ESTA ELEVATÓRIA_"/>
      <sheetName val="EMISSÁRIO_"/>
      <sheetName val="AQU TERRENO-"/>
      <sheetName val="RESUMO"/>
      <sheetName val="AQU TERRENO_"/>
    </sheetNames>
    <sheetDataSet>
      <sheetData sheetId="0" refreshError="1">
        <row r="8">
          <cell r="H8">
            <v>15099.060000000001</v>
          </cell>
        </row>
      </sheetData>
      <sheetData sheetId="1" refreshError="1">
        <row r="9">
          <cell r="H9">
            <v>87735.12</v>
          </cell>
        </row>
        <row r="19">
          <cell r="H19">
            <v>33993.180000000008</v>
          </cell>
        </row>
      </sheetData>
      <sheetData sheetId="2" refreshError="1">
        <row r="9">
          <cell r="H9">
            <v>327265.86999999994</v>
          </cell>
        </row>
        <row r="67">
          <cell r="H67">
            <v>90106.86</v>
          </cell>
        </row>
      </sheetData>
      <sheetData sheetId="3" refreshError="1">
        <row r="9">
          <cell r="H9">
            <v>30966.526499999996</v>
          </cell>
        </row>
        <row r="106">
          <cell r="H106">
            <v>49744.2</v>
          </cell>
        </row>
        <row r="143">
          <cell r="H143">
            <v>18679.9211</v>
          </cell>
        </row>
      </sheetData>
      <sheetData sheetId="4" refreshError="1">
        <row r="9">
          <cell r="H9">
            <v>797.15</v>
          </cell>
        </row>
        <row r="39">
          <cell r="H39">
            <v>754.13</v>
          </cell>
        </row>
        <row r="50">
          <cell r="H50">
            <v>6502.5400000000009</v>
          </cell>
        </row>
        <row r="80">
          <cell r="H80">
            <v>3995.81</v>
          </cell>
        </row>
      </sheetData>
      <sheetData sheetId="5" refreshError="1">
        <row r="9">
          <cell r="H9">
            <v>12000</v>
          </cell>
        </row>
      </sheetData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_Linha 69kV"/>
      <sheetName val="COMPOSIÇÃO"/>
      <sheetName val="Crono_Linha 69kV"/>
      <sheetName val="LEIS SOCIAIS"/>
      <sheetName val="BDI"/>
    </sheetNames>
    <sheetDataSet>
      <sheetData sheetId="0"/>
      <sheetData sheetId="1">
        <row r="10">
          <cell r="I10">
            <v>-0.3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.U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  <cell r="I5">
            <v>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QCI"/>
      <sheetName val="Cronograma"/>
      <sheetName val="ORÇAM. - ÁGUA"/>
      <sheetName val="ORÇAM. - ESGOTO"/>
      <sheetName val="QUADRO QUANT. ESGOTO"/>
      <sheetName val="ORÇAM. - ELÉTRICO"/>
    </sheetNames>
    <sheetDataSet>
      <sheetData sheetId="0">
        <row r="5">
          <cell r="F5">
            <v>362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 BASE CABEDELO"/>
      <sheetName val="INSUMOS"/>
      <sheetName val="COMPOSIÇÃO"/>
      <sheetName val="PLANILHA  MISULA"/>
      <sheetName val="CRONOGRAMA"/>
      <sheetName val="planilha encargos"/>
    </sheetNames>
    <sheetDataSet>
      <sheetData sheetId="0" refreshError="1"/>
      <sheetData sheetId="1" refreshError="1">
        <row r="8">
          <cell r="C8">
            <v>1.6</v>
          </cell>
        </row>
        <row r="9">
          <cell r="C9">
            <v>2.1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 - Canteiro de Obra"/>
      <sheetName val="B - Captação_Elevação 1a Etapa "/>
      <sheetName val="C - Captação_Elevação 2a Etapa "/>
      <sheetName val="D -Adutora OK"/>
      <sheetName val="E - Reservatório Apoiado OK"/>
      <sheetName val="F - Estação de Tratamento"/>
      <sheetName val="G - Rede de Distribuição OK"/>
      <sheetName val="H - Ligação Predial OK"/>
      <sheetName val="I - Escritório de Operações OK"/>
      <sheetName val="B _ Captação_Elevação 1a Etapa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tico"/>
      <sheetName val="QUANT.SERVIÇO"/>
      <sheetName val="Resumo A"/>
      <sheetName val="Planilha Orcamentaria"/>
      <sheetName val="Planilha Orcamentaria (2)"/>
      <sheetName val="Augusto M. FoFo"/>
      <sheetName val="Lote 02 FoF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  <sheetName val="Principal"/>
      <sheetName val="Pb008n-RelFinal01-Dimens&amp;Comp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C7" t="str">
            <v>TRECHO</v>
          </cell>
          <cell r="D7" t="str">
            <v>CARRO DE PASSEIO</v>
          </cell>
          <cell r="E7" t="str">
            <v>ÔNIBUS</v>
          </cell>
          <cell r="F7" t="str">
            <v>CAMINHÃO 2C</v>
          </cell>
          <cell r="G7" t="str">
            <v>CAMINHÃO 3C</v>
          </cell>
          <cell r="H7" t="str">
            <v xml:space="preserve">SEMIREB. 2S2       </v>
          </cell>
          <cell r="I7" t="str">
            <v>SEMIREB. 2S3</v>
          </cell>
          <cell r="J7" t="str">
            <v>SEMIREB. 3S2</v>
          </cell>
          <cell r="K7" t="str">
            <v>TOTAL COMERCIAL</v>
          </cell>
          <cell r="L7" t="str">
            <v>TOTAL</v>
          </cell>
        </row>
        <row r="8">
          <cell r="C8" t="str">
            <v>Div. PB-RN - Entr. BR-230 (A)</v>
          </cell>
          <cell r="D8">
            <v>2514</v>
          </cell>
          <cell r="E8">
            <v>174</v>
          </cell>
          <cell r="F8">
            <v>407</v>
          </cell>
          <cell r="G8">
            <v>494</v>
          </cell>
          <cell r="H8">
            <v>40</v>
          </cell>
          <cell r="I8">
            <v>309</v>
          </cell>
          <cell r="J8">
            <v>68</v>
          </cell>
          <cell r="K8">
            <v>1492</v>
          </cell>
          <cell r="L8">
            <v>4006</v>
          </cell>
        </row>
        <row r="9">
          <cell r="C9" t="str">
            <v>Lucena - Praia de Campina</v>
          </cell>
          <cell r="D9">
            <v>2294</v>
          </cell>
          <cell r="E9">
            <v>126</v>
          </cell>
          <cell r="F9">
            <v>396</v>
          </cell>
          <cell r="G9">
            <v>170</v>
          </cell>
          <cell r="H9">
            <v>62</v>
          </cell>
          <cell r="I9">
            <v>0</v>
          </cell>
          <cell r="J9">
            <v>0</v>
          </cell>
          <cell r="K9">
            <v>754</v>
          </cell>
          <cell r="L9">
            <v>3048</v>
          </cell>
        </row>
        <row r="10">
          <cell r="C10" t="str">
            <v>BR-101 - Lerolândia</v>
          </cell>
          <cell r="D10">
            <v>186</v>
          </cell>
          <cell r="E10">
            <v>34</v>
          </cell>
          <cell r="F10">
            <v>48</v>
          </cell>
          <cell r="G10">
            <v>49</v>
          </cell>
          <cell r="H10">
            <v>37</v>
          </cell>
          <cell r="I10">
            <v>15</v>
          </cell>
          <cell r="J10">
            <v>0</v>
          </cell>
          <cell r="K10">
            <v>183</v>
          </cell>
          <cell r="L10">
            <v>369</v>
          </cell>
        </row>
        <row r="11">
          <cell r="C11" t="str">
            <v>Praia de Campina - Rio Tinto</v>
          </cell>
          <cell r="D11">
            <v>108</v>
          </cell>
          <cell r="E11">
            <v>4</v>
          </cell>
          <cell r="F11">
            <v>11</v>
          </cell>
          <cell r="G11">
            <v>1</v>
          </cell>
          <cell r="H11">
            <v>0</v>
          </cell>
          <cell r="I11">
            <v>0</v>
          </cell>
          <cell r="J11">
            <v>0</v>
          </cell>
          <cell r="K11">
            <v>16</v>
          </cell>
          <cell r="L11">
            <v>124</v>
          </cell>
        </row>
        <row r="12">
          <cell r="C12" t="str">
            <v>Rio Tinto - BR-101</v>
          </cell>
          <cell r="D12">
            <v>69</v>
          </cell>
          <cell r="E12">
            <v>6</v>
          </cell>
          <cell r="F12">
            <v>36</v>
          </cell>
          <cell r="G12">
            <v>0</v>
          </cell>
          <cell r="H12">
            <v>4</v>
          </cell>
          <cell r="I12">
            <v>0</v>
          </cell>
          <cell r="J12">
            <v>0</v>
          </cell>
          <cell r="K12">
            <v>46</v>
          </cell>
          <cell r="L12">
            <v>115</v>
          </cell>
        </row>
        <row r="13">
          <cell r="C13" t="str">
            <v>BR-101 - Mataraca</v>
          </cell>
          <cell r="D13">
            <v>224</v>
          </cell>
          <cell r="E13">
            <v>40</v>
          </cell>
          <cell r="F13">
            <v>32</v>
          </cell>
          <cell r="G13">
            <v>102</v>
          </cell>
          <cell r="H13">
            <v>132</v>
          </cell>
          <cell r="I13">
            <v>0</v>
          </cell>
          <cell r="J13">
            <v>0</v>
          </cell>
          <cell r="K13">
            <v>306</v>
          </cell>
          <cell r="L13">
            <v>530</v>
          </cell>
        </row>
        <row r="14">
          <cell r="C14" t="str">
            <v>Mataraca - Barra de Camaratuba</v>
          </cell>
          <cell r="D14">
            <v>48</v>
          </cell>
          <cell r="E14">
            <v>4</v>
          </cell>
          <cell r="F14">
            <v>10</v>
          </cell>
          <cell r="G14">
            <v>2</v>
          </cell>
          <cell r="H14">
            <v>0</v>
          </cell>
          <cell r="I14">
            <v>0</v>
          </cell>
          <cell r="J14">
            <v>0</v>
          </cell>
          <cell r="K14">
            <v>16</v>
          </cell>
          <cell r="L14">
            <v>64</v>
          </cell>
        </row>
        <row r="15">
          <cell r="C15" t="str">
            <v>PB-065 - Camaratuba</v>
          </cell>
          <cell r="D15">
            <v>42</v>
          </cell>
          <cell r="E15">
            <v>8</v>
          </cell>
          <cell r="F15">
            <v>9</v>
          </cell>
          <cell r="G15">
            <v>2</v>
          </cell>
          <cell r="H15">
            <v>0</v>
          </cell>
          <cell r="I15">
            <v>0</v>
          </cell>
          <cell r="J15">
            <v>0</v>
          </cell>
          <cell r="K15">
            <v>19</v>
          </cell>
          <cell r="L15">
            <v>61</v>
          </cell>
        </row>
        <row r="16">
          <cell r="C16" t="str">
            <v>Mataraca - Divisa PB/RN</v>
          </cell>
          <cell r="D16">
            <v>59</v>
          </cell>
          <cell r="E16">
            <v>15</v>
          </cell>
          <cell r="F16">
            <v>15</v>
          </cell>
          <cell r="G16">
            <v>5</v>
          </cell>
          <cell r="H16">
            <v>0</v>
          </cell>
          <cell r="I16">
            <v>0</v>
          </cell>
          <cell r="J16">
            <v>0</v>
          </cell>
          <cell r="K16">
            <v>35</v>
          </cell>
          <cell r="L16">
            <v>94</v>
          </cell>
        </row>
        <row r="17">
          <cell r="C17" t="str">
            <v>Taxas  de Crescimento</v>
          </cell>
          <cell r="D17">
            <v>3.5000000000000003E-2</v>
          </cell>
          <cell r="E17">
            <v>2.5000000000000001E-2</v>
          </cell>
          <cell r="F17">
            <v>0.03</v>
          </cell>
          <cell r="G17">
            <v>0.03</v>
          </cell>
          <cell r="H17">
            <v>0.03</v>
          </cell>
          <cell r="I17">
            <v>0.03</v>
          </cell>
          <cell r="J17">
            <v>0.03</v>
          </cell>
        </row>
      </sheetData>
      <sheetData sheetId="20" refreshError="1"/>
      <sheetData sheetId="21" refreshError="1"/>
      <sheetData sheetId="22" refreshError="1">
        <row r="4">
          <cell r="O4">
            <v>0.86074150626533996</v>
          </cell>
        </row>
        <row r="5">
          <cell r="O5">
            <v>1.0244464944649401</v>
          </cell>
        </row>
      </sheetData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 Local  -RESUMO"/>
      <sheetName val="Adm Local "/>
      <sheetName val="Eng3"/>
      <sheetName val="Eng2"/>
      <sheetName val="Eng1"/>
      <sheetName val="Eng.Assist"/>
      <sheetName val="Chefe de Seção"/>
      <sheetName val="Médico_Trabalho"/>
      <sheetName val="Mestre_Obra"/>
      <sheetName val="Tec_Medio 3"/>
      <sheetName val="Tec_Medio 2"/>
      <sheetName val="Tec_Medio 1"/>
      <sheetName val="Enc_Pessoal"/>
      <sheetName val="Enc_Financeiro"/>
      <sheetName val="Encarregado Serv Gerais"/>
      <sheetName val="Encarregado Geral"/>
      <sheetName val="Téc_Segurança"/>
      <sheetName val="Téc_Enfermagem"/>
      <sheetName val="Auxiliar_Técnico"/>
      <sheetName val="Secretária"/>
      <sheetName val="Recepcionista"/>
      <sheetName val="Topógrafo"/>
      <sheetName val="Almoxarife"/>
      <sheetName val="Apontador"/>
      <sheetName val="Aux_Almoxarife"/>
      <sheetName val="Aux_Pessoal"/>
      <sheetName val="Aux_Topografia"/>
      <sheetName val="Aux_Segurança"/>
      <sheetName val="Aux_Enfermagem"/>
      <sheetName val="M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étrica"/>
      <sheetName val="Orçamento Global"/>
      <sheetName val="Hidrossanitário"/>
      <sheetName val="Genéricos"/>
      <sheetName val="SBLO_PcP-AmpTPS_fora_CLP"/>
      <sheetName val="Orçamento_Global"/>
    </sheetNames>
    <sheetDataSet>
      <sheetData sheetId="0"/>
      <sheetData sheetId="1" refreshError="1">
        <row r="38">
          <cell r="D38">
            <v>0.2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3">
          <cell r="J13">
            <v>1350.16</v>
          </cell>
        </row>
        <row r="30">
          <cell r="J30">
            <v>1189.9100000000001</v>
          </cell>
        </row>
        <row r="39">
          <cell r="J39">
            <v>11246.3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CÁLCULO DO BDI"/>
      <sheetName val="INSUMOS"/>
      <sheetName val="QUANTITATIV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Proposta 1"/>
      <sheetName val="Orçamento Proposta 2"/>
    </sheetNames>
    <sheetDataSet>
      <sheetData sheetId="0">
        <row r="1">
          <cell r="AO1">
            <v>1</v>
          </cell>
        </row>
      </sheetData>
      <sheetData sheetId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 COMPLETO"/>
      <sheetName val="QCI"/>
      <sheetName val="Cronograma"/>
      <sheetName val="ORÇAMENTO - ÁGUA"/>
      <sheetName val="ORÇAMENTO - ESGOTO"/>
      <sheetName val="ORÇAMENTO - ELÉTRICO"/>
    </sheetNames>
    <sheetDataSet>
      <sheetData sheetId="0" refreshError="1">
        <row r="5">
          <cell r="C5">
            <v>17</v>
          </cell>
          <cell r="D5">
            <v>1</v>
          </cell>
          <cell r="E5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VAZÕES"/>
      <sheetName val="EVOL.POP.SUB-BACIA"/>
      <sheetName val="4.0-EVOL.POP.SETOR_CENTRO"/>
      <sheetName val="6.0-EVOL.POP.SETOR_C.NOVA"/>
      <sheetName val="5.0-EVOL.POP.SETOR_A.CORUJA"/>
      <sheetName val="3.0-EVOL.POP.SETOR_DELM_COHAB"/>
      <sheetName val="2.0-EVOL.POP.BAIRROS"/>
      <sheetName val="1.0-MEM.CÁLC."/>
      <sheetName val="EVOL.POP.80-07"/>
      <sheetName val="EVOL.POP.Tx.Geo."/>
      <sheetName val="EVOL.POP.80-00"/>
      <sheetName val="EVOL.CONT.TOTAL"/>
      <sheetName val="ÁREA ZONA HOM."/>
      <sheetName val="EVOL.POP.ZCUeZEU"/>
      <sheetName val="OR021296"/>
    </sheetNames>
    <definedNames>
      <definedName name="PassaExtens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Orçamento"/>
      <sheetName val="Cronograma"/>
      <sheetName val="Composição BDI"/>
      <sheetName val="Composição &quot;As Built&quot;"/>
      <sheetName val="Lig. Dom. de ÁGUA"/>
    </sheetNames>
    <sheetDataSet>
      <sheetData sheetId="0"/>
      <sheetData sheetId="1">
        <row r="2">
          <cell r="AS2">
            <v>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Quant-Vol1 (2)"/>
      <sheetName val="QQegesa"/>
      <sheetName val="QQuant-Vol1"/>
      <sheetName val="Licitação"/>
      <sheetName val="QQegesa-ant"/>
      <sheetName val="QQUANT"/>
      <sheetName val="QQder"/>
      <sheetName val="NumerN"/>
      <sheetName val="BS"/>
      <sheetName val="FR"/>
      <sheetName val="Dimens"/>
      <sheetName val="QuantPav"/>
      <sheetName val="QuQuant"/>
      <sheetName val="NumerN (2)"/>
      <sheetName val="Dimens (2)"/>
      <sheetName val="QuantPav (2)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PU"/>
      <sheetName val="PEM"/>
      <sheetName val="CEM"/>
      <sheetName val="Grupos"/>
      <sheetName val="Serviços"/>
      <sheetName val="Insumos"/>
      <sheetName val="Composições"/>
      <sheetName val="Cpus"/>
      <sheetName val="Planilha"/>
      <sheetName val="Instalações"/>
      <sheetName val="E S "/>
      <sheetName val="RlEqMec"/>
      <sheetName val="QTR"/>
      <sheetName val="QTS"/>
      <sheetName val="CpuApr"/>
      <sheetName val="RelCpu"/>
      <sheetName val="Permanência"/>
      <sheetName val="Crono MO"/>
      <sheetName val="Crono EQ"/>
      <sheetName val="GerRel"/>
    </sheetNames>
    <sheetDataSet>
      <sheetData sheetId="0">
        <row r="15">
          <cell r="B15">
            <v>0.25</v>
          </cell>
        </row>
      </sheetData>
      <sheetData sheetId="1">
        <row r="1">
          <cell r="A1" t="str">
            <v>CÓDIGO</v>
          </cell>
        </row>
      </sheetData>
      <sheetData sheetId="2">
        <row r="1">
          <cell r="A1" t="str">
            <v>CÓDIGO</v>
          </cell>
        </row>
      </sheetData>
      <sheetData sheetId="3">
        <row r="1">
          <cell r="A1" t="str">
            <v>CÓDIGO</v>
          </cell>
        </row>
      </sheetData>
      <sheetData sheetId="4">
        <row r="1">
          <cell r="A1" t="str">
            <v>CÓDIGO</v>
          </cell>
        </row>
      </sheetData>
      <sheetData sheetId="5">
        <row r="1">
          <cell r="A1" t="str">
            <v>CÓDIGO</v>
          </cell>
          <cell r="B1" t="str">
            <v>SERVIÇO</v>
          </cell>
          <cell r="C1" t="str">
            <v>UNID.</v>
          </cell>
          <cell r="D1" t="str">
            <v>CLS</v>
          </cell>
          <cell r="E1" t="str">
            <v>CUSTO
ADOTADO</v>
          </cell>
          <cell r="F1" t="str">
            <v>PROD</v>
          </cell>
          <cell r="G1" t="str">
            <v>PREÇO</v>
          </cell>
          <cell r="H1" t="str">
            <v>QUANT.</v>
          </cell>
          <cell r="I1" t="str">
            <v>REF</v>
          </cell>
          <cell r="J1" t="str">
            <v>TIPO</v>
          </cell>
          <cell r="K1" t="str">
            <v>CUSTO</v>
          </cell>
        </row>
        <row r="2">
          <cell r="A2" t="str">
            <v>C001</v>
          </cell>
        </row>
        <row r="3">
          <cell r="A3" t="str">
            <v>C002</v>
          </cell>
        </row>
        <row r="4">
          <cell r="A4" t="str">
            <v>C004</v>
          </cell>
        </row>
        <row r="5">
          <cell r="A5" t="str">
            <v>C008</v>
          </cell>
        </row>
        <row r="6">
          <cell r="A6" t="str">
            <v>C013</v>
          </cell>
        </row>
        <row r="7">
          <cell r="A7" t="str">
            <v>C014</v>
          </cell>
        </row>
        <row r="8">
          <cell r="A8" t="str">
            <v>C015</v>
          </cell>
        </row>
        <row r="9">
          <cell r="A9" t="str">
            <v>C020</v>
          </cell>
        </row>
        <row r="10">
          <cell r="A10" t="str">
            <v>C021</v>
          </cell>
        </row>
        <row r="11">
          <cell r="A11" t="str">
            <v>C023</v>
          </cell>
        </row>
        <row r="12">
          <cell r="A12" t="str">
            <v>C026</v>
          </cell>
        </row>
        <row r="13">
          <cell r="A13" t="str">
            <v>C027</v>
          </cell>
        </row>
        <row r="14">
          <cell r="A14" t="str">
            <v>C030</v>
          </cell>
        </row>
        <row r="15">
          <cell r="A15" t="str">
            <v>C032</v>
          </cell>
        </row>
        <row r="16">
          <cell r="A16" t="str">
            <v>C033</v>
          </cell>
        </row>
        <row r="17">
          <cell r="A17" t="str">
            <v>C034</v>
          </cell>
        </row>
        <row r="18">
          <cell r="A18" t="str">
            <v>C035</v>
          </cell>
        </row>
        <row r="19">
          <cell r="A19" t="str">
            <v>C036</v>
          </cell>
        </row>
        <row r="20">
          <cell r="A20" t="str">
            <v>C037</v>
          </cell>
        </row>
        <row r="21">
          <cell r="A21" t="str">
            <v>C038</v>
          </cell>
        </row>
        <row r="22">
          <cell r="A22" t="str">
            <v>C039</v>
          </cell>
        </row>
        <row r="23">
          <cell r="A23" t="str">
            <v>C040</v>
          </cell>
        </row>
        <row r="24">
          <cell r="A24" t="str">
            <v>C041</v>
          </cell>
        </row>
        <row r="25">
          <cell r="A25" t="str">
            <v>C042</v>
          </cell>
        </row>
        <row r="26">
          <cell r="A26" t="str">
            <v>C045</v>
          </cell>
        </row>
        <row r="27">
          <cell r="A27" t="str">
            <v>C046</v>
          </cell>
        </row>
        <row r="28">
          <cell r="A28" t="str">
            <v>C047</v>
          </cell>
        </row>
        <row r="29">
          <cell r="A29" t="str">
            <v>C048</v>
          </cell>
        </row>
        <row r="30">
          <cell r="A30" t="str">
            <v>C049</v>
          </cell>
        </row>
        <row r="31">
          <cell r="A31" t="str">
            <v>C050</v>
          </cell>
        </row>
        <row r="32">
          <cell r="A32" t="str">
            <v>C051</v>
          </cell>
        </row>
        <row r="33">
          <cell r="A33" t="str">
            <v>C052</v>
          </cell>
        </row>
        <row r="34">
          <cell r="A34" t="str">
            <v>C053</v>
          </cell>
        </row>
        <row r="35">
          <cell r="A35" t="str">
            <v>C054</v>
          </cell>
        </row>
        <row r="36">
          <cell r="A36" t="str">
            <v>C055</v>
          </cell>
        </row>
        <row r="37">
          <cell r="A37" t="str">
            <v>C057</v>
          </cell>
        </row>
        <row r="38">
          <cell r="A38" t="str">
            <v>C058</v>
          </cell>
        </row>
        <row r="39">
          <cell r="A39" t="str">
            <v>C060</v>
          </cell>
        </row>
        <row r="40">
          <cell r="A40" t="str">
            <v>C061</v>
          </cell>
        </row>
        <row r="41">
          <cell r="A41" t="str">
            <v>C062</v>
          </cell>
        </row>
        <row r="42">
          <cell r="A42" t="str">
            <v>C063</v>
          </cell>
        </row>
        <row r="43">
          <cell r="A43" t="str">
            <v>C064</v>
          </cell>
        </row>
        <row r="44">
          <cell r="A44" t="str">
            <v>C065</v>
          </cell>
        </row>
        <row r="45">
          <cell r="A45" t="str">
            <v>C069</v>
          </cell>
        </row>
        <row r="46">
          <cell r="A46" t="str">
            <v>C071</v>
          </cell>
        </row>
        <row r="47">
          <cell r="A47" t="str">
            <v>C072</v>
          </cell>
        </row>
        <row r="48">
          <cell r="A48" t="str">
            <v>C073</v>
          </cell>
        </row>
        <row r="49">
          <cell r="A49" t="str">
            <v>C074</v>
          </cell>
        </row>
        <row r="50">
          <cell r="A50" t="str">
            <v>C075</v>
          </cell>
        </row>
        <row r="51">
          <cell r="A51" t="str">
            <v>C076</v>
          </cell>
        </row>
        <row r="52">
          <cell r="A52" t="str">
            <v>C077</v>
          </cell>
        </row>
        <row r="53">
          <cell r="A53" t="str">
            <v>C080</v>
          </cell>
        </row>
        <row r="54">
          <cell r="A54" t="str">
            <v>C081</v>
          </cell>
        </row>
        <row r="55">
          <cell r="A55" t="str">
            <v>C082</v>
          </cell>
        </row>
        <row r="56">
          <cell r="A56" t="str">
            <v>C083</v>
          </cell>
        </row>
        <row r="57">
          <cell r="A57" t="str">
            <v>C084</v>
          </cell>
        </row>
        <row r="58">
          <cell r="A58" t="str">
            <v>C085</v>
          </cell>
        </row>
        <row r="59">
          <cell r="A59" t="str">
            <v>C089</v>
          </cell>
        </row>
        <row r="60">
          <cell r="A60" t="str">
            <v>C090</v>
          </cell>
        </row>
        <row r="61">
          <cell r="A61" t="str">
            <v>C093</v>
          </cell>
        </row>
        <row r="62">
          <cell r="A62" t="str">
            <v>C097</v>
          </cell>
        </row>
        <row r="63">
          <cell r="A63" t="str">
            <v>C098</v>
          </cell>
        </row>
        <row r="64">
          <cell r="A64" t="str">
            <v>C099</v>
          </cell>
        </row>
        <row r="65">
          <cell r="A65" t="str">
            <v>C100</v>
          </cell>
        </row>
        <row r="66">
          <cell r="A66" t="str">
            <v>C109</v>
          </cell>
        </row>
        <row r="67">
          <cell r="A67" t="str">
            <v>C110</v>
          </cell>
        </row>
        <row r="68">
          <cell r="A68" t="str">
            <v>C111</v>
          </cell>
        </row>
        <row r="69">
          <cell r="A69" t="str">
            <v>C112</v>
          </cell>
        </row>
        <row r="70">
          <cell r="A70" t="str">
            <v>C113</v>
          </cell>
        </row>
        <row r="71">
          <cell r="A71" t="str">
            <v>C114</v>
          </cell>
        </row>
        <row r="72">
          <cell r="A72" t="str">
            <v>C115</v>
          </cell>
        </row>
        <row r="73">
          <cell r="A73" t="str">
            <v>C116</v>
          </cell>
        </row>
        <row r="74">
          <cell r="A74" t="str">
            <v>C117</v>
          </cell>
        </row>
        <row r="75">
          <cell r="A75" t="str">
            <v>C119</v>
          </cell>
        </row>
        <row r="76">
          <cell r="A76" t="str">
            <v>C120</v>
          </cell>
        </row>
        <row r="77">
          <cell r="A77" t="str">
            <v>C126</v>
          </cell>
        </row>
        <row r="78">
          <cell r="A78" t="str">
            <v>C129</v>
          </cell>
        </row>
        <row r="79">
          <cell r="A79" t="str">
            <v>C130</v>
          </cell>
        </row>
        <row r="80">
          <cell r="A80" t="str">
            <v>C131</v>
          </cell>
        </row>
        <row r="81">
          <cell r="A81" t="str">
            <v>C133</v>
          </cell>
        </row>
        <row r="82">
          <cell r="A82" t="str">
            <v>C134</v>
          </cell>
        </row>
        <row r="83">
          <cell r="A83" t="str">
            <v>C135</v>
          </cell>
        </row>
        <row r="84">
          <cell r="A84" t="str">
            <v>C136</v>
          </cell>
        </row>
        <row r="85">
          <cell r="A85" t="str">
            <v>C137</v>
          </cell>
        </row>
        <row r="86">
          <cell r="A86" t="str">
            <v>C138</v>
          </cell>
        </row>
        <row r="87">
          <cell r="A87" t="str">
            <v>C139</v>
          </cell>
        </row>
        <row r="88">
          <cell r="A88" t="str">
            <v>C140</v>
          </cell>
        </row>
        <row r="89">
          <cell r="A89" t="str">
            <v>C141</v>
          </cell>
        </row>
        <row r="90">
          <cell r="A90" t="str">
            <v>C142</v>
          </cell>
        </row>
        <row r="91">
          <cell r="A91" t="str">
            <v>C143</v>
          </cell>
        </row>
        <row r="92">
          <cell r="A92" t="str">
            <v>C144</v>
          </cell>
        </row>
        <row r="93">
          <cell r="A93" t="str">
            <v>C145</v>
          </cell>
        </row>
        <row r="94">
          <cell r="A94" t="str">
            <v>C146</v>
          </cell>
        </row>
        <row r="95">
          <cell r="A95" t="str">
            <v>C147</v>
          </cell>
        </row>
        <row r="96">
          <cell r="A96" t="str">
            <v>C148</v>
          </cell>
        </row>
        <row r="97">
          <cell r="A97" t="str">
            <v>C149</v>
          </cell>
        </row>
        <row r="98">
          <cell r="A98" t="str">
            <v>C150</v>
          </cell>
        </row>
        <row r="99">
          <cell r="A99" t="str">
            <v>C151</v>
          </cell>
        </row>
        <row r="100">
          <cell r="A100" t="str">
            <v>C152</v>
          </cell>
        </row>
        <row r="101">
          <cell r="A101" t="str">
            <v>C153</v>
          </cell>
        </row>
        <row r="102">
          <cell r="A102" t="str">
            <v>C154</v>
          </cell>
        </row>
        <row r="103">
          <cell r="A103" t="str">
            <v>C155</v>
          </cell>
        </row>
        <row r="104">
          <cell r="A104" t="str">
            <v>C156</v>
          </cell>
        </row>
        <row r="105">
          <cell r="A105" t="str">
            <v>C157</v>
          </cell>
        </row>
        <row r="106">
          <cell r="A106" t="str">
            <v>C158</v>
          </cell>
        </row>
        <row r="107">
          <cell r="A107" t="str">
            <v>C159</v>
          </cell>
        </row>
        <row r="108">
          <cell r="A108" t="str">
            <v>C160</v>
          </cell>
        </row>
        <row r="109">
          <cell r="A109" t="str">
            <v>C161</v>
          </cell>
        </row>
        <row r="110">
          <cell r="A110" t="str">
            <v>C162</v>
          </cell>
        </row>
        <row r="111">
          <cell r="A111" t="str">
            <v>C163</v>
          </cell>
        </row>
        <row r="112">
          <cell r="A112" t="str">
            <v>C164</v>
          </cell>
        </row>
        <row r="113">
          <cell r="A113" t="str">
            <v>C165</v>
          </cell>
        </row>
        <row r="114">
          <cell r="A114" t="str">
            <v>C166</v>
          </cell>
        </row>
        <row r="115">
          <cell r="A115" t="str">
            <v>C167</v>
          </cell>
        </row>
        <row r="116">
          <cell r="A116" t="str">
            <v>C168</v>
          </cell>
        </row>
        <row r="117">
          <cell r="A117" t="str">
            <v>C169</v>
          </cell>
        </row>
        <row r="118">
          <cell r="A118" t="str">
            <v>C170</v>
          </cell>
        </row>
        <row r="119">
          <cell r="A119" t="str">
            <v>C171</v>
          </cell>
        </row>
        <row r="120">
          <cell r="A120" t="str">
            <v>C172</v>
          </cell>
        </row>
        <row r="121">
          <cell r="A121" t="str">
            <v>C173</v>
          </cell>
        </row>
        <row r="122">
          <cell r="A122" t="str">
            <v>C174</v>
          </cell>
        </row>
        <row r="123">
          <cell r="A123" t="str">
            <v>C175</v>
          </cell>
        </row>
        <row r="124">
          <cell r="A124" t="str">
            <v>C176</v>
          </cell>
        </row>
        <row r="125">
          <cell r="A125" t="str">
            <v>C177</v>
          </cell>
        </row>
        <row r="126">
          <cell r="A126" t="str">
            <v>C178</v>
          </cell>
        </row>
        <row r="127">
          <cell r="A127" t="str">
            <v>C179</v>
          </cell>
        </row>
        <row r="128">
          <cell r="A128" t="str">
            <v>C180</v>
          </cell>
        </row>
        <row r="129">
          <cell r="A129" t="str">
            <v>C181</v>
          </cell>
        </row>
        <row r="130">
          <cell r="A130" t="str">
            <v>C182</v>
          </cell>
        </row>
        <row r="131">
          <cell r="A131" t="str">
            <v>C183</v>
          </cell>
        </row>
        <row r="132">
          <cell r="A132" t="str">
            <v>C184</v>
          </cell>
        </row>
        <row r="133">
          <cell r="A133" t="str">
            <v>C185</v>
          </cell>
        </row>
        <row r="134">
          <cell r="A134" t="str">
            <v>C186</v>
          </cell>
        </row>
        <row r="135">
          <cell r="A135" t="str">
            <v>C187</v>
          </cell>
        </row>
        <row r="136">
          <cell r="A136" t="str">
            <v>C188</v>
          </cell>
        </row>
        <row r="137">
          <cell r="A137" t="str">
            <v>C189</v>
          </cell>
        </row>
        <row r="138">
          <cell r="A138" t="str">
            <v>C190</v>
          </cell>
        </row>
        <row r="139">
          <cell r="A139" t="str">
            <v>C191</v>
          </cell>
        </row>
        <row r="140">
          <cell r="A140" t="str">
            <v>C192</v>
          </cell>
        </row>
        <row r="141">
          <cell r="A141" t="str">
            <v>C193</v>
          </cell>
        </row>
        <row r="142">
          <cell r="A142" t="str">
            <v>C194</v>
          </cell>
        </row>
        <row r="143">
          <cell r="A143" t="str">
            <v>C195</v>
          </cell>
        </row>
        <row r="144">
          <cell r="A144" t="str">
            <v>C196</v>
          </cell>
        </row>
        <row r="145">
          <cell r="A145" t="str">
            <v>C197</v>
          </cell>
        </row>
        <row r="146">
          <cell r="A146" t="str">
            <v>C198</v>
          </cell>
        </row>
        <row r="147">
          <cell r="A147" t="str">
            <v>C199</v>
          </cell>
        </row>
        <row r="148">
          <cell r="A148" t="str">
            <v>C200</v>
          </cell>
        </row>
        <row r="149">
          <cell r="A149" t="str">
            <v>C201</v>
          </cell>
        </row>
        <row r="150">
          <cell r="A150" t="str">
            <v>C202</v>
          </cell>
        </row>
        <row r="151">
          <cell r="A151" t="str">
            <v>C207</v>
          </cell>
        </row>
        <row r="152">
          <cell r="A152" t="str">
            <v>C208</v>
          </cell>
        </row>
        <row r="153">
          <cell r="A153" t="str">
            <v>C210</v>
          </cell>
        </row>
        <row r="154">
          <cell r="A154" t="str">
            <v>C211</v>
          </cell>
        </row>
        <row r="155">
          <cell r="A155" t="str">
            <v>C212</v>
          </cell>
        </row>
        <row r="156">
          <cell r="A156" t="str">
            <v>C214</v>
          </cell>
        </row>
        <row r="157">
          <cell r="A157" t="str">
            <v>C215</v>
          </cell>
        </row>
        <row r="158">
          <cell r="A158" t="str">
            <v>C216</v>
          </cell>
        </row>
        <row r="159">
          <cell r="A159" t="str">
            <v>C217</v>
          </cell>
        </row>
        <row r="160">
          <cell r="A160" t="str">
            <v>C218</v>
          </cell>
        </row>
        <row r="161">
          <cell r="A161" t="str">
            <v>C219</v>
          </cell>
        </row>
        <row r="162">
          <cell r="A162" t="str">
            <v>C220</v>
          </cell>
        </row>
        <row r="163">
          <cell r="A163" t="str">
            <v>C221</v>
          </cell>
        </row>
        <row r="164">
          <cell r="A164" t="str">
            <v>C222</v>
          </cell>
        </row>
        <row r="165">
          <cell r="A165" t="str">
            <v>C223</v>
          </cell>
        </row>
        <row r="166">
          <cell r="A166" t="str">
            <v>C224</v>
          </cell>
        </row>
        <row r="167">
          <cell r="A167" t="str">
            <v>C225</v>
          </cell>
        </row>
        <row r="168">
          <cell r="A168" t="str">
            <v>C226</v>
          </cell>
        </row>
        <row r="169">
          <cell r="A169" t="str">
            <v>C227</v>
          </cell>
        </row>
        <row r="170">
          <cell r="A170" t="str">
            <v>C228</v>
          </cell>
        </row>
        <row r="171">
          <cell r="A171" t="str">
            <v>C229</v>
          </cell>
        </row>
        <row r="172">
          <cell r="A172" t="str">
            <v>C230</v>
          </cell>
        </row>
        <row r="173">
          <cell r="A173" t="str">
            <v>C231</v>
          </cell>
        </row>
        <row r="174">
          <cell r="A174" t="str">
            <v>C232</v>
          </cell>
        </row>
        <row r="175">
          <cell r="A175" t="str">
            <v>C233</v>
          </cell>
        </row>
        <row r="176">
          <cell r="A176" t="str">
            <v>C234</v>
          </cell>
        </row>
        <row r="177">
          <cell r="A177" t="str">
            <v>C235</v>
          </cell>
        </row>
        <row r="178">
          <cell r="A178" t="str">
            <v>C236</v>
          </cell>
        </row>
        <row r="179">
          <cell r="A179" t="str">
            <v>C237</v>
          </cell>
        </row>
        <row r="180">
          <cell r="A180" t="str">
            <v>C238</v>
          </cell>
        </row>
        <row r="181">
          <cell r="A181" t="str">
            <v>C239</v>
          </cell>
        </row>
        <row r="182">
          <cell r="A182" t="str">
            <v>C240</v>
          </cell>
        </row>
        <row r="183">
          <cell r="A183" t="str">
            <v>C241</v>
          </cell>
        </row>
        <row r="184">
          <cell r="A184" t="str">
            <v>C242</v>
          </cell>
        </row>
        <row r="185">
          <cell r="A185" t="str">
            <v>C243</v>
          </cell>
        </row>
        <row r="186">
          <cell r="A186" t="str">
            <v>C244</v>
          </cell>
        </row>
        <row r="187">
          <cell r="A187" t="str">
            <v>C245</v>
          </cell>
        </row>
        <row r="188">
          <cell r="A188" t="str">
            <v>C245a</v>
          </cell>
        </row>
        <row r="189">
          <cell r="A189" t="str">
            <v>C247</v>
          </cell>
        </row>
        <row r="190">
          <cell r="A190" t="str">
            <v>C250</v>
          </cell>
        </row>
        <row r="191">
          <cell r="A191" t="str">
            <v>C253</v>
          </cell>
        </row>
        <row r="192">
          <cell r="A192" t="str">
            <v>C254</v>
          </cell>
        </row>
        <row r="193">
          <cell r="A193" t="str">
            <v>C256</v>
          </cell>
        </row>
        <row r="194">
          <cell r="A194" t="str">
            <v>C257</v>
          </cell>
        </row>
        <row r="195">
          <cell r="A195" t="str">
            <v>C260</v>
          </cell>
        </row>
        <row r="196">
          <cell r="A196" t="str">
            <v>C261</v>
          </cell>
        </row>
        <row r="197">
          <cell r="A197" t="str">
            <v>C263</v>
          </cell>
        </row>
        <row r="198">
          <cell r="A198" t="str">
            <v>C264</v>
          </cell>
        </row>
        <row r="199">
          <cell r="A199" t="str">
            <v>C265</v>
          </cell>
        </row>
        <row r="200">
          <cell r="A200" t="str">
            <v>C266</v>
          </cell>
        </row>
        <row r="201">
          <cell r="A201" t="str">
            <v>C267</v>
          </cell>
        </row>
        <row r="202">
          <cell r="A202" t="str">
            <v>C268</v>
          </cell>
        </row>
        <row r="203">
          <cell r="A203" t="str">
            <v>C269</v>
          </cell>
        </row>
        <row r="204">
          <cell r="A204" t="str">
            <v>C270</v>
          </cell>
        </row>
        <row r="205">
          <cell r="A205" t="str">
            <v>C271</v>
          </cell>
        </row>
        <row r="206">
          <cell r="A206" t="str">
            <v>C272</v>
          </cell>
        </row>
        <row r="207">
          <cell r="A207" t="str">
            <v>C273</v>
          </cell>
        </row>
        <row r="208">
          <cell r="A208" t="str">
            <v>C274</v>
          </cell>
        </row>
        <row r="209">
          <cell r="A209" t="str">
            <v>C275</v>
          </cell>
        </row>
        <row r="210">
          <cell r="A210" t="str">
            <v>C277</v>
          </cell>
        </row>
        <row r="211">
          <cell r="A211" t="str">
            <v>C278</v>
          </cell>
        </row>
        <row r="212">
          <cell r="A212" t="str">
            <v>C279</v>
          </cell>
        </row>
        <row r="213">
          <cell r="A213" t="str">
            <v>C280</v>
          </cell>
        </row>
        <row r="214">
          <cell r="A214" t="str">
            <v>C281</v>
          </cell>
        </row>
        <row r="215">
          <cell r="A215" t="str">
            <v>C282</v>
          </cell>
        </row>
        <row r="216">
          <cell r="A216" t="str">
            <v>C283</v>
          </cell>
        </row>
        <row r="217">
          <cell r="A217" t="str">
            <v>C285</v>
          </cell>
        </row>
        <row r="218">
          <cell r="A218" t="str">
            <v>C286</v>
          </cell>
        </row>
        <row r="219">
          <cell r="A219" t="str">
            <v>C287</v>
          </cell>
        </row>
        <row r="220">
          <cell r="A220" t="str">
            <v>C289</v>
          </cell>
        </row>
        <row r="221">
          <cell r="A221" t="str">
            <v>C291</v>
          </cell>
        </row>
        <row r="222">
          <cell r="A222" t="str">
            <v>C292</v>
          </cell>
        </row>
        <row r="223">
          <cell r="A223" t="str">
            <v>C293</v>
          </cell>
        </row>
        <row r="224">
          <cell r="A224" t="str">
            <v>C296</v>
          </cell>
        </row>
        <row r="225">
          <cell r="A225" t="str">
            <v>C297</v>
          </cell>
        </row>
        <row r="226">
          <cell r="A226" t="str">
            <v>C298</v>
          </cell>
        </row>
        <row r="227">
          <cell r="A227" t="str">
            <v>C299</v>
          </cell>
        </row>
        <row r="228">
          <cell r="A228" t="str">
            <v>C300</v>
          </cell>
        </row>
        <row r="229">
          <cell r="A229" t="str">
            <v>C301</v>
          </cell>
        </row>
        <row r="230">
          <cell r="A230" t="str">
            <v>C302</v>
          </cell>
        </row>
        <row r="231">
          <cell r="A231" t="str">
            <v>C303</v>
          </cell>
        </row>
        <row r="232">
          <cell r="A232" t="str">
            <v>C304</v>
          </cell>
        </row>
        <row r="233">
          <cell r="A233" t="str">
            <v>C305</v>
          </cell>
        </row>
        <row r="234">
          <cell r="A234" t="str">
            <v>C306</v>
          </cell>
        </row>
        <row r="235">
          <cell r="A235" t="str">
            <v>C307</v>
          </cell>
        </row>
        <row r="236">
          <cell r="A236" t="str">
            <v>C308</v>
          </cell>
        </row>
        <row r="237">
          <cell r="A237" t="str">
            <v>C309</v>
          </cell>
        </row>
        <row r="238">
          <cell r="A238" t="str">
            <v>C310</v>
          </cell>
        </row>
        <row r="239">
          <cell r="A239" t="str">
            <v>C311</v>
          </cell>
        </row>
        <row r="240">
          <cell r="A240" t="str">
            <v>C312</v>
          </cell>
        </row>
        <row r="241">
          <cell r="A241" t="str">
            <v>C313</v>
          </cell>
        </row>
        <row r="242">
          <cell r="A242" t="str">
            <v>C314</v>
          </cell>
        </row>
        <row r="243">
          <cell r="A243" t="str">
            <v>C315</v>
          </cell>
        </row>
        <row r="244">
          <cell r="A244" t="str">
            <v>C316</v>
          </cell>
        </row>
        <row r="245">
          <cell r="A245" t="str">
            <v>C317</v>
          </cell>
        </row>
        <row r="246">
          <cell r="A246" t="str">
            <v>C318</v>
          </cell>
        </row>
        <row r="247">
          <cell r="A247" t="str">
            <v>C319</v>
          </cell>
        </row>
        <row r="248">
          <cell r="A248" t="str">
            <v>C320</v>
          </cell>
        </row>
        <row r="249">
          <cell r="A249" t="str">
            <v>C321</v>
          </cell>
        </row>
        <row r="250">
          <cell r="A250" t="str">
            <v>C322</v>
          </cell>
        </row>
        <row r="251">
          <cell r="A251" t="str">
            <v>C323</v>
          </cell>
        </row>
        <row r="252">
          <cell r="A252" t="str">
            <v>C324</v>
          </cell>
        </row>
        <row r="253">
          <cell r="A253" t="str">
            <v>C325</v>
          </cell>
        </row>
        <row r="254">
          <cell r="A254" t="str">
            <v>C326</v>
          </cell>
        </row>
        <row r="255">
          <cell r="A255" t="str">
            <v>C328</v>
          </cell>
        </row>
        <row r="256">
          <cell r="A256" t="str">
            <v>C329</v>
          </cell>
        </row>
        <row r="257">
          <cell r="A257" t="str">
            <v>C330</v>
          </cell>
        </row>
        <row r="258">
          <cell r="A258" t="str">
            <v>C500</v>
          </cell>
        </row>
        <row r="259">
          <cell r="A259" t="str">
            <v>C505</v>
          </cell>
        </row>
        <row r="260">
          <cell r="A260" t="str">
            <v>C510</v>
          </cell>
        </row>
        <row r="261">
          <cell r="A261" t="str">
            <v>C005</v>
          </cell>
        </row>
        <row r="262">
          <cell r="A262" t="str">
            <v>C006</v>
          </cell>
        </row>
        <row r="263">
          <cell r="A263" t="str">
            <v>C007</v>
          </cell>
        </row>
        <row r="264">
          <cell r="A264" t="str">
            <v>C016</v>
          </cell>
        </row>
        <row r="265">
          <cell r="A265" t="str">
            <v>C017</v>
          </cell>
        </row>
        <row r="266">
          <cell r="A266" t="str">
            <v>C018</v>
          </cell>
        </row>
        <row r="267">
          <cell r="A267" t="str">
            <v>C019</v>
          </cell>
        </row>
        <row r="268">
          <cell r="A268" t="str">
            <v>C022</v>
          </cell>
        </row>
        <row r="269">
          <cell r="A269" t="str">
            <v>C024</v>
          </cell>
        </row>
        <row r="270">
          <cell r="A270" t="str">
            <v>C025</v>
          </cell>
        </row>
        <row r="271">
          <cell r="A271" t="str">
            <v>C028</v>
          </cell>
        </row>
        <row r="272">
          <cell r="A272" t="str">
            <v>C029</v>
          </cell>
        </row>
        <row r="273">
          <cell r="A273" t="str">
            <v>C031</v>
          </cell>
        </row>
        <row r="274">
          <cell r="A274" t="str">
            <v>C043</v>
          </cell>
        </row>
        <row r="275">
          <cell r="A275" t="str">
            <v>C044</v>
          </cell>
        </row>
        <row r="276">
          <cell r="A276" t="str">
            <v>C056</v>
          </cell>
        </row>
        <row r="277">
          <cell r="A277" t="str">
            <v>C059</v>
          </cell>
        </row>
        <row r="278">
          <cell r="A278" t="str">
            <v>C066</v>
          </cell>
        </row>
        <row r="279">
          <cell r="A279" t="str">
            <v>C067</v>
          </cell>
        </row>
        <row r="280">
          <cell r="A280" t="str">
            <v>C068</v>
          </cell>
        </row>
        <row r="281">
          <cell r="A281" t="str">
            <v>C070</v>
          </cell>
        </row>
        <row r="282">
          <cell r="A282" t="str">
            <v>C078</v>
          </cell>
        </row>
        <row r="283">
          <cell r="A283" t="str">
            <v>C079</v>
          </cell>
        </row>
        <row r="284">
          <cell r="A284" t="str">
            <v>C086</v>
          </cell>
        </row>
        <row r="285">
          <cell r="A285" t="str">
            <v>C087</v>
          </cell>
        </row>
        <row r="286">
          <cell r="A286" t="str">
            <v>C088</v>
          </cell>
        </row>
        <row r="287">
          <cell r="A287" t="str">
            <v>C091</v>
          </cell>
        </row>
        <row r="288">
          <cell r="A288" t="str">
            <v>C092</v>
          </cell>
        </row>
        <row r="289">
          <cell r="A289" t="str">
            <v>C094</v>
          </cell>
        </row>
        <row r="290">
          <cell r="A290" t="str">
            <v>C095</v>
          </cell>
        </row>
        <row r="291">
          <cell r="A291" t="str">
            <v>C096</v>
          </cell>
        </row>
        <row r="292">
          <cell r="A292" t="str">
            <v>C101</v>
          </cell>
        </row>
        <row r="293">
          <cell r="A293" t="str">
            <v>C102</v>
          </cell>
        </row>
        <row r="294">
          <cell r="A294" t="str">
            <v>C103</v>
          </cell>
        </row>
        <row r="295">
          <cell r="A295" t="str">
            <v>C104</v>
          </cell>
        </row>
        <row r="296">
          <cell r="A296" t="str">
            <v>C105</v>
          </cell>
        </row>
        <row r="297">
          <cell r="A297" t="str">
            <v>C106</v>
          </cell>
        </row>
        <row r="298">
          <cell r="A298" t="str">
            <v>C107</v>
          </cell>
        </row>
        <row r="299">
          <cell r="A299" t="str">
            <v>C108</v>
          </cell>
        </row>
        <row r="300">
          <cell r="A300" t="str">
            <v>C118</v>
          </cell>
        </row>
        <row r="301">
          <cell r="A301" t="str">
            <v>C121</v>
          </cell>
        </row>
        <row r="302">
          <cell r="A302" t="str">
            <v>C122</v>
          </cell>
        </row>
        <row r="303">
          <cell r="A303" t="str">
            <v>C123</v>
          </cell>
        </row>
        <row r="304">
          <cell r="A304" t="str">
            <v>C124</v>
          </cell>
        </row>
        <row r="305">
          <cell r="A305" t="str">
            <v>C125</v>
          </cell>
        </row>
        <row r="306">
          <cell r="A306" t="str">
            <v>C127</v>
          </cell>
        </row>
        <row r="307">
          <cell r="A307" t="str">
            <v>C128</v>
          </cell>
        </row>
        <row r="308">
          <cell r="A308" t="str">
            <v>C132</v>
          </cell>
        </row>
        <row r="309">
          <cell r="A309" t="str">
            <v>C203</v>
          </cell>
        </row>
        <row r="310">
          <cell r="A310" t="str">
            <v>C204</v>
          </cell>
        </row>
        <row r="311">
          <cell r="A311" t="str">
            <v>C205</v>
          </cell>
        </row>
        <row r="312">
          <cell r="A312" t="str">
            <v>C206</v>
          </cell>
        </row>
        <row r="313">
          <cell r="A313" t="str">
            <v>C209</v>
          </cell>
        </row>
        <row r="314">
          <cell r="A314" t="str">
            <v>C213</v>
          </cell>
        </row>
        <row r="315">
          <cell r="A315" t="str">
            <v>C246</v>
          </cell>
        </row>
        <row r="316">
          <cell r="A316" t="str">
            <v>C248</v>
          </cell>
        </row>
        <row r="317">
          <cell r="A317" t="str">
            <v>C249</v>
          </cell>
        </row>
        <row r="318">
          <cell r="A318" t="str">
            <v>C251</v>
          </cell>
        </row>
        <row r="319">
          <cell r="A319" t="str">
            <v>C252</v>
          </cell>
        </row>
        <row r="320">
          <cell r="A320" t="str">
            <v>C255</v>
          </cell>
        </row>
        <row r="321">
          <cell r="A321" t="str">
            <v>C258</v>
          </cell>
        </row>
        <row r="322">
          <cell r="A322" t="str">
            <v>C259</v>
          </cell>
        </row>
        <row r="323">
          <cell r="A323" t="str">
            <v>C262</v>
          </cell>
        </row>
        <row r="324">
          <cell r="A324" t="str">
            <v>C284</v>
          </cell>
        </row>
        <row r="325">
          <cell r="A325" t="str">
            <v>C288</v>
          </cell>
        </row>
        <row r="326">
          <cell r="A326" t="str">
            <v>C290</v>
          </cell>
        </row>
        <row r="327">
          <cell r="A327" t="str">
            <v>C294</v>
          </cell>
        </row>
        <row r="328">
          <cell r="A328" t="str">
            <v>C295</v>
          </cell>
        </row>
      </sheetData>
      <sheetData sheetId="6">
        <row r="1">
          <cell r="A1" t="str">
            <v>CÓDIGO</v>
          </cell>
          <cell r="B1" t="str">
            <v>INSUMO</v>
          </cell>
          <cell r="C1" t="str">
            <v>UNID</v>
          </cell>
          <cell r="D1" t="str">
            <v>CLS</v>
          </cell>
          <cell r="E1" t="str">
            <v>COTAÇÃO</v>
          </cell>
          <cell r="F1" t="str">
            <v>CUN IMP</v>
          </cell>
          <cell r="G1" t="str">
            <v>COTAÇÕES</v>
          </cell>
        </row>
        <row r="2">
          <cell r="A2" t="str">
            <v>10101</v>
          </cell>
        </row>
        <row r="3">
          <cell r="A3" t="str">
            <v>10106</v>
          </cell>
        </row>
        <row r="4">
          <cell r="A4" t="str">
            <v>10110</v>
          </cell>
        </row>
        <row r="5">
          <cell r="A5" t="str">
            <v>10111</v>
          </cell>
        </row>
        <row r="6">
          <cell r="A6" t="str">
            <v>10113</v>
          </cell>
        </row>
        <row r="7">
          <cell r="A7" t="str">
            <v>10115</v>
          </cell>
        </row>
        <row r="8">
          <cell r="A8" t="str">
            <v>10118</v>
          </cell>
        </row>
        <row r="9">
          <cell r="A9" t="str">
            <v>10120</v>
          </cell>
        </row>
        <row r="10">
          <cell r="A10" t="str">
            <v>10121</v>
          </cell>
        </row>
        <row r="11">
          <cell r="A11" t="str">
            <v>10128</v>
          </cell>
        </row>
        <row r="12">
          <cell r="A12" t="str">
            <v>10130</v>
          </cell>
        </row>
        <row r="13">
          <cell r="A13" t="str">
            <v>10139</v>
          </cell>
        </row>
        <row r="14">
          <cell r="A14" t="str">
            <v>10140</v>
          </cell>
        </row>
        <row r="15">
          <cell r="A15" t="str">
            <v>10143</v>
          </cell>
        </row>
        <row r="16">
          <cell r="A16" t="str">
            <v>10144</v>
          </cell>
        </row>
        <row r="17">
          <cell r="A17" t="str">
            <v>10146</v>
          </cell>
        </row>
        <row r="18">
          <cell r="A18" t="str">
            <v>10149</v>
          </cell>
        </row>
        <row r="19">
          <cell r="A19" t="str">
            <v>10152</v>
          </cell>
        </row>
        <row r="20">
          <cell r="A20" t="str">
            <v>20372</v>
          </cell>
        </row>
        <row r="21">
          <cell r="A21" t="str">
            <v>20379</v>
          </cell>
        </row>
        <row r="22">
          <cell r="A22" t="str">
            <v>20380</v>
          </cell>
        </row>
        <row r="23">
          <cell r="A23" t="str">
            <v>20384</v>
          </cell>
        </row>
        <row r="24">
          <cell r="A24" t="str">
            <v>20385</v>
          </cell>
        </row>
        <row r="25">
          <cell r="A25" t="str">
            <v>20399</v>
          </cell>
        </row>
        <row r="26">
          <cell r="A26" t="str">
            <v>20400</v>
          </cell>
        </row>
        <row r="27">
          <cell r="A27" t="str">
            <v>20503</v>
          </cell>
        </row>
        <row r="28">
          <cell r="A28" t="str">
            <v>20505</v>
          </cell>
        </row>
        <row r="29">
          <cell r="A29" t="str">
            <v>20508</v>
          </cell>
        </row>
        <row r="30">
          <cell r="A30" t="str">
            <v>20509</v>
          </cell>
        </row>
        <row r="31">
          <cell r="A31" t="str">
            <v>20510</v>
          </cell>
        </row>
        <row r="32">
          <cell r="A32" t="str">
            <v>20517</v>
          </cell>
        </row>
        <row r="33">
          <cell r="A33" t="str">
            <v>20522</v>
          </cell>
        </row>
        <row r="34">
          <cell r="A34" t="str">
            <v>20579</v>
          </cell>
        </row>
        <row r="35">
          <cell r="A35" t="str">
            <v>21009</v>
          </cell>
        </row>
        <row r="36">
          <cell r="A36" t="str">
            <v>21016</v>
          </cell>
        </row>
        <row r="37">
          <cell r="A37" t="str">
            <v>21030</v>
          </cell>
        </row>
        <row r="38">
          <cell r="A38" t="str">
            <v>21032</v>
          </cell>
        </row>
        <row r="39">
          <cell r="A39" t="str">
            <v>21103</v>
          </cell>
        </row>
        <row r="40">
          <cell r="A40" t="str">
            <v>21208</v>
          </cell>
        </row>
        <row r="41">
          <cell r="A41" t="str">
            <v>21503</v>
          </cell>
        </row>
        <row r="42">
          <cell r="A42" t="str">
            <v>21517</v>
          </cell>
        </row>
        <row r="43">
          <cell r="A43" t="str">
            <v>21533</v>
          </cell>
        </row>
        <row r="44">
          <cell r="A44" t="str">
            <v>21534</v>
          </cell>
        </row>
        <row r="45">
          <cell r="A45" t="str">
            <v>21540</v>
          </cell>
        </row>
        <row r="46">
          <cell r="A46" t="str">
            <v>21545</v>
          </cell>
        </row>
        <row r="47">
          <cell r="A47" t="str">
            <v>21550</v>
          </cell>
        </row>
        <row r="48">
          <cell r="A48" t="str">
            <v>21555</v>
          </cell>
        </row>
        <row r="49">
          <cell r="A49" t="str">
            <v>21556</v>
          </cell>
        </row>
        <row r="50">
          <cell r="A50" t="str">
            <v>21557</v>
          </cell>
        </row>
        <row r="51">
          <cell r="A51" t="str">
            <v>21558</v>
          </cell>
        </row>
        <row r="52">
          <cell r="A52" t="str">
            <v>21559</v>
          </cell>
        </row>
        <row r="53">
          <cell r="A53" t="str">
            <v>21560</v>
          </cell>
        </row>
        <row r="54">
          <cell r="A54" t="str">
            <v>21561</v>
          </cell>
        </row>
        <row r="55">
          <cell r="A55" t="str">
            <v>23515</v>
          </cell>
        </row>
        <row r="56">
          <cell r="A56" t="str">
            <v>24019</v>
          </cell>
        </row>
        <row r="57">
          <cell r="A57" t="str">
            <v>24070</v>
          </cell>
        </row>
        <row r="58">
          <cell r="A58" t="str">
            <v>24072</v>
          </cell>
        </row>
        <row r="59">
          <cell r="A59" t="str">
            <v>24502</v>
          </cell>
        </row>
        <row r="60">
          <cell r="A60" t="str">
            <v>26549</v>
          </cell>
        </row>
        <row r="61">
          <cell r="A61" t="str">
            <v>26550</v>
          </cell>
        </row>
        <row r="62">
          <cell r="A62" t="str">
            <v>26560</v>
          </cell>
        </row>
        <row r="63">
          <cell r="A63" t="str">
            <v>26569</v>
          </cell>
        </row>
        <row r="64">
          <cell r="A64" t="str">
            <v>27001</v>
          </cell>
        </row>
        <row r="65">
          <cell r="A65" t="str">
            <v>27010</v>
          </cell>
        </row>
        <row r="66">
          <cell r="A66" t="str">
            <v>27504</v>
          </cell>
        </row>
        <row r="67">
          <cell r="A67" t="str">
            <v>27508</v>
          </cell>
        </row>
        <row r="68">
          <cell r="A68" t="str">
            <v>28001</v>
          </cell>
        </row>
        <row r="69">
          <cell r="A69" t="str">
            <v>28008</v>
          </cell>
        </row>
        <row r="70">
          <cell r="A70" t="str">
            <v>28011</v>
          </cell>
        </row>
        <row r="71">
          <cell r="A71" t="str">
            <v>30370</v>
          </cell>
        </row>
        <row r="72">
          <cell r="A72" t="str">
            <v>31010</v>
          </cell>
        </row>
        <row r="73">
          <cell r="A73" t="str">
            <v>31011</v>
          </cell>
        </row>
        <row r="74">
          <cell r="A74" t="str">
            <v>31012</v>
          </cell>
        </row>
        <row r="75">
          <cell r="A75" t="str">
            <v>34004</v>
          </cell>
        </row>
        <row r="76">
          <cell r="A76" t="str">
            <v>34103</v>
          </cell>
        </row>
        <row r="77">
          <cell r="A77" t="str">
            <v>34502</v>
          </cell>
        </row>
        <row r="78">
          <cell r="A78" t="str">
            <v>35003</v>
          </cell>
        </row>
        <row r="79">
          <cell r="A79" t="str">
            <v>35506</v>
          </cell>
        </row>
        <row r="80">
          <cell r="A80" t="str">
            <v>35507</v>
          </cell>
        </row>
        <row r="81">
          <cell r="A81" t="str">
            <v>35516</v>
          </cell>
        </row>
        <row r="82">
          <cell r="A82" t="str">
            <v>36003</v>
          </cell>
        </row>
        <row r="83">
          <cell r="A83" t="str">
            <v>36004</v>
          </cell>
        </row>
        <row r="84">
          <cell r="A84" t="str">
            <v>36005</v>
          </cell>
        </row>
        <row r="85">
          <cell r="A85" t="str">
            <v>36010</v>
          </cell>
        </row>
        <row r="86">
          <cell r="A86" t="str">
            <v>36011</v>
          </cell>
        </row>
        <row r="87">
          <cell r="A87" t="str">
            <v>36012</v>
          </cell>
        </row>
        <row r="88">
          <cell r="A88" t="str">
            <v>36013</v>
          </cell>
        </row>
        <row r="89">
          <cell r="A89" t="str">
            <v>36014</v>
          </cell>
        </row>
        <row r="90">
          <cell r="A90" t="str">
            <v>36015</v>
          </cell>
        </row>
        <row r="91">
          <cell r="A91" t="str">
            <v>36016</v>
          </cell>
        </row>
        <row r="92">
          <cell r="A92" t="str">
            <v>37010</v>
          </cell>
        </row>
        <row r="93">
          <cell r="A93" t="str">
            <v>37043</v>
          </cell>
        </row>
        <row r="94">
          <cell r="A94" t="str">
            <v>37514</v>
          </cell>
        </row>
        <row r="95">
          <cell r="A95" t="str">
            <v>37551</v>
          </cell>
        </row>
        <row r="96">
          <cell r="A96" t="str">
            <v>38001</v>
          </cell>
        </row>
        <row r="97">
          <cell r="A97" t="str">
            <v>38010</v>
          </cell>
        </row>
        <row r="98">
          <cell r="A98" t="str">
            <v>38013</v>
          </cell>
        </row>
        <row r="99">
          <cell r="A99" t="str">
            <v>38014</v>
          </cell>
        </row>
        <row r="100">
          <cell r="A100" t="str">
            <v>38022</v>
          </cell>
        </row>
        <row r="101">
          <cell r="A101" t="str">
            <v>38025</v>
          </cell>
        </row>
        <row r="102">
          <cell r="A102" t="str">
            <v>38509</v>
          </cell>
        </row>
        <row r="103">
          <cell r="A103" t="str">
            <v>38511</v>
          </cell>
        </row>
        <row r="104">
          <cell r="A104" t="str">
            <v>39001</v>
          </cell>
        </row>
        <row r="105">
          <cell r="A105" t="str">
            <v>39002</v>
          </cell>
        </row>
        <row r="106">
          <cell r="A106" t="str">
            <v>39013</v>
          </cell>
        </row>
        <row r="107">
          <cell r="A107" t="str">
            <v>39016</v>
          </cell>
        </row>
        <row r="108">
          <cell r="A108" t="str">
            <v>40101</v>
          </cell>
        </row>
        <row r="109">
          <cell r="A109" t="str">
            <v>40102</v>
          </cell>
        </row>
        <row r="110">
          <cell r="A110" t="str">
            <v>40103</v>
          </cell>
        </row>
        <row r="111">
          <cell r="A111" t="str">
            <v>40104</v>
          </cell>
        </row>
        <row r="112">
          <cell r="A112" t="str">
            <v>40501</v>
          </cell>
        </row>
        <row r="113">
          <cell r="A113" t="str">
            <v>40502</v>
          </cell>
        </row>
        <row r="114">
          <cell r="A114" t="str">
            <v>40503</v>
          </cell>
        </row>
        <row r="115">
          <cell r="A115" t="str">
            <v>40504</v>
          </cell>
        </row>
        <row r="116">
          <cell r="A116" t="str">
            <v>40505</v>
          </cell>
        </row>
        <row r="117">
          <cell r="A117" t="str">
            <v>40507</v>
          </cell>
        </row>
        <row r="118">
          <cell r="A118" t="str">
            <v>40508</v>
          </cell>
        </row>
        <row r="119">
          <cell r="A119" t="str">
            <v>40509</v>
          </cell>
        </row>
        <row r="120">
          <cell r="A120" t="str">
            <v>40510</v>
          </cell>
        </row>
        <row r="121">
          <cell r="A121" t="str">
            <v>40511</v>
          </cell>
        </row>
        <row r="122">
          <cell r="A122" t="str">
            <v>40512</v>
          </cell>
        </row>
        <row r="123">
          <cell r="A123" t="str">
            <v>40513</v>
          </cell>
        </row>
        <row r="124">
          <cell r="A124" t="str">
            <v>40514</v>
          </cell>
        </row>
        <row r="125">
          <cell r="A125" t="str">
            <v>41000</v>
          </cell>
        </row>
        <row r="126">
          <cell r="A126" t="str">
            <v>41001</v>
          </cell>
        </row>
        <row r="127">
          <cell r="A127" t="str">
            <v>41003</v>
          </cell>
        </row>
        <row r="128">
          <cell r="A128" t="str">
            <v>41501</v>
          </cell>
        </row>
        <row r="129">
          <cell r="A129" t="str">
            <v>47505</v>
          </cell>
        </row>
        <row r="130">
          <cell r="A130" t="str">
            <v>50101</v>
          </cell>
        </row>
        <row r="131">
          <cell r="A131" t="str">
            <v>50102</v>
          </cell>
        </row>
        <row r="132">
          <cell r="A132" t="str">
            <v>50103</v>
          </cell>
        </row>
        <row r="133">
          <cell r="A133" t="str">
            <v>50104</v>
          </cell>
        </row>
        <row r="134">
          <cell r="A134" t="str">
            <v>50105</v>
          </cell>
        </row>
        <row r="135">
          <cell r="A135" t="str">
            <v>50106</v>
          </cell>
        </row>
        <row r="136">
          <cell r="A136" t="str">
            <v>50107</v>
          </cell>
        </row>
        <row r="137">
          <cell r="A137" t="str">
            <v>50108</v>
          </cell>
        </row>
        <row r="138">
          <cell r="A138" t="str">
            <v>50109</v>
          </cell>
        </row>
        <row r="139">
          <cell r="A139" t="str">
            <v>50201</v>
          </cell>
        </row>
        <row r="140">
          <cell r="A140" t="str">
            <v>50202</v>
          </cell>
        </row>
        <row r="141">
          <cell r="A141" t="str">
            <v>50203</v>
          </cell>
        </row>
        <row r="142">
          <cell r="A142" t="str">
            <v>50204</v>
          </cell>
        </row>
        <row r="143">
          <cell r="A143" t="str">
            <v>50205</v>
          </cell>
        </row>
        <row r="144">
          <cell r="A144" t="str">
            <v>50206</v>
          </cell>
        </row>
        <row r="145">
          <cell r="A145" t="str">
            <v>50207</v>
          </cell>
        </row>
        <row r="146">
          <cell r="A146" t="str">
            <v>50208</v>
          </cell>
        </row>
        <row r="147">
          <cell r="A147" t="str">
            <v>50209</v>
          </cell>
        </row>
        <row r="148">
          <cell r="A148" t="str">
            <v>50210</v>
          </cell>
        </row>
        <row r="149">
          <cell r="A149" t="str">
            <v>50211</v>
          </cell>
        </row>
        <row r="150">
          <cell r="A150" t="str">
            <v>50212</v>
          </cell>
        </row>
        <row r="151">
          <cell r="A151" t="str">
            <v>50213</v>
          </cell>
        </row>
        <row r="152">
          <cell r="A152" t="str">
            <v>50214</v>
          </cell>
        </row>
        <row r="153">
          <cell r="A153" t="str">
            <v>50215</v>
          </cell>
        </row>
        <row r="154">
          <cell r="A154" t="str">
            <v>50216</v>
          </cell>
        </row>
        <row r="155">
          <cell r="A155" t="str">
            <v>50217</v>
          </cell>
        </row>
        <row r="156">
          <cell r="A156" t="str">
            <v>50218</v>
          </cell>
        </row>
        <row r="157">
          <cell r="A157" t="str">
            <v>50219</v>
          </cell>
        </row>
        <row r="158">
          <cell r="A158" t="str">
            <v>50220</v>
          </cell>
        </row>
        <row r="159">
          <cell r="A159" t="str">
            <v>50221</v>
          </cell>
        </row>
        <row r="160">
          <cell r="A160" t="str">
            <v>50222</v>
          </cell>
        </row>
        <row r="161">
          <cell r="A161" t="str">
            <v>50223</v>
          </cell>
        </row>
        <row r="162">
          <cell r="A162" t="str">
            <v>50224</v>
          </cell>
        </row>
        <row r="163">
          <cell r="A163" t="str">
            <v>50225</v>
          </cell>
        </row>
        <row r="164">
          <cell r="A164" t="str">
            <v>50226</v>
          </cell>
        </row>
        <row r="165">
          <cell r="A165" t="str">
            <v>50227</v>
          </cell>
        </row>
        <row r="166">
          <cell r="A166" t="str">
            <v>50228</v>
          </cell>
        </row>
        <row r="167">
          <cell r="A167" t="str">
            <v>50229</v>
          </cell>
        </row>
        <row r="168">
          <cell r="A168" t="str">
            <v>50230</v>
          </cell>
        </row>
        <row r="169">
          <cell r="A169" t="str">
            <v>50231</v>
          </cell>
        </row>
        <row r="170">
          <cell r="A170" t="str">
            <v>50232</v>
          </cell>
        </row>
        <row r="171">
          <cell r="A171" t="str">
            <v>50233</v>
          </cell>
        </row>
        <row r="172">
          <cell r="A172" t="str">
            <v>50234</v>
          </cell>
        </row>
        <row r="173">
          <cell r="A173" t="str">
            <v>50301</v>
          </cell>
        </row>
        <row r="174">
          <cell r="A174" t="str">
            <v>50302</v>
          </cell>
        </row>
        <row r="175">
          <cell r="A175" t="str">
            <v>50303</v>
          </cell>
        </row>
        <row r="176">
          <cell r="A176" t="str">
            <v>50304</v>
          </cell>
        </row>
        <row r="177">
          <cell r="A177" t="str">
            <v>50305</v>
          </cell>
        </row>
        <row r="178">
          <cell r="A178" t="str">
            <v>50306</v>
          </cell>
        </row>
        <row r="179">
          <cell r="A179" t="str">
            <v>50307</v>
          </cell>
        </row>
        <row r="180">
          <cell r="A180" t="str">
            <v>50308</v>
          </cell>
        </row>
        <row r="181">
          <cell r="A181" t="str">
            <v>50309</v>
          </cell>
        </row>
        <row r="182">
          <cell r="A182" t="str">
            <v>50310</v>
          </cell>
        </row>
        <row r="183">
          <cell r="A183" t="str">
            <v>50311</v>
          </cell>
        </row>
        <row r="184">
          <cell r="A184" t="str">
            <v>50312</v>
          </cell>
        </row>
        <row r="185">
          <cell r="A185" t="str">
            <v>50313</v>
          </cell>
        </row>
        <row r="186">
          <cell r="A186" t="str">
            <v>50314</v>
          </cell>
        </row>
        <row r="187">
          <cell r="A187" t="str">
            <v>50315</v>
          </cell>
        </row>
        <row r="188">
          <cell r="A188" t="str">
            <v>50316</v>
          </cell>
        </row>
        <row r="189">
          <cell r="A189" t="str">
            <v>50317</v>
          </cell>
        </row>
        <row r="190">
          <cell r="A190" t="str">
            <v>50318</v>
          </cell>
        </row>
        <row r="191">
          <cell r="A191" t="str">
            <v>50319</v>
          </cell>
        </row>
        <row r="192">
          <cell r="A192" t="str">
            <v>50320</v>
          </cell>
        </row>
        <row r="193">
          <cell r="A193" t="str">
            <v>50321</v>
          </cell>
        </row>
        <row r="194">
          <cell r="A194" t="str">
            <v>50322</v>
          </cell>
        </row>
        <row r="195">
          <cell r="A195" t="str">
            <v>50323</v>
          </cell>
        </row>
        <row r="196">
          <cell r="A196" t="str">
            <v>50324</v>
          </cell>
        </row>
        <row r="197">
          <cell r="A197" t="str">
            <v>50325</v>
          </cell>
        </row>
        <row r="198">
          <cell r="A198" t="str">
            <v>50401</v>
          </cell>
        </row>
        <row r="199">
          <cell r="A199" t="str">
            <v>50402</v>
          </cell>
        </row>
        <row r="200">
          <cell r="A200" t="str">
            <v>50403</v>
          </cell>
        </row>
        <row r="201">
          <cell r="A201" t="str">
            <v>50404</v>
          </cell>
        </row>
        <row r="202">
          <cell r="A202" t="str">
            <v>50405</v>
          </cell>
        </row>
        <row r="203">
          <cell r="A203" t="str">
            <v>50406</v>
          </cell>
        </row>
        <row r="204">
          <cell r="A204" t="str">
            <v>50407</v>
          </cell>
        </row>
        <row r="205">
          <cell r="A205" t="str">
            <v>50408</v>
          </cell>
        </row>
        <row r="206">
          <cell r="A206" t="str">
            <v>50409</v>
          </cell>
        </row>
        <row r="207">
          <cell r="A207" t="str">
            <v>50409a</v>
          </cell>
        </row>
        <row r="208">
          <cell r="A208" t="str">
            <v>50410</v>
          </cell>
        </row>
        <row r="209">
          <cell r="A209" t="str">
            <v>50411</v>
          </cell>
        </row>
        <row r="210">
          <cell r="A210" t="str">
            <v>50412</v>
          </cell>
        </row>
        <row r="211">
          <cell r="A211" t="str">
            <v>50413</v>
          </cell>
        </row>
        <row r="212">
          <cell r="A212" t="str">
            <v>50414</v>
          </cell>
        </row>
        <row r="213">
          <cell r="A213" t="str">
            <v>50415</v>
          </cell>
        </row>
        <row r="214">
          <cell r="A214" t="str">
            <v>50416</v>
          </cell>
        </row>
        <row r="215">
          <cell r="A215" t="str">
            <v>50500</v>
          </cell>
        </row>
        <row r="216">
          <cell r="A216" t="str">
            <v>50502</v>
          </cell>
        </row>
        <row r="217">
          <cell r="A217" t="str">
            <v>50503</v>
          </cell>
        </row>
        <row r="218">
          <cell r="A218" t="str">
            <v>50504</v>
          </cell>
        </row>
        <row r="219">
          <cell r="A219" t="str">
            <v>60503</v>
          </cell>
        </row>
        <row r="220">
          <cell r="A220" t="str">
            <v>60504</v>
          </cell>
        </row>
        <row r="221">
          <cell r="A221" t="str">
            <v>60505</v>
          </cell>
        </row>
        <row r="222">
          <cell r="A222" t="str">
            <v>60507</v>
          </cell>
        </row>
        <row r="223">
          <cell r="A223" t="str">
            <v>60508</v>
          </cell>
        </row>
        <row r="224">
          <cell r="A224" t="str">
            <v>60510</v>
          </cell>
        </row>
        <row r="225">
          <cell r="A225" t="str">
            <v>60511</v>
          </cell>
        </row>
        <row r="226">
          <cell r="A226" t="str">
            <v>60512</v>
          </cell>
        </row>
        <row r="227">
          <cell r="A227" t="str">
            <v>60514</v>
          </cell>
        </row>
        <row r="228">
          <cell r="A228" t="str">
            <v>60515</v>
          </cell>
        </row>
        <row r="229">
          <cell r="A229" t="str">
            <v>60516</v>
          </cell>
        </row>
        <row r="230">
          <cell r="A230" t="str">
            <v>60517</v>
          </cell>
        </row>
        <row r="231">
          <cell r="A231" t="str">
            <v>60518</v>
          </cell>
        </row>
        <row r="232">
          <cell r="A232" t="str">
            <v>60519</v>
          </cell>
        </row>
        <row r="233">
          <cell r="A233" t="str">
            <v>60520</v>
          </cell>
        </row>
        <row r="234">
          <cell r="A234" t="str">
            <v>62530</v>
          </cell>
        </row>
        <row r="235">
          <cell r="A235" t="str">
            <v>62543</v>
          </cell>
        </row>
        <row r="236">
          <cell r="A236" t="str">
            <v>64001</v>
          </cell>
        </row>
        <row r="237">
          <cell r="A237" t="str">
            <v>64010</v>
          </cell>
        </row>
        <row r="238">
          <cell r="A238" t="str">
            <v>64504</v>
          </cell>
        </row>
        <row r="239">
          <cell r="A239" t="str">
            <v>65501</v>
          </cell>
        </row>
        <row r="240">
          <cell r="A240" t="str">
            <v>65502</v>
          </cell>
        </row>
        <row r="241">
          <cell r="A241" t="str">
            <v>65507</v>
          </cell>
        </row>
        <row r="242">
          <cell r="A242" t="str">
            <v>65508</v>
          </cell>
        </row>
        <row r="243">
          <cell r="A243" t="str">
            <v>65509</v>
          </cell>
        </row>
        <row r="244">
          <cell r="A244" t="str">
            <v>65511</v>
          </cell>
        </row>
        <row r="245">
          <cell r="A245" t="str">
            <v>65512</v>
          </cell>
        </row>
        <row r="246">
          <cell r="A246" t="str">
            <v>65513</v>
          </cell>
        </row>
        <row r="247">
          <cell r="A247" t="str">
            <v>65514</v>
          </cell>
        </row>
        <row r="248">
          <cell r="A248" t="str">
            <v>65515</v>
          </cell>
        </row>
        <row r="249">
          <cell r="A249" t="str">
            <v>65516</v>
          </cell>
        </row>
        <row r="250">
          <cell r="A250" t="str">
            <v>65517</v>
          </cell>
        </row>
        <row r="251">
          <cell r="A251" t="str">
            <v>66009</v>
          </cell>
        </row>
        <row r="252">
          <cell r="A252" t="str">
            <v>66010</v>
          </cell>
        </row>
        <row r="253">
          <cell r="A253" t="str">
            <v>66013</v>
          </cell>
        </row>
        <row r="254">
          <cell r="A254" t="str">
            <v>66015</v>
          </cell>
        </row>
        <row r="255">
          <cell r="A255" t="str">
            <v>66016</v>
          </cell>
        </row>
        <row r="256">
          <cell r="A256" t="str">
            <v>66017</v>
          </cell>
        </row>
        <row r="257">
          <cell r="A257" t="str">
            <v>69502</v>
          </cell>
        </row>
        <row r="258">
          <cell r="A258" t="str">
            <v>69503</v>
          </cell>
        </row>
        <row r="259">
          <cell r="A259" t="str">
            <v>69506</v>
          </cell>
        </row>
        <row r="260">
          <cell r="A260" t="str">
            <v>69509</v>
          </cell>
        </row>
        <row r="261">
          <cell r="A261" t="str">
            <v>69510</v>
          </cell>
        </row>
        <row r="262">
          <cell r="A262" t="str">
            <v>69512</v>
          </cell>
        </row>
        <row r="263">
          <cell r="A263" t="str">
            <v>69515</v>
          </cell>
        </row>
        <row r="264">
          <cell r="A264" t="str">
            <v>69517</v>
          </cell>
        </row>
        <row r="265">
          <cell r="A265" t="str">
            <v>69520</v>
          </cell>
        </row>
        <row r="266">
          <cell r="A266" t="str">
            <v>70101</v>
          </cell>
        </row>
        <row r="267">
          <cell r="A267" t="str">
            <v>70201</v>
          </cell>
        </row>
        <row r="268">
          <cell r="A268" t="str">
            <v>70301</v>
          </cell>
        </row>
        <row r="269">
          <cell r="A269" t="str">
            <v>70302</v>
          </cell>
        </row>
        <row r="270">
          <cell r="A270" t="str">
            <v>70303</v>
          </cell>
        </row>
        <row r="271">
          <cell r="A271" t="str">
            <v>70304</v>
          </cell>
        </row>
        <row r="272">
          <cell r="A272" t="str">
            <v>70305</v>
          </cell>
        </row>
        <row r="273">
          <cell r="A273" t="str">
            <v>70306</v>
          </cell>
        </row>
        <row r="274">
          <cell r="A274" t="str">
            <v>70307</v>
          </cell>
        </row>
        <row r="275">
          <cell r="A275" t="str">
            <v>80102</v>
          </cell>
        </row>
        <row r="276">
          <cell r="A276" t="str">
            <v>80103</v>
          </cell>
        </row>
        <row r="277">
          <cell r="A277" t="str">
            <v>80108</v>
          </cell>
        </row>
        <row r="278">
          <cell r="A278" t="str">
            <v>80114</v>
          </cell>
        </row>
        <row r="279">
          <cell r="A279" t="str">
            <v>80115</v>
          </cell>
        </row>
        <row r="280">
          <cell r="A280" t="str">
            <v>80132</v>
          </cell>
        </row>
        <row r="281">
          <cell r="A281" t="str">
            <v>80136</v>
          </cell>
        </row>
        <row r="282">
          <cell r="A282" t="str">
            <v>80144</v>
          </cell>
        </row>
        <row r="283">
          <cell r="A283" t="str">
            <v>80169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resumo"/>
      <sheetName val="central"/>
      <sheetName val="b1"/>
      <sheetName val="b2"/>
      <sheetName val="b3"/>
      <sheetName val="b4"/>
      <sheetName val="frentes"/>
      <sheetName val="aloj"/>
      <sheetName val="lote B"/>
      <sheetName val="G-REV_C"/>
      <sheetName val="BDI"/>
      <sheetName val="Encargos Sociais"/>
      <sheetName val="Plan1 (2)"/>
      <sheetName val="Indireto - 40 meses"/>
      <sheetName val="Plan1"/>
      <sheetName val="Sal"/>
      <sheetName val="Gráfico MO"/>
      <sheetName val="Bens Duráveis"/>
      <sheetName val="2"/>
      <sheetName val="3"/>
      <sheetName val="5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B4" t="str">
            <v>Ajudante</v>
          </cell>
          <cell r="C4">
            <v>1.95</v>
          </cell>
          <cell r="D4">
            <v>1.1100000000000001</v>
          </cell>
          <cell r="E4">
            <v>0.94</v>
          </cell>
          <cell r="F4">
            <v>0.87</v>
          </cell>
          <cell r="G4">
            <v>0.94</v>
          </cell>
        </row>
        <row r="5">
          <cell r="B5" t="str">
            <v>Ajudante (Carga e Descarga)</v>
          </cell>
          <cell r="C5">
            <v>1.95</v>
          </cell>
          <cell r="D5">
            <v>1.1100000000000001</v>
          </cell>
          <cell r="E5">
            <v>0.94</v>
          </cell>
          <cell r="F5">
            <v>0.87</v>
          </cell>
          <cell r="G5">
            <v>0.94</v>
          </cell>
        </row>
        <row r="6">
          <cell r="B6" t="str">
            <v>Almoxarife</v>
          </cell>
          <cell r="C6">
            <v>5</v>
          </cell>
          <cell r="D6">
            <v>2.84</v>
          </cell>
          <cell r="E6">
            <v>2.44</v>
          </cell>
          <cell r="F6">
            <v>2.6093636363636361</v>
          </cell>
          <cell r="G6">
            <v>2.61</v>
          </cell>
        </row>
        <row r="7">
          <cell r="B7" t="str">
            <v>Analista de sistema</v>
          </cell>
          <cell r="C7">
            <v>3380.64</v>
          </cell>
          <cell r="D7">
            <v>1917.44</v>
          </cell>
          <cell r="E7">
            <v>1498</v>
          </cell>
          <cell r="F7">
            <v>1498</v>
          </cell>
          <cell r="G7">
            <v>1498</v>
          </cell>
        </row>
        <row r="8">
          <cell r="B8" t="str">
            <v>Apontador</v>
          </cell>
          <cell r="C8">
            <v>3.2</v>
          </cell>
          <cell r="D8">
            <v>1.81</v>
          </cell>
          <cell r="E8">
            <v>1.56</v>
          </cell>
          <cell r="F8">
            <v>1.0441363636363636</v>
          </cell>
          <cell r="G8">
            <v>1.68</v>
          </cell>
        </row>
        <row r="9">
          <cell r="B9" t="str">
            <v>Assist. de Rede</v>
          </cell>
          <cell r="C9">
            <v>1500</v>
          </cell>
          <cell r="D9">
            <v>850.77</v>
          </cell>
          <cell r="E9">
            <v>664.21</v>
          </cell>
          <cell r="F9">
            <v>664.21</v>
          </cell>
          <cell r="G9">
            <v>664.21</v>
          </cell>
        </row>
        <row r="10">
          <cell r="B10" t="str">
            <v>Assist. de Engenharia</v>
          </cell>
          <cell r="C10">
            <v>3380.64</v>
          </cell>
          <cell r="D10">
            <v>1917.44</v>
          </cell>
          <cell r="E10">
            <v>1498</v>
          </cell>
          <cell r="F10">
            <v>1500</v>
          </cell>
          <cell r="G10">
            <v>1500</v>
          </cell>
        </row>
        <row r="11">
          <cell r="B11" t="str">
            <v>Orçamentista</v>
          </cell>
          <cell r="F11">
            <v>1500</v>
          </cell>
          <cell r="G11">
            <v>1500</v>
          </cell>
        </row>
        <row r="12">
          <cell r="B12" t="str">
            <v>Assist. Financeiro</v>
          </cell>
          <cell r="C12">
            <v>4858.3599999999997</v>
          </cell>
          <cell r="D12">
            <v>2755.58</v>
          </cell>
          <cell r="E12">
            <v>1498</v>
          </cell>
          <cell r="F12">
            <v>1498</v>
          </cell>
          <cell r="G12">
            <v>1498</v>
          </cell>
        </row>
        <row r="13">
          <cell r="B13" t="str">
            <v>Assistente Social</v>
          </cell>
          <cell r="C13">
            <v>1433.7</v>
          </cell>
          <cell r="D13">
            <v>813.17</v>
          </cell>
          <cell r="E13">
            <v>961</v>
          </cell>
          <cell r="F13">
            <v>961</v>
          </cell>
          <cell r="G13">
            <v>961</v>
          </cell>
        </row>
        <row r="14">
          <cell r="B14" t="str">
            <v>Assistente técnico I</v>
          </cell>
          <cell r="C14">
            <v>1805.4</v>
          </cell>
          <cell r="D14">
            <v>1023.99</v>
          </cell>
          <cell r="E14">
            <v>961</v>
          </cell>
          <cell r="F14">
            <v>961</v>
          </cell>
          <cell r="G14">
            <v>961</v>
          </cell>
        </row>
        <row r="15">
          <cell r="B15" t="str">
            <v>Aux. de arquivo</v>
          </cell>
          <cell r="C15">
            <v>485.92</v>
          </cell>
          <cell r="D15">
            <v>275.61</v>
          </cell>
          <cell r="E15">
            <v>204</v>
          </cell>
          <cell r="F15">
            <v>204</v>
          </cell>
          <cell r="G15">
            <v>204</v>
          </cell>
        </row>
        <row r="16">
          <cell r="B16" t="str">
            <v>Aux. de pessoal</v>
          </cell>
          <cell r="C16">
            <v>3.2</v>
          </cell>
          <cell r="D16">
            <v>1.81</v>
          </cell>
          <cell r="E16">
            <v>1.56</v>
          </cell>
          <cell r="F16">
            <v>1.5576363636363637</v>
          </cell>
          <cell r="G16">
            <v>1.68</v>
          </cell>
        </row>
        <row r="17">
          <cell r="B17" t="str">
            <v>Aux. Financeiro</v>
          </cell>
          <cell r="C17">
            <v>878.63</v>
          </cell>
          <cell r="D17">
            <v>498.34</v>
          </cell>
          <cell r="E17">
            <v>749</v>
          </cell>
          <cell r="F17">
            <v>749</v>
          </cell>
          <cell r="G17">
            <v>749</v>
          </cell>
        </row>
        <row r="18">
          <cell r="B18" t="str">
            <v>Aux. Laboratório</v>
          </cell>
          <cell r="C18">
            <v>3.2</v>
          </cell>
          <cell r="D18">
            <v>1.81</v>
          </cell>
          <cell r="E18">
            <v>1.56</v>
          </cell>
          <cell r="F18">
            <v>1.56</v>
          </cell>
          <cell r="G18">
            <v>1.68</v>
          </cell>
        </row>
        <row r="19">
          <cell r="B19" t="str">
            <v>Aux. Segurança</v>
          </cell>
          <cell r="C19">
            <v>3.2</v>
          </cell>
          <cell r="D19">
            <v>1.81</v>
          </cell>
          <cell r="E19">
            <v>1.56</v>
          </cell>
          <cell r="F19">
            <v>1.56</v>
          </cell>
          <cell r="G19">
            <v>1.68</v>
          </cell>
        </row>
        <row r="20">
          <cell r="B20" t="str">
            <v>Cadista</v>
          </cell>
          <cell r="F20">
            <v>1000</v>
          </cell>
          <cell r="G20">
            <v>1000</v>
          </cell>
        </row>
        <row r="21">
          <cell r="B21" t="str">
            <v>Aux. técnico</v>
          </cell>
          <cell r="C21">
            <v>933.11</v>
          </cell>
          <cell r="D21">
            <v>529.24</v>
          </cell>
          <cell r="E21">
            <v>749</v>
          </cell>
          <cell r="F21">
            <v>342.68</v>
          </cell>
          <cell r="G21">
            <v>749</v>
          </cell>
        </row>
        <row r="22">
          <cell r="B22" t="str">
            <v>Aux. Serv. Gerais</v>
          </cell>
          <cell r="F22">
            <v>342.68</v>
          </cell>
          <cell r="G22">
            <v>342.68</v>
          </cell>
        </row>
        <row r="23">
          <cell r="B23" t="str">
            <v>Aux.almoxarifado</v>
          </cell>
          <cell r="C23">
            <v>3.67</v>
          </cell>
          <cell r="D23">
            <v>2.08</v>
          </cell>
          <cell r="E23">
            <v>3.4045454545454548</v>
          </cell>
          <cell r="F23">
            <v>1.5576363636363637</v>
          </cell>
          <cell r="G23">
            <v>3.4</v>
          </cell>
        </row>
        <row r="24">
          <cell r="B24" t="str">
            <v>Auxiliar de Topografia</v>
          </cell>
          <cell r="C24">
            <v>3.2</v>
          </cell>
          <cell r="D24">
            <v>1.81</v>
          </cell>
          <cell r="E24">
            <v>0.94</v>
          </cell>
          <cell r="F24">
            <v>0.94</v>
          </cell>
          <cell r="G24">
            <v>1.68</v>
          </cell>
        </row>
        <row r="25">
          <cell r="B25" t="str">
            <v>Carpinteiro</v>
          </cell>
          <cell r="C25">
            <v>3.2</v>
          </cell>
          <cell r="D25">
            <v>1.81</v>
          </cell>
          <cell r="E25">
            <v>1.56</v>
          </cell>
          <cell r="F25">
            <v>1.5576363636363637</v>
          </cell>
          <cell r="G25">
            <v>1.68</v>
          </cell>
        </row>
        <row r="26">
          <cell r="B26" t="str">
            <v>Chefe Administrativo</v>
          </cell>
          <cell r="C26">
            <v>3919.9999999999995</v>
          </cell>
          <cell r="D26">
            <v>2223.36</v>
          </cell>
          <cell r="E26">
            <v>2244</v>
          </cell>
          <cell r="F26">
            <v>2244</v>
          </cell>
          <cell r="G26">
            <v>2244</v>
          </cell>
        </row>
        <row r="27">
          <cell r="B27" t="str">
            <v>Chefe de Laboratório</v>
          </cell>
          <cell r="C27">
            <v>3919.9999999999995</v>
          </cell>
          <cell r="D27">
            <v>2223.36</v>
          </cell>
          <cell r="E27">
            <v>2244</v>
          </cell>
          <cell r="F27">
            <v>956.9</v>
          </cell>
          <cell r="G27">
            <v>2244</v>
          </cell>
        </row>
        <row r="28">
          <cell r="B28" t="str">
            <v>Chefe de Materiais</v>
          </cell>
          <cell r="C28">
            <v>3919.9999999999995</v>
          </cell>
          <cell r="D28">
            <v>2223.36</v>
          </cell>
          <cell r="E28">
            <v>2244</v>
          </cell>
          <cell r="F28">
            <v>2244</v>
          </cell>
          <cell r="G28">
            <v>2244</v>
          </cell>
        </row>
        <row r="29">
          <cell r="B29" t="str">
            <v>Eng. de Medição</v>
          </cell>
          <cell r="C29">
            <v>4804.05</v>
          </cell>
          <cell r="D29">
            <v>2724.77</v>
          </cell>
          <cell r="E29">
            <v>2312</v>
          </cell>
          <cell r="F29">
            <v>2500</v>
          </cell>
          <cell r="G29">
            <v>2500</v>
          </cell>
        </row>
        <row r="30">
          <cell r="B30" t="str">
            <v>Chefe S. Pessoal</v>
          </cell>
          <cell r="C30">
            <v>3919.9999999999995</v>
          </cell>
          <cell r="D30">
            <v>2223.36</v>
          </cell>
          <cell r="E30">
            <v>2244</v>
          </cell>
          <cell r="F30">
            <v>2000</v>
          </cell>
          <cell r="G30">
            <v>2244</v>
          </cell>
        </row>
        <row r="31">
          <cell r="B31" t="str">
            <v>Comprador</v>
          </cell>
          <cell r="C31">
            <v>7.26</v>
          </cell>
          <cell r="D31">
            <v>4.12</v>
          </cell>
          <cell r="E31">
            <v>4.3681818181818182</v>
          </cell>
          <cell r="F31">
            <v>4.3681818181818182</v>
          </cell>
          <cell r="G31">
            <v>4.37</v>
          </cell>
        </row>
        <row r="32">
          <cell r="B32" t="str">
            <v>Contador</v>
          </cell>
          <cell r="C32">
            <v>4115.74</v>
          </cell>
          <cell r="D32">
            <v>2334.38</v>
          </cell>
          <cell r="E32">
            <v>2244</v>
          </cell>
          <cell r="F32">
            <v>2244</v>
          </cell>
          <cell r="G32">
            <v>2244</v>
          </cell>
        </row>
        <row r="33">
          <cell r="B33" t="str">
            <v>Contínuo</v>
          </cell>
          <cell r="F33">
            <v>1.0441363636363636</v>
          </cell>
          <cell r="G33">
            <v>0.94</v>
          </cell>
        </row>
        <row r="34">
          <cell r="B34" t="str">
            <v>Coord. Desenv. Proj.</v>
          </cell>
          <cell r="C34">
            <v>7300</v>
          </cell>
          <cell r="D34">
            <v>4140.43</v>
          </cell>
          <cell r="E34">
            <v>2312</v>
          </cell>
          <cell r="F34">
            <v>2312</v>
          </cell>
          <cell r="G34">
            <v>2312</v>
          </cell>
        </row>
        <row r="35">
          <cell r="B35" t="str">
            <v>Coord. Topografia</v>
          </cell>
          <cell r="C35">
            <v>7300</v>
          </cell>
          <cell r="D35">
            <v>4140.43</v>
          </cell>
          <cell r="E35">
            <v>2312</v>
          </cell>
          <cell r="F35">
            <v>2312</v>
          </cell>
          <cell r="G35">
            <v>2312</v>
          </cell>
        </row>
        <row r="36">
          <cell r="B36" t="str">
            <v>Copeira</v>
          </cell>
          <cell r="C36">
            <v>2.21</v>
          </cell>
          <cell r="D36">
            <v>1.25</v>
          </cell>
          <cell r="E36">
            <v>1.01</v>
          </cell>
          <cell r="F36">
            <v>1.0441363636363636</v>
          </cell>
          <cell r="G36">
            <v>0.94</v>
          </cell>
        </row>
        <row r="37">
          <cell r="B37" t="str">
            <v>Desenhista Projetista</v>
          </cell>
          <cell r="C37">
            <v>3219.64</v>
          </cell>
          <cell r="D37">
            <v>1826.12</v>
          </cell>
          <cell r="E37">
            <v>1498</v>
          </cell>
          <cell r="F37">
            <v>1498</v>
          </cell>
          <cell r="G37">
            <v>1498</v>
          </cell>
        </row>
        <row r="38">
          <cell r="B38" t="str">
            <v>Eletricista</v>
          </cell>
          <cell r="C38">
            <v>3.2</v>
          </cell>
          <cell r="D38">
            <v>1.81</v>
          </cell>
          <cell r="E38">
            <v>1.81</v>
          </cell>
          <cell r="F38">
            <v>1.81</v>
          </cell>
          <cell r="G38">
            <v>1.9</v>
          </cell>
        </row>
        <row r="39">
          <cell r="B39" t="str">
            <v>Enc.Serv.Gerais</v>
          </cell>
          <cell r="C39">
            <v>3380.64</v>
          </cell>
          <cell r="D39">
            <v>1917.44</v>
          </cell>
          <cell r="E39">
            <v>1498</v>
          </cell>
          <cell r="F39">
            <v>510.88</v>
          </cell>
          <cell r="G39">
            <v>1498</v>
          </cell>
        </row>
        <row r="40">
          <cell r="B40" t="str">
            <v>Encanador</v>
          </cell>
          <cell r="C40">
            <v>3.2</v>
          </cell>
          <cell r="D40">
            <v>1.81</v>
          </cell>
          <cell r="E40">
            <v>1.81</v>
          </cell>
          <cell r="F40">
            <v>1.81</v>
          </cell>
          <cell r="G40">
            <v>1.9</v>
          </cell>
        </row>
        <row r="41">
          <cell r="B41" t="str">
            <v>Encarregado Comercial</v>
          </cell>
          <cell r="C41">
            <v>3380.64</v>
          </cell>
          <cell r="D41">
            <v>1917.44</v>
          </cell>
          <cell r="E41">
            <v>1498</v>
          </cell>
          <cell r="F41">
            <v>1498</v>
          </cell>
          <cell r="G41">
            <v>1498</v>
          </cell>
        </row>
        <row r="42">
          <cell r="B42" t="str">
            <v>Encarregado de Apropriação</v>
          </cell>
          <cell r="C42">
            <v>3380.64</v>
          </cell>
          <cell r="D42">
            <v>1917.44</v>
          </cell>
          <cell r="E42">
            <v>1498</v>
          </cell>
          <cell r="F42">
            <v>1498</v>
          </cell>
          <cell r="G42">
            <v>1498</v>
          </cell>
        </row>
        <row r="43">
          <cell r="B43" t="str">
            <v>Encarregado de Transportes</v>
          </cell>
          <cell r="C43">
            <v>3380.64</v>
          </cell>
          <cell r="D43">
            <v>1917.44</v>
          </cell>
          <cell r="E43">
            <v>1498</v>
          </cell>
          <cell r="F43">
            <v>1498</v>
          </cell>
          <cell r="G43">
            <v>1498</v>
          </cell>
        </row>
        <row r="44">
          <cell r="B44" t="str">
            <v>Encarregado de Produção</v>
          </cell>
          <cell r="C44">
            <v>3380.64</v>
          </cell>
          <cell r="D44">
            <v>1917.44</v>
          </cell>
          <cell r="E44">
            <v>1498</v>
          </cell>
          <cell r="F44">
            <v>1498</v>
          </cell>
          <cell r="G44">
            <v>1100</v>
          </cell>
        </row>
        <row r="45">
          <cell r="B45" t="str">
            <v>Mestre de Obras</v>
          </cell>
          <cell r="C45">
            <v>3380.64</v>
          </cell>
          <cell r="D45">
            <v>1917.44</v>
          </cell>
          <cell r="E45">
            <v>2244</v>
          </cell>
          <cell r="F45">
            <v>3500</v>
          </cell>
          <cell r="G45">
            <v>2500</v>
          </cell>
        </row>
        <row r="46">
          <cell r="B46" t="str">
            <v>Enc. Frente Serviço</v>
          </cell>
          <cell r="E46">
            <v>838.2</v>
          </cell>
          <cell r="F46">
            <v>2000</v>
          </cell>
          <cell r="G46">
            <v>2000</v>
          </cell>
        </row>
        <row r="47">
          <cell r="B47" t="str">
            <v>Enc. Financeiro</v>
          </cell>
          <cell r="E47">
            <v>1498</v>
          </cell>
          <cell r="F47">
            <v>1000</v>
          </cell>
          <cell r="G47">
            <v>1498</v>
          </cell>
        </row>
        <row r="48">
          <cell r="B48" t="str">
            <v>Enc. Pessoal</v>
          </cell>
          <cell r="E48">
            <v>1498</v>
          </cell>
          <cell r="F48">
            <v>1000</v>
          </cell>
          <cell r="G48">
            <v>1498</v>
          </cell>
        </row>
        <row r="49">
          <cell r="B49" t="str">
            <v>Eng. Seg.Trabalho</v>
          </cell>
          <cell r="C49">
            <v>5161.32</v>
          </cell>
          <cell r="D49">
            <v>2927.41</v>
          </cell>
          <cell r="E49">
            <v>2312</v>
          </cell>
          <cell r="F49">
            <v>2500</v>
          </cell>
          <cell r="G49">
            <v>2500</v>
          </cell>
        </row>
        <row r="50">
          <cell r="B50" t="str">
            <v>Engenheiro C. Qualidade</v>
          </cell>
          <cell r="C50">
            <v>5161.32</v>
          </cell>
          <cell r="D50">
            <v>2927.41</v>
          </cell>
          <cell r="E50">
            <v>2312</v>
          </cell>
          <cell r="F50">
            <v>2500</v>
          </cell>
          <cell r="G50">
            <v>2500</v>
          </cell>
        </row>
        <row r="51">
          <cell r="B51" t="str">
            <v>Engenheiro Produção</v>
          </cell>
          <cell r="C51">
            <v>5161.32</v>
          </cell>
          <cell r="D51">
            <v>2927.41</v>
          </cell>
          <cell r="E51">
            <v>2312</v>
          </cell>
          <cell r="F51">
            <v>2500</v>
          </cell>
          <cell r="G51">
            <v>2800</v>
          </cell>
        </row>
        <row r="52">
          <cell r="B52" t="str">
            <v>Eng. Projetos</v>
          </cell>
          <cell r="C52">
            <v>5161.32</v>
          </cell>
          <cell r="D52">
            <v>2927.41</v>
          </cell>
          <cell r="E52">
            <v>2312</v>
          </cell>
          <cell r="F52">
            <v>2500</v>
          </cell>
          <cell r="G52">
            <v>2500</v>
          </cell>
        </row>
        <row r="53">
          <cell r="B53" t="str">
            <v>Eng. Planejamento</v>
          </cell>
          <cell r="C53">
            <v>5161.32</v>
          </cell>
          <cell r="D53">
            <v>2927.41</v>
          </cell>
          <cell r="E53">
            <v>2312</v>
          </cell>
          <cell r="F53">
            <v>2800</v>
          </cell>
          <cell r="G53">
            <v>2800</v>
          </cell>
        </row>
        <row r="54">
          <cell r="B54" t="str">
            <v>Eng. Métodos Constr.</v>
          </cell>
          <cell r="F54">
            <v>2800</v>
          </cell>
          <cell r="G54">
            <v>2800</v>
          </cell>
        </row>
        <row r="55">
          <cell r="B55" t="str">
            <v>Engenheiro de Minas</v>
          </cell>
          <cell r="C55">
            <v>5161.32</v>
          </cell>
          <cell r="D55">
            <v>2927.41</v>
          </cell>
          <cell r="E55">
            <v>2312</v>
          </cell>
          <cell r="F55">
            <v>2800</v>
          </cell>
          <cell r="G55">
            <v>2800</v>
          </cell>
        </row>
        <row r="56">
          <cell r="B56" t="str">
            <v>Geólogo</v>
          </cell>
          <cell r="E56">
            <v>2312</v>
          </cell>
          <cell r="F56">
            <v>2800</v>
          </cell>
          <cell r="G56">
            <v>2800</v>
          </cell>
        </row>
        <row r="57">
          <cell r="B57" t="str">
            <v>Faxineiro</v>
          </cell>
          <cell r="C57">
            <v>1.79</v>
          </cell>
          <cell r="D57">
            <v>1.02</v>
          </cell>
          <cell r="E57">
            <v>0.94</v>
          </cell>
          <cell r="F57">
            <v>1.0441363636363636</v>
          </cell>
          <cell r="G57">
            <v>0.94</v>
          </cell>
        </row>
        <row r="58">
          <cell r="B58" t="str">
            <v>Ferramenteiro</v>
          </cell>
          <cell r="C58">
            <v>2.21</v>
          </cell>
          <cell r="D58">
            <v>1.25</v>
          </cell>
          <cell r="E58">
            <v>1.56</v>
          </cell>
          <cell r="F58">
            <v>1.56</v>
          </cell>
          <cell r="G58">
            <v>1.9</v>
          </cell>
        </row>
        <row r="59">
          <cell r="B59" t="str">
            <v>Gerente Adm. Financeiro</v>
          </cell>
          <cell r="C59">
            <v>11773.4</v>
          </cell>
          <cell r="D59">
            <v>6677.67</v>
          </cell>
          <cell r="E59">
            <v>3400</v>
          </cell>
          <cell r="F59">
            <v>4000</v>
          </cell>
          <cell r="G59">
            <v>4000</v>
          </cell>
        </row>
        <row r="60">
          <cell r="B60" t="str">
            <v>Gerente Comercial</v>
          </cell>
          <cell r="C60">
            <v>11773.4</v>
          </cell>
          <cell r="D60">
            <v>6677.67</v>
          </cell>
          <cell r="E60">
            <v>3400</v>
          </cell>
        </row>
        <row r="61">
          <cell r="B61" t="str">
            <v>Gerente Gest. Qualidade</v>
          </cell>
          <cell r="F61">
            <v>4000</v>
          </cell>
          <cell r="G61">
            <v>4000</v>
          </cell>
        </row>
        <row r="62">
          <cell r="B62" t="str">
            <v>Gerente de Sistemas</v>
          </cell>
          <cell r="F62">
            <v>5000</v>
          </cell>
          <cell r="G62">
            <v>5000</v>
          </cell>
        </row>
        <row r="63">
          <cell r="B63" t="str">
            <v>Gerente de Construção</v>
          </cell>
          <cell r="E63">
            <v>3400</v>
          </cell>
          <cell r="F63">
            <v>7000</v>
          </cell>
          <cell r="G63">
            <v>7000</v>
          </cell>
        </row>
        <row r="64">
          <cell r="B64" t="str">
            <v>Gerente Área Técnica</v>
          </cell>
          <cell r="C64">
            <v>11773.4</v>
          </cell>
          <cell r="D64">
            <v>6677.67</v>
          </cell>
          <cell r="E64">
            <v>3400</v>
          </cell>
          <cell r="F64">
            <v>5000</v>
          </cell>
          <cell r="G64">
            <v>5000</v>
          </cell>
        </row>
        <row r="65">
          <cell r="B65" t="str">
            <v>Gerente Obras Civis</v>
          </cell>
          <cell r="C65">
            <v>16947.98</v>
          </cell>
          <cell r="D65">
            <v>9612.6</v>
          </cell>
          <cell r="E65">
            <v>4080</v>
          </cell>
          <cell r="F65">
            <v>5000</v>
          </cell>
          <cell r="G65">
            <v>5000</v>
          </cell>
        </row>
        <row r="66">
          <cell r="B66" t="str">
            <v>1º Repres. Contratada</v>
          </cell>
          <cell r="C66">
            <v>16947.98</v>
          </cell>
          <cell r="D66">
            <v>9612.6</v>
          </cell>
          <cell r="E66">
            <v>4760</v>
          </cell>
          <cell r="F66">
            <v>10000</v>
          </cell>
          <cell r="G66">
            <v>10000</v>
          </cell>
        </row>
        <row r="67">
          <cell r="B67" t="str">
            <v xml:space="preserve">Inspetor de qualidade </v>
          </cell>
          <cell r="C67">
            <v>4292</v>
          </cell>
          <cell r="D67">
            <v>2434.35</v>
          </cell>
          <cell r="E67">
            <v>1498</v>
          </cell>
          <cell r="F67">
            <v>1498</v>
          </cell>
          <cell r="G67">
            <v>1498</v>
          </cell>
        </row>
        <row r="68">
          <cell r="B68" t="str">
            <v>Laboratorista</v>
          </cell>
          <cell r="C68">
            <v>1187.92</v>
          </cell>
          <cell r="D68">
            <v>673.77</v>
          </cell>
          <cell r="E68">
            <v>749</v>
          </cell>
          <cell r="F68">
            <v>749</v>
          </cell>
          <cell r="G68">
            <v>749</v>
          </cell>
        </row>
        <row r="69">
          <cell r="B69" t="str">
            <v>Médico do Trabalho</v>
          </cell>
          <cell r="C69">
            <v>5252.91</v>
          </cell>
          <cell r="D69">
            <v>2979.36</v>
          </cell>
          <cell r="E69">
            <v>2312</v>
          </cell>
          <cell r="F69">
            <v>2000</v>
          </cell>
          <cell r="G69">
            <v>2312</v>
          </cell>
        </row>
        <row r="70">
          <cell r="B70" t="str">
            <v>Motorista</v>
          </cell>
          <cell r="C70">
            <v>3.67</v>
          </cell>
          <cell r="D70">
            <v>2.08</v>
          </cell>
          <cell r="E70">
            <v>1.56</v>
          </cell>
          <cell r="F70">
            <v>1.5576363636363637</v>
          </cell>
          <cell r="G70">
            <v>1.9</v>
          </cell>
        </row>
        <row r="71">
          <cell r="B71" t="str">
            <v>Pedreiro</v>
          </cell>
          <cell r="C71">
            <v>3.2</v>
          </cell>
          <cell r="D71">
            <v>1.81</v>
          </cell>
          <cell r="E71">
            <v>1.56</v>
          </cell>
          <cell r="F71">
            <v>1.56</v>
          </cell>
          <cell r="G71">
            <v>1.9</v>
          </cell>
        </row>
        <row r="72">
          <cell r="B72" t="str">
            <v>Pintor de Placas</v>
          </cell>
          <cell r="C72">
            <v>1.9</v>
          </cell>
          <cell r="D72">
            <v>1.08</v>
          </cell>
          <cell r="E72">
            <v>1.81</v>
          </cell>
          <cell r="F72">
            <v>1.81</v>
          </cell>
          <cell r="G72">
            <v>1.9</v>
          </cell>
        </row>
        <row r="73">
          <cell r="B73" t="str">
            <v>Porteiro</v>
          </cell>
          <cell r="C73">
            <v>1.89</v>
          </cell>
          <cell r="D73">
            <v>1.07</v>
          </cell>
          <cell r="E73">
            <v>1.01</v>
          </cell>
          <cell r="F73">
            <v>1.01</v>
          </cell>
          <cell r="G73">
            <v>0.94</v>
          </cell>
        </row>
        <row r="74">
          <cell r="B74" t="str">
            <v>Recepcionista</v>
          </cell>
          <cell r="C74">
            <v>497</v>
          </cell>
          <cell r="D74">
            <v>281.89</v>
          </cell>
          <cell r="E74">
            <v>398</v>
          </cell>
          <cell r="F74">
            <v>398</v>
          </cell>
          <cell r="G74">
            <v>398</v>
          </cell>
        </row>
        <row r="75">
          <cell r="B75" t="str">
            <v>Secretária</v>
          </cell>
          <cell r="C75">
            <v>1077.73</v>
          </cell>
          <cell r="D75">
            <v>611.27</v>
          </cell>
          <cell r="E75">
            <v>961</v>
          </cell>
          <cell r="F75">
            <v>961</v>
          </cell>
          <cell r="G75">
            <v>961</v>
          </cell>
        </row>
        <row r="76">
          <cell r="B76" t="str">
            <v>Téc. Seg. do Trabalho</v>
          </cell>
          <cell r="C76">
            <v>1518.46</v>
          </cell>
          <cell r="D76">
            <v>861.24</v>
          </cell>
          <cell r="E76">
            <v>961</v>
          </cell>
          <cell r="F76">
            <v>961</v>
          </cell>
          <cell r="G76">
            <v>961</v>
          </cell>
        </row>
        <row r="77">
          <cell r="B77" t="str">
            <v>Técnico  meio ambiente</v>
          </cell>
          <cell r="C77">
            <v>2389.5</v>
          </cell>
          <cell r="D77">
            <v>1355.28</v>
          </cell>
          <cell r="E77">
            <v>1498</v>
          </cell>
          <cell r="F77">
            <v>1498</v>
          </cell>
          <cell r="G77">
            <v>1498</v>
          </cell>
        </row>
        <row r="78">
          <cell r="B78" t="str">
            <v>Técnico de Enfermagem</v>
          </cell>
          <cell r="C78">
            <v>4.66</v>
          </cell>
          <cell r="D78">
            <v>2.64</v>
          </cell>
          <cell r="E78">
            <v>4.3681818181818182</v>
          </cell>
          <cell r="F78">
            <v>1.5576363636363637</v>
          </cell>
          <cell r="G78">
            <v>4.37</v>
          </cell>
        </row>
        <row r="79">
          <cell r="B79" t="str">
            <v>Auxiliar Enfermagem</v>
          </cell>
          <cell r="F79">
            <v>1.0441363636363636</v>
          </cell>
          <cell r="G79">
            <v>1.68</v>
          </cell>
        </row>
        <row r="80">
          <cell r="B80" t="str">
            <v>Topógrafo II</v>
          </cell>
          <cell r="C80">
            <v>10.69</v>
          </cell>
          <cell r="D80">
            <v>6.06</v>
          </cell>
          <cell r="E80">
            <v>6.8090909090909095</v>
          </cell>
          <cell r="F80">
            <v>6.8090909090909095</v>
          </cell>
          <cell r="G80">
            <v>6.81</v>
          </cell>
        </row>
      </sheetData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ETORES MEDIDOS"/>
      <sheetName val="MEMORIA_COLETORES"/>
      <sheetName val="PASSADIÇOS (M)"/>
      <sheetName val="PASSADIÇOS (P)"/>
      <sheetName val="PV`S_ --º MED_---"/>
      <sheetName val="LIGAÇÕES"/>
      <sheetName val="CALÇAMENTO"/>
      <sheetName val="FATURAMENTO  13ªmed  CRISTO MAI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68">
          <cell r="M68">
            <v>0</v>
          </cell>
        </row>
      </sheetData>
      <sheetData sheetId="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DIÇÃO 01"/>
      <sheetName val="MC 01"/>
      <sheetName val="MEDIÇÃO 02"/>
      <sheetName val="MC 02"/>
    </sheetNames>
    <sheetDataSet>
      <sheetData sheetId="0" refreshError="1"/>
      <sheetData sheetId="1" refreshError="1"/>
      <sheetData sheetId="2" refreshError="1"/>
      <sheetData sheetId="3">
        <row r="29">
          <cell r="J29">
            <v>1.0000000000000002E-2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ório-5ª med."/>
      <sheetName val="RESUMO-DVOP"/>
      <sheetName val="REAJUSTE "/>
      <sheetName val="Rem. e limpeza "/>
      <sheetName val="Cubação - Teórica"/>
      <sheetName val="DMT - TEORICO "/>
      <sheetName val="Cub.-Med 5"/>
      <sheetName val="DMT-5ª MEDIÇÃO "/>
      <sheetName val="Cronograma Físico-Financeiro"/>
      <sheetName val="Cronograma Semanal"/>
      <sheetName val="Bueiros"/>
      <sheetName val="Regula"/>
      <sheetName val="Sub-base"/>
      <sheetName val="Base"/>
      <sheetName val="Imprimação"/>
      <sheetName val="CBUQ"/>
      <sheetName val="Colchão drenante"/>
      <sheetName val="TSS"/>
      <sheetName val="TSD-FOG"/>
      <sheetName val="AGREGADOS"/>
      <sheetName val="Pintura"/>
      <sheetName val="Grama"/>
      <sheetName val="Transporte de brita"/>
      <sheetName val="DRENO"/>
      <sheetName val="DRENO SALDO"/>
      <sheetName val="AÇO CA-50"/>
      <sheetName val="AÇO CA-50 (2)"/>
      <sheetName val="DMT - TEORICO 2"/>
      <sheetName val="Acumul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6">
          <cell r="J36">
            <v>39224</v>
          </cell>
          <cell r="M36">
            <v>39224</v>
          </cell>
        </row>
      </sheetData>
      <sheetData sheetId="12">
        <row r="36">
          <cell r="U36">
            <v>228419.09999999998</v>
          </cell>
        </row>
      </sheetData>
      <sheetData sheetId="13">
        <row r="39">
          <cell r="U39">
            <v>263049.59999999998</v>
          </cell>
        </row>
        <row r="40">
          <cell r="U40">
            <v>13152.48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l"/>
      <sheetName val="MED_5"/>
      <sheetName val="REL MED_5"/>
      <sheetName val="Relatório-1ª med."/>
      <sheetName val="DRENA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. Prel."/>
      <sheetName val="Capa"/>
      <sheetName val="Encargos"/>
      <sheetName val="BDI"/>
      <sheetName val="BDI fornecimento"/>
      <sheetName val="Cotação"/>
      <sheetName val="relatorio Conde "/>
      <sheetName val="Composição"/>
      <sheetName val="Resumo_Pavim"/>
      <sheetName val="M.Cálc.Quant."/>
      <sheetName val="Plan.Orçam."/>
      <sheetName val="Plan. Orçam. Resumo"/>
      <sheetName val="QCI"/>
      <sheetName val="Cronog CP financeira"/>
      <sheetName val="Crono auxiliar"/>
      <sheetName val="Dados_Intesidade"/>
      <sheetName val="DADOS"/>
      <sheetName val="Eventograma_e_Quantitativos"/>
      <sheetName val="Detalhamento"/>
      <sheetName val="Cronograma"/>
      <sheetName val="PLE"/>
      <sheetName val="Resumo_de_Acompanhamento"/>
      <sheetName val="Agrup.Eventos"/>
      <sheetName val="Sinapi_Comp-03.2023"/>
      <sheetName val="Sinapi_Insum-03.2023"/>
      <sheetName val="DER"/>
      <sheetName val="GIDUR"/>
      <sheetName val="ART"/>
      <sheetName val="CronoPre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0">
          <cell r="D10" t="str">
            <v>Sousa/PB</v>
          </cell>
        </row>
        <row r="13">
          <cell r="H13"/>
        </row>
        <row r="20">
          <cell r="A20" t="str">
            <v>Lincoln Cartaxo de Lira Júnior</v>
          </cell>
          <cell r="C20" t="str">
            <v>160.814.689-8</v>
          </cell>
        </row>
        <row r="23">
          <cell r="A23"/>
          <cell r="C23"/>
          <cell r="D23"/>
        </row>
        <row r="33">
          <cell r="A33" t="str">
            <v>Núm do Evento</v>
          </cell>
        </row>
        <row r="34">
          <cell r="A34">
            <v>1</v>
          </cell>
        </row>
        <row r="37">
          <cell r="C37"/>
        </row>
      </sheetData>
      <sheetData sheetId="17">
        <row r="15">
          <cell r="N15" t="e">
            <v>#REF!</v>
          </cell>
          <cell r="O15" t="e">
            <v>#REF!</v>
          </cell>
          <cell r="P15" t="e">
            <v>#REF!</v>
          </cell>
          <cell r="Q15" t="e">
            <v>#REF!</v>
          </cell>
          <cell r="R15"/>
          <cell r="S15"/>
          <cell r="T15"/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/>
          <cell r="AG15"/>
          <cell r="AH15"/>
          <cell r="AI15"/>
          <cell r="AJ15"/>
          <cell r="AK15"/>
          <cell r="AL15"/>
          <cell r="AM15"/>
          <cell r="AN15"/>
          <cell r="AO15"/>
          <cell r="AP15"/>
          <cell r="AQ15"/>
          <cell r="AR15"/>
          <cell r="AS15"/>
          <cell r="AT15"/>
          <cell r="AU15"/>
          <cell r="AV15"/>
          <cell r="AW15"/>
          <cell r="AX15"/>
          <cell r="AY15"/>
          <cell r="AZ15"/>
          <cell r="BA15"/>
          <cell r="BB15"/>
          <cell r="BC15"/>
          <cell r="BD15"/>
          <cell r="BE15"/>
          <cell r="BF15"/>
          <cell r="BG15"/>
          <cell r="BH15"/>
          <cell r="BI15"/>
          <cell r="BJ15"/>
          <cell r="BK15"/>
        </row>
        <row r="18">
          <cell r="B18"/>
          <cell r="D18"/>
          <cell r="E18"/>
          <cell r="F18"/>
          <cell r="G18"/>
          <cell r="H18"/>
          <cell r="I18"/>
          <cell r="J18"/>
          <cell r="K18"/>
          <cell r="L18"/>
          <cell r="M18"/>
        </row>
        <row r="36">
          <cell r="B36">
            <v>18</v>
          </cell>
          <cell r="C36" t="str">
            <v>Evento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e">
            <v>#REF!</v>
          </cell>
          <cell r="J36"/>
          <cell r="K36">
            <v>1</v>
          </cell>
          <cell r="L36" t="str">
            <v/>
          </cell>
          <cell r="M36"/>
          <cell r="N36" t="e">
            <v>#REF!</v>
          </cell>
          <cell r="O36" t="e">
            <v>#REF!</v>
          </cell>
          <cell r="P36" t="e">
            <v>#REF!</v>
          </cell>
          <cell r="Q36" t="e">
            <v>#REF!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M36"/>
          <cell r="BN36"/>
          <cell r="BO36"/>
          <cell r="BP36"/>
          <cell r="BQ36"/>
          <cell r="BR36"/>
          <cell r="BS36"/>
          <cell r="BT36"/>
          <cell r="BU36"/>
          <cell r="BV36"/>
          <cell r="BW36"/>
          <cell r="BX36"/>
          <cell r="BY36"/>
          <cell r="BZ36"/>
          <cell r="CA36"/>
          <cell r="CB36"/>
          <cell r="CC36"/>
          <cell r="CD36"/>
          <cell r="CE36"/>
          <cell r="CF36"/>
          <cell r="CG36"/>
          <cell r="CH36"/>
          <cell r="CI36"/>
          <cell r="CJ36"/>
          <cell r="CK36"/>
          <cell r="CL36"/>
          <cell r="CM36"/>
          <cell r="CN36"/>
          <cell r="CO36"/>
          <cell r="CP36"/>
          <cell r="CQ36"/>
          <cell r="CR36"/>
          <cell r="CS36"/>
          <cell r="CT36"/>
          <cell r="CU36"/>
          <cell r="CV36"/>
          <cell r="CW36"/>
          <cell r="CX36"/>
          <cell r="CY36"/>
          <cell r="CZ36"/>
          <cell r="DA36"/>
          <cell r="DB36"/>
          <cell r="DC36"/>
          <cell r="DD36"/>
          <cell r="DE36"/>
          <cell r="DF36"/>
          <cell r="DG36"/>
          <cell r="DH36"/>
          <cell r="DI36"/>
          <cell r="DJ36"/>
        </row>
      </sheetData>
      <sheetData sheetId="18">
        <row r="6">
          <cell r="B6" t="str">
            <v>Eventos</v>
          </cell>
        </row>
        <row r="7">
          <cell r="B7" t="str">
            <v>Orçamento</v>
          </cell>
        </row>
        <row r="9">
          <cell r="B9" t="str">
            <v>Todos</v>
          </cell>
        </row>
        <row r="10">
          <cell r="B10" t="str">
            <v>Executados</v>
          </cell>
        </row>
        <row r="11">
          <cell r="B11" t="str">
            <v>A Executar</v>
          </cell>
        </row>
        <row r="12">
          <cell r="B12">
            <v>1</v>
          </cell>
        </row>
      </sheetData>
      <sheetData sheetId="19">
        <row r="33">
          <cell r="E33"/>
        </row>
        <row r="37"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/>
          <cell r="AG37"/>
          <cell r="AH37"/>
          <cell r="AI37"/>
          <cell r="AJ37"/>
          <cell r="AK37"/>
          <cell r="AL37"/>
          <cell r="AM37"/>
          <cell r="AN37"/>
          <cell r="AO37"/>
          <cell r="AP37"/>
          <cell r="AQ37"/>
          <cell r="AR37"/>
          <cell r="AS37"/>
          <cell r="AT37"/>
          <cell r="AU37"/>
          <cell r="AV37"/>
          <cell r="AW37"/>
          <cell r="AX37"/>
          <cell r="AY37"/>
          <cell r="AZ37"/>
          <cell r="BA37"/>
          <cell r="BB37"/>
        </row>
        <row r="38">
          <cell r="B38" t="str">
            <v>Cronograma</v>
          </cell>
          <cell r="C38"/>
          <cell r="D38"/>
          <cell r="G38">
            <v>1</v>
          </cell>
          <cell r="H38"/>
          <cell r="I38"/>
          <cell r="J38"/>
          <cell r="K38">
            <v>2</v>
          </cell>
          <cell r="L38"/>
          <cell r="M38"/>
          <cell r="N38"/>
          <cell r="O38">
            <v>3</v>
          </cell>
          <cell r="P38"/>
          <cell r="Q38"/>
          <cell r="R38"/>
          <cell r="S38">
            <v>4</v>
          </cell>
          <cell r="T38"/>
          <cell r="U38"/>
          <cell r="V38"/>
          <cell r="W38">
            <v>5</v>
          </cell>
          <cell r="X38"/>
          <cell r="Y38"/>
          <cell r="Z38"/>
          <cell r="AA38">
            <v>6</v>
          </cell>
          <cell r="AB38"/>
          <cell r="AC38"/>
          <cell r="AD38"/>
          <cell r="AE38">
            <v>7</v>
          </cell>
          <cell r="AF38"/>
          <cell r="AG38"/>
          <cell r="AH38"/>
          <cell r="AI38">
            <v>8</v>
          </cell>
          <cell r="AJ38"/>
          <cell r="AK38"/>
          <cell r="AL38"/>
          <cell r="AM38">
            <v>9</v>
          </cell>
          <cell r="AN38"/>
          <cell r="AO38"/>
          <cell r="AP38"/>
          <cell r="AQ38">
            <v>10</v>
          </cell>
          <cell r="AR38"/>
          <cell r="AS38"/>
          <cell r="AT38"/>
          <cell r="AU38">
            <v>11</v>
          </cell>
          <cell r="AV38"/>
          <cell r="AW38"/>
          <cell r="AX38"/>
          <cell r="AY38">
            <v>12</v>
          </cell>
          <cell r="AZ38"/>
          <cell r="BA38"/>
          <cell r="BB38"/>
        </row>
        <row r="39">
          <cell r="B39" t="str">
            <v>Parcela</v>
          </cell>
          <cell r="C39"/>
          <cell r="D39"/>
          <cell r="E39" t="str">
            <v>%</v>
          </cell>
          <cell r="F39"/>
          <cell r="G39" t="e">
            <v>#REF!</v>
          </cell>
          <cell r="H39"/>
          <cell r="I39"/>
          <cell r="J39"/>
          <cell r="K39" t="e">
            <v>#REF!</v>
          </cell>
          <cell r="L39"/>
          <cell r="M39"/>
          <cell r="N39"/>
          <cell r="O39" t="e">
            <v>#REF!</v>
          </cell>
          <cell r="P39"/>
          <cell r="Q39"/>
          <cell r="R39"/>
          <cell r="S39" t="e">
            <v>#REF!</v>
          </cell>
          <cell r="T39"/>
          <cell r="U39"/>
          <cell r="V39"/>
          <cell r="W39" t="e">
            <v>#REF!</v>
          </cell>
          <cell r="X39"/>
          <cell r="Y39"/>
          <cell r="Z39"/>
          <cell r="AA39" t="e">
            <v>#REF!</v>
          </cell>
          <cell r="AB39"/>
          <cell r="AC39"/>
          <cell r="AD39"/>
          <cell r="AE39" t="e">
            <v>#REF!</v>
          </cell>
          <cell r="AF39"/>
          <cell r="AG39"/>
          <cell r="AH39"/>
          <cell r="AI39" t="e">
            <v>#REF!</v>
          </cell>
          <cell r="AJ39"/>
          <cell r="AK39"/>
          <cell r="AL39"/>
          <cell r="AM39" t="e">
            <v>#REF!</v>
          </cell>
          <cell r="AN39"/>
          <cell r="AO39"/>
          <cell r="AP39"/>
          <cell r="AQ39" t="e">
            <v>#REF!</v>
          </cell>
          <cell r="AR39"/>
          <cell r="AS39"/>
          <cell r="AT39"/>
          <cell r="AU39" t="e">
            <v>#REF!</v>
          </cell>
          <cell r="AV39"/>
          <cell r="AW39"/>
          <cell r="AX39"/>
          <cell r="AY39" t="e">
            <v>#REF!</v>
          </cell>
          <cell r="AZ39"/>
          <cell r="BA39"/>
          <cell r="BB39"/>
        </row>
        <row r="40">
          <cell r="B40"/>
          <cell r="C40"/>
          <cell r="D40"/>
          <cell r="E40" t="str">
            <v>R$</v>
          </cell>
          <cell r="F40"/>
          <cell r="G40" t="e">
            <v>#REF!</v>
          </cell>
          <cell r="H40"/>
          <cell r="I40"/>
          <cell r="J40"/>
          <cell r="K40" t="e">
            <v>#REF!</v>
          </cell>
          <cell r="L40"/>
          <cell r="M40"/>
          <cell r="N40"/>
          <cell r="O40" t="e">
            <v>#REF!</v>
          </cell>
          <cell r="P40"/>
          <cell r="Q40"/>
          <cell r="R40"/>
          <cell r="S40" t="e">
            <v>#REF!</v>
          </cell>
          <cell r="T40"/>
          <cell r="U40"/>
          <cell r="V40"/>
          <cell r="W40" t="e">
            <v>#REF!</v>
          </cell>
          <cell r="X40"/>
          <cell r="Y40"/>
          <cell r="Z40"/>
          <cell r="AA40" t="e">
            <v>#REF!</v>
          </cell>
          <cell r="AB40"/>
          <cell r="AC40"/>
          <cell r="AD40"/>
          <cell r="AE40" t="e">
            <v>#REF!</v>
          </cell>
          <cell r="AF40"/>
          <cell r="AG40"/>
          <cell r="AH40"/>
          <cell r="AI40" t="e">
            <v>#REF!</v>
          </cell>
          <cell r="AJ40"/>
          <cell r="AK40"/>
          <cell r="AL40"/>
          <cell r="AM40" t="e">
            <v>#REF!</v>
          </cell>
          <cell r="AN40"/>
          <cell r="AO40"/>
          <cell r="AP40"/>
          <cell r="AQ40" t="e">
            <v>#REF!</v>
          </cell>
          <cell r="AR40"/>
          <cell r="AS40"/>
          <cell r="AT40"/>
          <cell r="AU40" t="e">
            <v>#REF!</v>
          </cell>
          <cell r="AV40"/>
          <cell r="AW40"/>
          <cell r="AX40"/>
          <cell r="AY40" t="e">
            <v>#REF!</v>
          </cell>
          <cell r="AZ40"/>
          <cell r="BA40"/>
          <cell r="BB40"/>
        </row>
        <row r="41">
          <cell r="B41" t="str">
            <v>Acumulado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</sheetData>
      <sheetData sheetId="20">
        <row r="28">
          <cell r="AX28">
            <v>1</v>
          </cell>
        </row>
        <row r="33">
          <cell r="E33"/>
        </row>
        <row r="38">
          <cell r="G38" t="str">
            <v>Datas das medições</v>
          </cell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/>
          <cell r="AG38"/>
          <cell r="AH38"/>
          <cell r="AI38"/>
          <cell r="AJ38"/>
          <cell r="AK38"/>
          <cell r="AL38"/>
          <cell r="AM38"/>
          <cell r="AN38"/>
          <cell r="AO38"/>
          <cell r="AP38"/>
          <cell r="AQ38"/>
          <cell r="AR38"/>
          <cell r="AS38"/>
          <cell r="AT38"/>
          <cell r="AU38"/>
          <cell r="AV38"/>
          <cell r="AW38"/>
          <cell r="AX38"/>
          <cell r="AY38"/>
          <cell r="AZ38"/>
          <cell r="BA38"/>
          <cell r="BB38"/>
        </row>
        <row r="39"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/>
          <cell r="AG39"/>
          <cell r="AH39"/>
          <cell r="AI39"/>
          <cell r="AJ39"/>
          <cell r="AK39"/>
          <cell r="AL39"/>
          <cell r="AM39"/>
          <cell r="AN39"/>
          <cell r="AO39"/>
          <cell r="AP39"/>
          <cell r="AQ39"/>
          <cell r="AR39"/>
          <cell r="AS39"/>
          <cell r="AT39"/>
          <cell r="AU39"/>
          <cell r="AV39"/>
          <cell r="AW39"/>
          <cell r="AX39"/>
          <cell r="AY39"/>
          <cell r="AZ39"/>
          <cell r="BA39"/>
          <cell r="BB39"/>
        </row>
        <row r="40">
          <cell r="B40" t="str">
            <v>Medições</v>
          </cell>
          <cell r="C40"/>
          <cell r="D40"/>
          <cell r="E40"/>
          <cell r="F40"/>
          <cell r="G40">
            <v>1</v>
          </cell>
          <cell r="H40"/>
          <cell r="I40"/>
          <cell r="J40"/>
          <cell r="K40">
            <v>2</v>
          </cell>
          <cell r="L40"/>
          <cell r="M40"/>
          <cell r="N40"/>
          <cell r="O40">
            <v>3</v>
          </cell>
          <cell r="P40"/>
          <cell r="Q40"/>
          <cell r="R40"/>
          <cell r="S40">
            <v>4</v>
          </cell>
          <cell r="T40"/>
          <cell r="U40"/>
          <cell r="V40"/>
          <cell r="W40">
            <v>5</v>
          </cell>
          <cell r="X40"/>
          <cell r="Y40"/>
          <cell r="Z40"/>
          <cell r="AA40">
            <v>6</v>
          </cell>
          <cell r="AB40"/>
          <cell r="AC40"/>
          <cell r="AD40"/>
          <cell r="AE40">
            <v>7</v>
          </cell>
          <cell r="AF40"/>
          <cell r="AG40"/>
          <cell r="AH40"/>
          <cell r="AI40">
            <v>8</v>
          </cell>
          <cell r="AJ40"/>
          <cell r="AK40"/>
          <cell r="AL40"/>
          <cell r="AM40">
            <v>9</v>
          </cell>
          <cell r="AN40"/>
          <cell r="AO40"/>
          <cell r="AP40"/>
          <cell r="AQ40">
            <v>10</v>
          </cell>
          <cell r="AR40"/>
          <cell r="AS40"/>
          <cell r="AT40"/>
          <cell r="AU40">
            <v>11</v>
          </cell>
          <cell r="AV40"/>
          <cell r="AW40"/>
          <cell r="AX40"/>
          <cell r="AY40">
            <v>12</v>
          </cell>
          <cell r="AZ40"/>
          <cell r="BA40"/>
          <cell r="BB40"/>
        </row>
        <row r="41">
          <cell r="B41" t="str">
            <v>Período</v>
          </cell>
          <cell r="C41"/>
          <cell r="D41"/>
          <cell r="E41" t="str">
            <v>%</v>
          </cell>
          <cell r="F41"/>
          <cell r="G41" t="e">
            <v>#REF!</v>
          </cell>
          <cell r="H41"/>
          <cell r="I41"/>
          <cell r="J41"/>
          <cell r="K41" t="e">
            <v>#REF!</v>
          </cell>
          <cell r="L41"/>
          <cell r="M41"/>
          <cell r="N41"/>
          <cell r="O41" t="e">
            <v>#REF!</v>
          </cell>
          <cell r="P41"/>
          <cell r="Q41"/>
          <cell r="R41"/>
          <cell r="S41" t="e">
            <v>#REF!</v>
          </cell>
          <cell r="T41"/>
          <cell r="U41"/>
          <cell r="V41"/>
          <cell r="W41" t="e">
            <v>#REF!</v>
          </cell>
          <cell r="X41"/>
          <cell r="Y41"/>
          <cell r="Z41"/>
          <cell r="AA41" t="e">
            <v>#REF!</v>
          </cell>
          <cell r="AB41"/>
          <cell r="AC41"/>
          <cell r="AD41"/>
          <cell r="AE41" t="e">
            <v>#REF!</v>
          </cell>
          <cell r="AF41"/>
          <cell r="AG41"/>
          <cell r="AH41"/>
          <cell r="AI41" t="e">
            <v>#REF!</v>
          </cell>
          <cell r="AJ41"/>
          <cell r="AK41"/>
          <cell r="AL41"/>
          <cell r="AM41" t="e">
            <v>#REF!</v>
          </cell>
          <cell r="AN41"/>
          <cell r="AO41"/>
          <cell r="AP41"/>
          <cell r="AQ41" t="e">
            <v>#REF!</v>
          </cell>
          <cell r="AR41"/>
          <cell r="AS41"/>
          <cell r="AT41"/>
          <cell r="AU41" t="e">
            <v>#REF!</v>
          </cell>
          <cell r="AV41"/>
          <cell r="AW41"/>
          <cell r="AX41"/>
          <cell r="AY41" t="e">
            <v>#REF!</v>
          </cell>
          <cell r="AZ41"/>
          <cell r="BA41"/>
          <cell r="BB41"/>
        </row>
        <row r="42">
          <cell r="B42"/>
          <cell r="C42"/>
          <cell r="D42"/>
          <cell r="E42" t="str">
            <v>R$</v>
          </cell>
          <cell r="F42"/>
          <cell r="G42" t="e">
            <v>#REF!</v>
          </cell>
          <cell r="H42"/>
          <cell r="I42"/>
          <cell r="J42"/>
          <cell r="K42" t="e">
            <v>#REF!</v>
          </cell>
          <cell r="L42"/>
          <cell r="M42"/>
          <cell r="N42"/>
          <cell r="O42" t="e">
            <v>#REF!</v>
          </cell>
          <cell r="P42"/>
          <cell r="Q42"/>
          <cell r="R42"/>
          <cell r="S42" t="e">
            <v>#REF!</v>
          </cell>
          <cell r="T42"/>
          <cell r="U42"/>
          <cell r="V42"/>
          <cell r="W42" t="e">
            <v>#REF!</v>
          </cell>
          <cell r="X42"/>
          <cell r="Y42"/>
          <cell r="Z42"/>
          <cell r="AA42" t="e">
            <v>#REF!</v>
          </cell>
          <cell r="AB42"/>
          <cell r="AC42"/>
          <cell r="AD42"/>
          <cell r="AE42" t="e">
            <v>#REF!</v>
          </cell>
          <cell r="AF42"/>
          <cell r="AG42"/>
          <cell r="AH42"/>
          <cell r="AI42" t="e">
            <v>#REF!</v>
          </cell>
          <cell r="AJ42"/>
          <cell r="AK42"/>
          <cell r="AL42"/>
          <cell r="AM42" t="e">
            <v>#REF!</v>
          </cell>
          <cell r="AN42"/>
          <cell r="AO42"/>
          <cell r="AP42"/>
          <cell r="AQ42" t="e">
            <v>#REF!</v>
          </cell>
          <cell r="AR42"/>
          <cell r="AS42"/>
          <cell r="AT42"/>
          <cell r="AU42" t="e">
            <v>#REF!</v>
          </cell>
          <cell r="AV42"/>
          <cell r="AW42"/>
          <cell r="AX42"/>
          <cell r="AY42" t="e">
            <v>#REF!</v>
          </cell>
          <cell r="AZ42"/>
          <cell r="BA42"/>
          <cell r="BB42"/>
        </row>
        <row r="43">
          <cell r="B43" t="str">
            <v>Acumulado</v>
          </cell>
          <cell r="C43"/>
          <cell r="D43"/>
          <cell r="E43" t="str">
            <v>%</v>
          </cell>
          <cell r="F43"/>
          <cell r="G43" t="e">
            <v>#REF!</v>
          </cell>
          <cell r="H43"/>
          <cell r="I43"/>
          <cell r="J43"/>
          <cell r="K43" t="e">
            <v>#REF!</v>
          </cell>
          <cell r="L43"/>
          <cell r="M43"/>
          <cell r="N43"/>
          <cell r="O43" t="e">
            <v>#REF!</v>
          </cell>
          <cell r="P43"/>
          <cell r="Q43"/>
          <cell r="R43"/>
          <cell r="S43" t="e">
            <v>#REF!</v>
          </cell>
          <cell r="T43"/>
          <cell r="U43"/>
          <cell r="V43"/>
          <cell r="W43" t="e">
            <v>#REF!</v>
          </cell>
          <cell r="X43"/>
          <cell r="Y43"/>
          <cell r="Z43"/>
          <cell r="AA43" t="e">
            <v>#REF!</v>
          </cell>
          <cell r="AB43"/>
          <cell r="AC43"/>
          <cell r="AD43"/>
          <cell r="AE43" t="e">
            <v>#REF!</v>
          </cell>
          <cell r="AF43"/>
          <cell r="AG43"/>
          <cell r="AH43"/>
          <cell r="AI43" t="e">
            <v>#REF!</v>
          </cell>
          <cell r="AJ43"/>
          <cell r="AK43"/>
          <cell r="AL43"/>
          <cell r="AM43" t="e">
            <v>#REF!</v>
          </cell>
          <cell r="AN43"/>
          <cell r="AO43"/>
          <cell r="AP43"/>
          <cell r="AQ43" t="e">
            <v>#REF!</v>
          </cell>
          <cell r="AR43"/>
          <cell r="AS43"/>
          <cell r="AT43"/>
          <cell r="AU43" t="e">
            <v>#REF!</v>
          </cell>
          <cell r="AV43"/>
          <cell r="AW43"/>
          <cell r="AX43"/>
          <cell r="AY43" t="e">
            <v>#REF!</v>
          </cell>
          <cell r="AZ43"/>
          <cell r="BA43"/>
          <cell r="BB43"/>
        </row>
        <row r="44">
          <cell r="B44"/>
          <cell r="C44"/>
          <cell r="D44"/>
          <cell r="E44" t="str">
            <v>R$</v>
          </cell>
          <cell r="F44"/>
          <cell r="G44" t="e">
            <v>#REF!</v>
          </cell>
          <cell r="H44"/>
          <cell r="I44"/>
          <cell r="J44"/>
          <cell r="K44" t="e">
            <v>#REF!</v>
          </cell>
          <cell r="L44"/>
          <cell r="M44"/>
          <cell r="N44"/>
          <cell r="O44" t="e">
            <v>#REF!</v>
          </cell>
          <cell r="P44"/>
          <cell r="Q44"/>
          <cell r="R44"/>
          <cell r="S44" t="e">
            <v>#REF!</v>
          </cell>
          <cell r="T44"/>
          <cell r="U44"/>
          <cell r="V44"/>
          <cell r="W44" t="e">
            <v>#REF!</v>
          </cell>
          <cell r="X44"/>
          <cell r="Y44"/>
          <cell r="Z44"/>
          <cell r="AA44" t="e">
            <v>#REF!</v>
          </cell>
          <cell r="AB44"/>
          <cell r="AC44"/>
          <cell r="AD44"/>
          <cell r="AE44" t="e">
            <v>#REF!</v>
          </cell>
          <cell r="AF44"/>
          <cell r="AG44"/>
          <cell r="AH44"/>
          <cell r="AI44" t="e">
            <v>#REF!</v>
          </cell>
          <cell r="AJ44"/>
          <cell r="AK44"/>
          <cell r="AL44"/>
          <cell r="AM44" t="e">
            <v>#REF!</v>
          </cell>
          <cell r="AN44"/>
          <cell r="AO44"/>
          <cell r="AP44"/>
          <cell r="AQ44" t="e">
            <v>#REF!</v>
          </cell>
          <cell r="AR44"/>
          <cell r="AS44"/>
          <cell r="AT44"/>
          <cell r="AU44" t="e">
            <v>#REF!</v>
          </cell>
          <cell r="AV44"/>
          <cell r="AW44"/>
          <cell r="AX44"/>
          <cell r="AY44" t="e">
            <v>#REF!</v>
          </cell>
          <cell r="AZ44"/>
          <cell r="BA44"/>
          <cell r="BB44"/>
        </row>
      </sheetData>
      <sheetData sheetId="21">
        <row r="13">
          <cell r="B13"/>
        </row>
        <row r="14">
          <cell r="C14">
            <v>1</v>
          </cell>
        </row>
        <row r="15">
          <cell r="C15">
            <v>1</v>
          </cell>
        </row>
        <row r="16">
          <cell r="C16">
            <v>1</v>
          </cell>
        </row>
        <row r="17">
          <cell r="C17">
            <v>1</v>
          </cell>
        </row>
        <row r="18">
          <cell r="C18">
            <v>1</v>
          </cell>
        </row>
        <row r="19">
          <cell r="C19">
            <v>1</v>
          </cell>
        </row>
        <row r="20">
          <cell r="C20">
            <v>1</v>
          </cell>
        </row>
        <row r="21">
          <cell r="C21">
            <v>1</v>
          </cell>
        </row>
        <row r="22">
          <cell r="C22">
            <v>1</v>
          </cell>
        </row>
        <row r="23">
          <cell r="C23">
            <v>1</v>
          </cell>
        </row>
        <row r="24">
          <cell r="C24">
            <v>1</v>
          </cell>
        </row>
        <row r="25">
          <cell r="C25">
            <v>1</v>
          </cell>
        </row>
        <row r="26">
          <cell r="C26">
            <v>1</v>
          </cell>
        </row>
        <row r="27">
          <cell r="C27">
            <v>1</v>
          </cell>
        </row>
        <row r="28">
          <cell r="C28">
            <v>1</v>
          </cell>
        </row>
        <row r="29">
          <cell r="C29">
            <v>1</v>
          </cell>
        </row>
        <row r="30">
          <cell r="C30">
            <v>1</v>
          </cell>
        </row>
        <row r="31">
          <cell r="C31">
            <v>1</v>
          </cell>
        </row>
        <row r="32">
          <cell r="C32">
            <v>1</v>
          </cell>
        </row>
        <row r="33">
          <cell r="C33">
            <v>1</v>
          </cell>
        </row>
        <row r="34">
          <cell r="C34">
            <v>1</v>
          </cell>
        </row>
        <row r="35">
          <cell r="C35">
            <v>1</v>
          </cell>
        </row>
        <row r="36">
          <cell r="C36">
            <v>1</v>
          </cell>
        </row>
        <row r="37">
          <cell r="C37">
            <v>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13">
          <cell r="B13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Preços"/>
      <sheetName val="Desp. Apoio"/>
      <sheetName val="memória de calculo_liquida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Fresagem de Pista Ago-98"/>
      <sheetName val="Proposta"/>
      <sheetName val="Carimbo de Nota"/>
      <sheetName val="P3"/>
      <sheetName val="PLANILHA ATUALIZADA"/>
      <sheetName val="Auxiliar"/>
      <sheetName val="COMPOS1"/>
      <sheetName val="RELATA"/>
      <sheetName val="Tela"/>
      <sheetName val="Atualizacao"/>
      <sheetName val="Chuvas"/>
      <sheetName val="Medição"/>
      <sheetName val="CRON.NOVO.ARIPUAN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7F218-92DE-4627-8B04-A3F11773121E}">
  <dimension ref="A1:Z301"/>
  <sheetViews>
    <sheetView showGridLines="0" view="pageBreakPreview" topLeftCell="C54" zoomScale="90" zoomScaleNormal="100" zoomScaleSheetLayoutView="90" zoomScalePageLayoutView="85" workbookViewId="0">
      <selection activeCell="I34" sqref="I34"/>
    </sheetView>
  </sheetViews>
  <sheetFormatPr defaultColWidth="9.08984375" defaultRowHeight="14.5" outlineLevelRow="1" x14ac:dyDescent="0.35"/>
  <cols>
    <col min="1" max="1" width="13.453125" style="1" bestFit="1" customWidth="1"/>
    <col min="2" max="2" width="13.453125" style="1" customWidth="1"/>
    <col min="3" max="3" width="49.90625" style="1" bestFit="1" customWidth="1"/>
    <col min="4" max="4" width="20.08984375" style="2" bestFit="1" customWidth="1"/>
    <col min="5" max="5" width="9.08984375" style="2"/>
    <col min="6" max="6" width="9.453125" style="3" bestFit="1" customWidth="1"/>
    <col min="7" max="7" width="9.08984375" style="2" bestFit="1" customWidth="1"/>
    <col min="8" max="8" width="8.6328125" style="2" bestFit="1" customWidth="1"/>
    <col min="9" max="9" width="63.6328125" style="1" customWidth="1"/>
    <col min="10" max="10" width="6.08984375" style="2" customWidth="1"/>
    <col min="11" max="11" width="10.54296875" style="4" customWidth="1"/>
    <col min="12" max="12" width="11" style="4" bestFit="1" customWidth="1"/>
    <col min="13" max="13" width="16.54296875" style="4" customWidth="1"/>
    <col min="14" max="22" width="9.08984375" style="1"/>
    <col min="23" max="23" width="9.90625" style="1" bestFit="1" customWidth="1"/>
    <col min="24" max="16384" width="9.08984375" style="1"/>
  </cols>
  <sheetData>
    <row r="1" spans="1:26" ht="15" thickBot="1" x14ac:dyDescent="0.4"/>
    <row r="2" spans="1:26" x14ac:dyDescent="0.35">
      <c r="F2" s="241" t="s">
        <v>0</v>
      </c>
      <c r="G2" s="242"/>
      <c r="H2" s="5"/>
      <c r="I2" s="6"/>
      <c r="J2" s="7"/>
      <c r="K2" s="7"/>
      <c r="L2" s="7"/>
      <c r="M2" s="8"/>
    </row>
    <row r="3" spans="1:26" x14ac:dyDescent="0.35">
      <c r="F3" s="243" t="s">
        <v>1</v>
      </c>
      <c r="G3" s="244"/>
      <c r="I3" s="9"/>
      <c r="J3" s="10"/>
      <c r="K3" s="10"/>
      <c r="L3" s="10"/>
      <c r="M3" s="11"/>
    </row>
    <row r="4" spans="1:26" x14ac:dyDescent="0.35">
      <c r="F4" s="243" t="s">
        <v>2</v>
      </c>
      <c r="G4" s="244"/>
      <c r="I4" s="9" t="s">
        <v>3</v>
      </c>
      <c r="J4" s="10"/>
      <c r="K4" s="10"/>
      <c r="L4" s="10"/>
      <c r="M4" s="11"/>
    </row>
    <row r="5" spans="1:26" x14ac:dyDescent="0.35">
      <c r="F5" s="243" t="s">
        <v>4</v>
      </c>
      <c r="G5" s="244"/>
      <c r="I5" s="12"/>
      <c r="J5" s="13"/>
      <c r="K5" s="13"/>
      <c r="L5" s="13"/>
      <c r="M5" s="14"/>
    </row>
    <row r="6" spans="1:26" x14ac:dyDescent="0.35">
      <c r="F6" s="243" t="s">
        <v>5</v>
      </c>
      <c r="G6" s="244"/>
      <c r="I6" s="13" t="s">
        <v>6</v>
      </c>
      <c r="J6" s="13"/>
      <c r="K6" s="13"/>
      <c r="L6" s="4" t="s">
        <v>7</v>
      </c>
      <c r="M6" s="15">
        <v>0.85689999999999988</v>
      </c>
      <c r="Y6" s="240"/>
      <c r="Z6" s="240"/>
    </row>
    <row r="7" spans="1:26" x14ac:dyDescent="0.35">
      <c r="F7" s="243" t="s">
        <v>8</v>
      </c>
      <c r="G7" s="244"/>
      <c r="I7" s="13" t="s">
        <v>9</v>
      </c>
      <c r="J7" s="13"/>
      <c r="K7" s="13"/>
      <c r="L7" s="4" t="s">
        <v>10</v>
      </c>
      <c r="M7" s="16">
        <v>0.26400000000000001</v>
      </c>
      <c r="Y7" s="240"/>
      <c r="Z7" s="240"/>
    </row>
    <row r="8" spans="1:26" x14ac:dyDescent="0.35">
      <c r="F8" s="245" t="s">
        <v>11</v>
      </c>
      <c r="G8" s="246"/>
      <c r="I8" s="13" t="s">
        <v>12</v>
      </c>
      <c r="J8" s="13"/>
      <c r="K8" s="13"/>
      <c r="M8" s="16"/>
      <c r="Y8" s="240"/>
      <c r="Z8" s="240"/>
    </row>
    <row r="9" spans="1:26" x14ac:dyDescent="0.35">
      <c r="F9" s="17"/>
      <c r="G9" s="1"/>
      <c r="H9" s="13"/>
      <c r="J9" s="13"/>
      <c r="K9" s="13"/>
      <c r="M9" s="16"/>
      <c r="Y9" s="240"/>
      <c r="Z9" s="240"/>
    </row>
    <row r="10" spans="1:26" x14ac:dyDescent="0.35">
      <c r="C10" s="1" t="e">
        <v>#REF!</v>
      </c>
      <c r="F10" s="247" t="s">
        <v>13</v>
      </c>
      <c r="G10" s="248"/>
      <c r="H10" s="248"/>
      <c r="I10" s="248"/>
      <c r="J10" s="248"/>
      <c r="K10" s="248"/>
      <c r="L10" s="248"/>
      <c r="M10" s="249"/>
      <c r="W10" s="18"/>
      <c r="Y10" s="240"/>
      <c r="Z10" s="240"/>
    </row>
    <row r="11" spans="1:26" x14ac:dyDescent="0.35">
      <c r="F11" s="19"/>
      <c r="G11" s="20"/>
      <c r="H11" s="21"/>
      <c r="I11" s="20"/>
      <c r="J11" s="20"/>
      <c r="K11" s="20"/>
      <c r="L11" s="20"/>
      <c r="M11" s="22"/>
      <c r="W11" s="18"/>
      <c r="Y11" s="240"/>
      <c r="Z11" s="240"/>
    </row>
    <row r="12" spans="1:26" ht="33" customHeight="1" x14ac:dyDescent="0.35">
      <c r="B12" s="1" t="s">
        <v>14</v>
      </c>
      <c r="C12" s="2" t="s">
        <v>15</v>
      </c>
      <c r="D12" s="2" t="s">
        <v>16</v>
      </c>
      <c r="E12" s="23" t="s">
        <v>17</v>
      </c>
      <c r="F12" s="24" t="s">
        <v>18</v>
      </c>
      <c r="G12" s="25" t="s">
        <v>19</v>
      </c>
      <c r="H12" s="25" t="s">
        <v>20</v>
      </c>
      <c r="I12" s="25" t="s">
        <v>21</v>
      </c>
      <c r="J12" s="25" t="s">
        <v>22</v>
      </c>
      <c r="K12" s="26" t="s">
        <v>23</v>
      </c>
      <c r="L12" s="27" t="s">
        <v>24</v>
      </c>
      <c r="M12" s="28" t="s">
        <v>25</v>
      </c>
      <c r="W12" s="18"/>
    </row>
    <row r="13" spans="1:26" ht="33" customHeight="1" x14ac:dyDescent="0.35">
      <c r="C13" s="2"/>
      <c r="E13" s="23"/>
      <c r="F13" s="29"/>
      <c r="G13" s="30"/>
      <c r="H13" s="30" t="s">
        <v>26</v>
      </c>
      <c r="I13" s="31" t="s">
        <v>27</v>
      </c>
      <c r="J13" s="30"/>
      <c r="K13" s="32"/>
      <c r="L13" s="33"/>
      <c r="M13" s="34">
        <v>1411106.3499999999</v>
      </c>
      <c r="W13" s="18"/>
    </row>
    <row r="14" spans="1:26" x14ac:dyDescent="0.35">
      <c r="D14" s="35"/>
      <c r="F14" s="36"/>
      <c r="G14" s="37"/>
      <c r="H14" s="38" t="s">
        <v>28</v>
      </c>
      <c r="I14" s="37" t="s">
        <v>29</v>
      </c>
      <c r="J14" s="38"/>
      <c r="K14" s="37"/>
      <c r="L14" s="38"/>
      <c r="M14" s="39">
        <v>1335989.2</v>
      </c>
    </row>
    <row r="15" spans="1:26" x14ac:dyDescent="0.35">
      <c r="A15" s="1">
        <v>0</v>
      </c>
      <c r="B15" s="1" t="s">
        <v>30</v>
      </c>
      <c r="C15" s="1" t="s">
        <v>31</v>
      </c>
      <c r="D15" s="35" t="s">
        <v>30</v>
      </c>
      <c r="E15" s="2">
        <v>2</v>
      </c>
      <c r="F15" s="40"/>
      <c r="G15" s="41"/>
      <c r="H15" s="42" t="s">
        <v>32</v>
      </c>
      <c r="I15" s="43" t="s">
        <v>31</v>
      </c>
      <c r="J15" s="41"/>
      <c r="K15" s="41"/>
      <c r="L15" s="41"/>
      <c r="M15" s="44">
        <v>79524.809999999983</v>
      </c>
    </row>
    <row r="16" spans="1:26" ht="29" outlineLevel="1" x14ac:dyDescent="0.35">
      <c r="A16" s="1" t="s">
        <v>33</v>
      </c>
      <c r="B16" s="1" t="s">
        <v>30</v>
      </c>
      <c r="C16" s="1" t="s">
        <v>34</v>
      </c>
      <c r="D16" s="35" t="s">
        <v>32</v>
      </c>
      <c r="E16" s="2">
        <v>3</v>
      </c>
      <c r="F16" s="45" t="s">
        <v>35</v>
      </c>
      <c r="G16" s="46">
        <v>1</v>
      </c>
      <c r="H16" s="46" t="s">
        <v>36</v>
      </c>
      <c r="I16" s="47" t="s">
        <v>34</v>
      </c>
      <c r="J16" s="48" t="s">
        <v>37</v>
      </c>
      <c r="K16" s="49">
        <v>6</v>
      </c>
      <c r="L16" s="49">
        <v>497.86</v>
      </c>
      <c r="M16" s="50">
        <v>2987.16</v>
      </c>
      <c r="N16" s="1">
        <v>393.88</v>
      </c>
      <c r="Q16" s="1">
        <v>2987.16</v>
      </c>
    </row>
    <row r="17" spans="1:17" ht="29" outlineLevel="1" x14ac:dyDescent="0.35">
      <c r="A17" s="1" t="s">
        <v>33</v>
      </c>
      <c r="B17" s="1" t="s">
        <v>30</v>
      </c>
      <c r="C17" s="1" t="s">
        <v>38</v>
      </c>
      <c r="D17" s="35" t="s">
        <v>39</v>
      </c>
      <c r="E17" s="2">
        <v>3</v>
      </c>
      <c r="F17" s="45" t="s">
        <v>40</v>
      </c>
      <c r="G17" s="46">
        <v>93209</v>
      </c>
      <c r="H17" s="46" t="s">
        <v>41</v>
      </c>
      <c r="I17" s="47" t="s">
        <v>38</v>
      </c>
      <c r="J17" s="48" t="s">
        <v>37</v>
      </c>
      <c r="K17" s="49">
        <v>5</v>
      </c>
      <c r="L17" s="49">
        <v>1115.29</v>
      </c>
      <c r="M17" s="50">
        <v>5576.45</v>
      </c>
      <c r="N17" s="1">
        <v>882.35</v>
      </c>
    </row>
    <row r="18" spans="1:17" ht="29" outlineLevel="1" x14ac:dyDescent="0.35">
      <c r="A18" s="1" t="s">
        <v>33</v>
      </c>
      <c r="B18" s="1" t="s">
        <v>30</v>
      </c>
      <c r="C18" s="1" t="s">
        <v>42</v>
      </c>
      <c r="D18" s="35" t="s">
        <v>43</v>
      </c>
      <c r="E18" s="2">
        <v>3</v>
      </c>
      <c r="F18" s="45" t="s">
        <v>40</v>
      </c>
      <c r="G18" s="46">
        <v>93206</v>
      </c>
      <c r="H18" s="46" t="s">
        <v>44</v>
      </c>
      <c r="I18" s="47" t="s">
        <v>42</v>
      </c>
      <c r="J18" s="48" t="s">
        <v>37</v>
      </c>
      <c r="K18" s="49">
        <v>5</v>
      </c>
      <c r="L18" s="49">
        <v>1277.78</v>
      </c>
      <c r="M18" s="50">
        <v>6388.9</v>
      </c>
      <c r="N18" s="1">
        <v>1010.9</v>
      </c>
    </row>
    <row r="19" spans="1:17" ht="33" customHeight="1" outlineLevel="1" x14ac:dyDescent="0.35">
      <c r="A19" s="1" t="s">
        <v>33</v>
      </c>
      <c r="B19" s="1" t="s">
        <v>30</v>
      </c>
      <c r="C19" s="1" t="s">
        <v>45</v>
      </c>
      <c r="D19" s="35" t="s">
        <v>46</v>
      </c>
      <c r="E19" s="2">
        <v>3</v>
      </c>
      <c r="F19" s="45" t="s">
        <v>35</v>
      </c>
      <c r="G19" s="46">
        <v>11</v>
      </c>
      <c r="H19" s="46" t="s">
        <v>47</v>
      </c>
      <c r="I19" s="47" t="s">
        <v>45</v>
      </c>
      <c r="J19" s="48" t="s">
        <v>37</v>
      </c>
      <c r="K19" s="49">
        <v>355.3</v>
      </c>
      <c r="L19" s="49">
        <v>121.84</v>
      </c>
      <c r="M19" s="50">
        <v>43289.75</v>
      </c>
      <c r="N19" s="1">
        <v>96.392420000000001</v>
      </c>
    </row>
    <row r="20" spans="1:17" ht="33" customHeight="1" outlineLevel="1" x14ac:dyDescent="0.35">
      <c r="A20" s="1" t="s">
        <v>33</v>
      </c>
      <c r="B20" s="1" t="s">
        <v>30</v>
      </c>
      <c r="C20" s="1" t="s">
        <v>48</v>
      </c>
      <c r="D20" s="35" t="s">
        <v>49</v>
      </c>
      <c r="E20" s="2">
        <v>3</v>
      </c>
      <c r="F20" s="45" t="s">
        <v>40</v>
      </c>
      <c r="G20" s="46">
        <v>98524</v>
      </c>
      <c r="H20" s="46" t="s">
        <v>50</v>
      </c>
      <c r="I20" s="47" t="s">
        <v>48</v>
      </c>
      <c r="J20" s="48" t="s">
        <v>37</v>
      </c>
      <c r="K20" s="49">
        <v>741.96</v>
      </c>
      <c r="L20" s="49">
        <v>2.77</v>
      </c>
      <c r="M20" s="50">
        <v>2055.23</v>
      </c>
      <c r="N20" s="1">
        <v>2.19</v>
      </c>
    </row>
    <row r="21" spans="1:17" ht="33" customHeight="1" outlineLevel="1" x14ac:dyDescent="0.35">
      <c r="A21" s="1" t="s">
        <v>33</v>
      </c>
      <c r="B21" s="1" t="s">
        <v>30</v>
      </c>
      <c r="C21" s="1" t="s">
        <v>51</v>
      </c>
      <c r="D21" s="35" t="s">
        <v>52</v>
      </c>
      <c r="E21" s="2">
        <v>3</v>
      </c>
      <c r="F21" s="45" t="s">
        <v>40</v>
      </c>
      <c r="G21" s="46">
        <v>100575</v>
      </c>
      <c r="H21" s="46" t="s">
        <v>53</v>
      </c>
      <c r="I21" s="47" t="s">
        <v>51</v>
      </c>
      <c r="J21" s="48" t="s">
        <v>37</v>
      </c>
      <c r="K21" s="49">
        <v>741.96</v>
      </c>
      <c r="L21" s="49">
        <v>0.13</v>
      </c>
      <c r="M21" s="50">
        <v>96.45</v>
      </c>
      <c r="N21" s="1">
        <v>0.1</v>
      </c>
    </row>
    <row r="22" spans="1:17" ht="33" customHeight="1" outlineLevel="1" x14ac:dyDescent="0.35">
      <c r="A22" s="1" t="s">
        <v>33</v>
      </c>
      <c r="B22" s="1" t="s">
        <v>30</v>
      </c>
      <c r="C22" s="1" t="s">
        <v>54</v>
      </c>
      <c r="D22" s="35" t="s">
        <v>55</v>
      </c>
      <c r="E22" s="2">
        <v>3</v>
      </c>
      <c r="F22" s="45" t="s">
        <v>35</v>
      </c>
      <c r="G22" s="46">
        <v>14</v>
      </c>
      <c r="H22" s="46" t="s">
        <v>56</v>
      </c>
      <c r="I22" s="47" t="s">
        <v>54</v>
      </c>
      <c r="J22" s="48" t="s">
        <v>37</v>
      </c>
      <c r="K22" s="49">
        <v>897.58</v>
      </c>
      <c r="L22" s="49">
        <v>13.22</v>
      </c>
      <c r="M22" s="50">
        <v>11866.01</v>
      </c>
      <c r="N22" s="1">
        <v>10.4556</v>
      </c>
    </row>
    <row r="23" spans="1:17" ht="33" customHeight="1" outlineLevel="1" x14ac:dyDescent="0.35">
      <c r="A23" s="1" t="s">
        <v>33</v>
      </c>
      <c r="B23" s="1" t="s">
        <v>30</v>
      </c>
      <c r="C23" s="1" t="s">
        <v>57</v>
      </c>
      <c r="D23" s="35" t="s">
        <v>58</v>
      </c>
      <c r="E23" s="2">
        <v>3</v>
      </c>
      <c r="F23" s="45" t="s">
        <v>35</v>
      </c>
      <c r="G23" s="46">
        <v>15</v>
      </c>
      <c r="H23" s="46" t="s">
        <v>59</v>
      </c>
      <c r="I23" s="47" t="s">
        <v>57</v>
      </c>
      <c r="J23" s="48" t="s">
        <v>60</v>
      </c>
      <c r="K23" s="49">
        <v>169.5</v>
      </c>
      <c r="L23" s="49">
        <v>11.01</v>
      </c>
      <c r="M23" s="50">
        <v>1866.2</v>
      </c>
      <c r="N23" s="1">
        <v>8.713000000000001</v>
      </c>
    </row>
    <row r="24" spans="1:17" ht="33" customHeight="1" outlineLevel="1" x14ac:dyDescent="0.35">
      <c r="A24" s="1" t="s">
        <v>33</v>
      </c>
      <c r="B24" s="1" t="s">
        <v>30</v>
      </c>
      <c r="C24" s="1" t="s">
        <v>61</v>
      </c>
      <c r="D24" s="35" t="s">
        <v>62</v>
      </c>
      <c r="E24" s="2">
        <v>3</v>
      </c>
      <c r="F24" s="45" t="s">
        <v>35</v>
      </c>
      <c r="G24" s="46">
        <v>16</v>
      </c>
      <c r="H24" s="46" t="s">
        <v>63</v>
      </c>
      <c r="I24" s="47" t="s">
        <v>61</v>
      </c>
      <c r="J24" s="48" t="s">
        <v>64</v>
      </c>
      <c r="K24" s="49">
        <v>68</v>
      </c>
      <c r="L24" s="49">
        <v>23.15</v>
      </c>
      <c r="M24" s="50">
        <v>1574.2</v>
      </c>
      <c r="N24" s="1">
        <v>18.318629999999999</v>
      </c>
    </row>
    <row r="25" spans="1:17" ht="65.25" customHeight="1" outlineLevel="1" x14ac:dyDescent="0.35">
      <c r="A25" s="1" t="s">
        <v>33</v>
      </c>
      <c r="B25" s="1" t="s">
        <v>30</v>
      </c>
      <c r="C25" s="1" t="s">
        <v>65</v>
      </c>
      <c r="D25" s="35" t="s">
        <v>66</v>
      </c>
      <c r="E25" s="2">
        <v>3</v>
      </c>
      <c r="F25" s="45" t="s">
        <v>40</v>
      </c>
      <c r="G25" s="46">
        <v>100982</v>
      </c>
      <c r="H25" s="46" t="s">
        <v>67</v>
      </c>
      <c r="I25" s="47" t="s">
        <v>65</v>
      </c>
      <c r="J25" s="48" t="s">
        <v>68</v>
      </c>
      <c r="K25" s="49">
        <v>294.87</v>
      </c>
      <c r="L25" s="49">
        <v>10.14</v>
      </c>
      <c r="M25" s="50">
        <v>2989.98</v>
      </c>
      <c r="N25" s="1">
        <v>8.02</v>
      </c>
    </row>
    <row r="26" spans="1:17" ht="65.25" customHeight="1" outlineLevel="1" x14ac:dyDescent="0.35">
      <c r="A26" s="1" t="s">
        <v>33</v>
      </c>
      <c r="B26" s="1" t="s">
        <v>30</v>
      </c>
      <c r="C26" s="1" t="s">
        <v>69</v>
      </c>
      <c r="D26" s="35" t="s">
        <v>70</v>
      </c>
      <c r="E26" s="2">
        <v>3</v>
      </c>
      <c r="F26" s="45" t="s">
        <v>40</v>
      </c>
      <c r="G26" s="46">
        <v>95875</v>
      </c>
      <c r="H26" s="46" t="s">
        <v>71</v>
      </c>
      <c r="I26" s="47" t="s">
        <v>69</v>
      </c>
      <c r="J26" s="48" t="s">
        <v>72</v>
      </c>
      <c r="K26" s="49">
        <v>294.87</v>
      </c>
      <c r="L26" s="49">
        <v>2.83</v>
      </c>
      <c r="M26" s="50">
        <v>834.48</v>
      </c>
      <c r="N26" s="1">
        <v>2.2400000000000002</v>
      </c>
    </row>
    <row r="27" spans="1:17" outlineLevel="1" x14ac:dyDescent="0.35">
      <c r="A27" s="1">
        <v>0</v>
      </c>
      <c r="B27" s="1" t="s">
        <v>30</v>
      </c>
      <c r="C27" s="1" t="s">
        <v>73</v>
      </c>
      <c r="D27" s="35" t="s">
        <v>74</v>
      </c>
      <c r="E27" s="2">
        <v>2</v>
      </c>
      <c r="F27" s="40"/>
      <c r="G27" s="41"/>
      <c r="H27" s="42" t="s">
        <v>39</v>
      </c>
      <c r="I27" s="43" t="s">
        <v>73</v>
      </c>
      <c r="J27" s="41"/>
      <c r="K27" s="41"/>
      <c r="L27" s="41"/>
      <c r="M27" s="44">
        <v>33408.639999999999</v>
      </c>
      <c r="Q27" s="1">
        <v>0</v>
      </c>
    </row>
    <row r="28" spans="1:17" ht="43.5" outlineLevel="1" x14ac:dyDescent="0.35">
      <c r="A28" s="1" t="s">
        <v>33</v>
      </c>
      <c r="B28" s="1" t="s">
        <v>30</v>
      </c>
      <c r="C28" s="1" t="s">
        <v>75</v>
      </c>
      <c r="D28" s="35" t="s">
        <v>76</v>
      </c>
      <c r="E28" s="2">
        <v>3</v>
      </c>
      <c r="F28" s="45" t="s">
        <v>40</v>
      </c>
      <c r="G28" s="46">
        <v>99059</v>
      </c>
      <c r="H28" s="46" t="s">
        <v>77</v>
      </c>
      <c r="I28" s="47" t="s">
        <v>75</v>
      </c>
      <c r="J28" s="48" t="s">
        <v>60</v>
      </c>
      <c r="K28" s="49">
        <v>187</v>
      </c>
      <c r="L28" s="49">
        <v>61.68</v>
      </c>
      <c r="M28" s="50">
        <v>11534.16</v>
      </c>
      <c r="N28" s="1">
        <v>48.8</v>
      </c>
    </row>
    <row r="29" spans="1:17" ht="36.75" customHeight="1" outlineLevel="1" x14ac:dyDescent="0.35">
      <c r="A29" s="1" t="s">
        <v>33</v>
      </c>
      <c r="B29" s="1" t="s">
        <v>30</v>
      </c>
      <c r="C29" s="1" t="s">
        <v>78</v>
      </c>
      <c r="D29" s="35" t="s">
        <v>79</v>
      </c>
      <c r="E29" s="2">
        <v>3</v>
      </c>
      <c r="F29" s="45" t="s">
        <v>40</v>
      </c>
      <c r="G29" s="46">
        <v>93358</v>
      </c>
      <c r="H29" s="46" t="s">
        <v>80</v>
      </c>
      <c r="I29" s="47" t="s">
        <v>78</v>
      </c>
      <c r="J29" s="48" t="s">
        <v>68</v>
      </c>
      <c r="K29" s="49">
        <v>77.3</v>
      </c>
      <c r="L29" s="49">
        <v>77.34</v>
      </c>
      <c r="M29" s="50">
        <v>5978.38</v>
      </c>
      <c r="N29" s="1">
        <v>61.19</v>
      </c>
      <c r="Q29" s="1">
        <v>5978.3819999999996</v>
      </c>
    </row>
    <row r="30" spans="1:17" ht="36.75" customHeight="1" outlineLevel="1" x14ac:dyDescent="0.35">
      <c r="A30" s="1" t="s">
        <v>33</v>
      </c>
      <c r="B30" s="1" t="s">
        <v>30</v>
      </c>
      <c r="C30" s="1" t="s">
        <v>81</v>
      </c>
      <c r="D30" s="35" t="s">
        <v>82</v>
      </c>
      <c r="E30" s="2">
        <v>3</v>
      </c>
      <c r="F30" s="45" t="s">
        <v>40</v>
      </c>
      <c r="G30" s="46">
        <v>96995</v>
      </c>
      <c r="H30" s="46" t="s">
        <v>83</v>
      </c>
      <c r="I30" s="47" t="s">
        <v>81</v>
      </c>
      <c r="J30" s="48" t="s">
        <v>68</v>
      </c>
      <c r="K30" s="49">
        <v>43.1</v>
      </c>
      <c r="L30" s="49">
        <v>46.89</v>
      </c>
      <c r="M30" s="50">
        <v>2020.96</v>
      </c>
    </row>
    <row r="31" spans="1:17" ht="36.75" customHeight="1" outlineLevel="1" x14ac:dyDescent="0.35">
      <c r="A31" s="1" t="s">
        <v>33</v>
      </c>
      <c r="B31" s="1" t="s">
        <v>30</v>
      </c>
      <c r="C31" s="1" t="s">
        <v>84</v>
      </c>
      <c r="D31" s="35" t="s">
        <v>85</v>
      </c>
      <c r="E31" s="2">
        <v>3</v>
      </c>
      <c r="F31" s="45" t="s">
        <v>40</v>
      </c>
      <c r="G31" s="46">
        <v>94319</v>
      </c>
      <c r="H31" s="46" t="s">
        <v>86</v>
      </c>
      <c r="I31" s="47" t="s">
        <v>84</v>
      </c>
      <c r="J31" s="48" t="s">
        <v>68</v>
      </c>
      <c r="K31" s="49">
        <v>157.69</v>
      </c>
      <c r="L31" s="49">
        <v>87.99</v>
      </c>
      <c r="M31" s="50">
        <v>13875.14</v>
      </c>
    </row>
    <row r="32" spans="1:17" outlineLevel="1" x14ac:dyDescent="0.35">
      <c r="A32" s="1">
        <v>0</v>
      </c>
      <c r="B32" s="1" t="s">
        <v>30</v>
      </c>
      <c r="C32" s="1" t="s">
        <v>87</v>
      </c>
      <c r="D32" s="35" t="s">
        <v>88</v>
      </c>
      <c r="E32" s="2">
        <v>2</v>
      </c>
      <c r="F32" s="40"/>
      <c r="G32" s="41"/>
      <c r="H32" s="42" t="s">
        <v>43</v>
      </c>
      <c r="I32" s="43" t="s">
        <v>87</v>
      </c>
      <c r="J32" s="41"/>
      <c r="K32" s="41"/>
      <c r="L32" s="41"/>
      <c r="M32" s="44">
        <v>118204.14</v>
      </c>
      <c r="Q32" s="1">
        <v>0</v>
      </c>
    </row>
    <row r="33" spans="1:17" ht="51.75" customHeight="1" outlineLevel="1" x14ac:dyDescent="0.35">
      <c r="A33" s="1" t="s">
        <v>33</v>
      </c>
      <c r="B33" s="1" t="s">
        <v>30</v>
      </c>
      <c r="C33" s="1" t="s">
        <v>89</v>
      </c>
      <c r="D33" s="35" t="s">
        <v>90</v>
      </c>
      <c r="E33" s="2">
        <v>3</v>
      </c>
      <c r="F33" s="45" t="s">
        <v>35</v>
      </c>
      <c r="G33" s="46">
        <v>12</v>
      </c>
      <c r="H33" s="46" t="s">
        <v>91</v>
      </c>
      <c r="I33" s="47" t="s">
        <v>89</v>
      </c>
      <c r="J33" s="48" t="s">
        <v>68</v>
      </c>
      <c r="K33" s="49">
        <v>11.92</v>
      </c>
      <c r="L33" s="49">
        <v>464.7</v>
      </c>
      <c r="M33" s="50">
        <v>5539.22</v>
      </c>
      <c r="N33" s="1">
        <v>367.64367999999996</v>
      </c>
      <c r="Q33" s="1">
        <v>5539.2240000000002</v>
      </c>
    </row>
    <row r="34" spans="1:17" ht="60" customHeight="1" outlineLevel="1" x14ac:dyDescent="0.35">
      <c r="A34" s="1" t="s">
        <v>33</v>
      </c>
      <c r="B34" s="1" t="s">
        <v>30</v>
      </c>
      <c r="C34" s="1" t="s">
        <v>92</v>
      </c>
      <c r="D34" s="35" t="s">
        <v>93</v>
      </c>
      <c r="E34" s="2">
        <v>3</v>
      </c>
      <c r="F34" s="45" t="s">
        <v>40</v>
      </c>
      <c r="G34" s="46">
        <v>101616</v>
      </c>
      <c r="H34" s="46" t="s">
        <v>94</v>
      </c>
      <c r="I34" s="47" t="s">
        <v>92</v>
      </c>
      <c r="J34" s="48" t="s">
        <v>37</v>
      </c>
      <c r="K34" s="49">
        <v>72.959999999999994</v>
      </c>
      <c r="L34" s="49">
        <v>5.69</v>
      </c>
      <c r="M34" s="50">
        <v>415.14</v>
      </c>
      <c r="N34" s="1">
        <v>4.5</v>
      </c>
      <c r="Q34" s="1">
        <v>415.14240000000001</v>
      </c>
    </row>
    <row r="35" spans="1:17" ht="38.25" customHeight="1" outlineLevel="1" x14ac:dyDescent="0.35">
      <c r="A35" s="1" t="s">
        <v>33</v>
      </c>
      <c r="B35" s="1" t="s">
        <v>30</v>
      </c>
      <c r="C35" s="1" t="s">
        <v>95</v>
      </c>
      <c r="D35" s="35" t="s">
        <v>96</v>
      </c>
      <c r="E35" s="2">
        <v>3</v>
      </c>
      <c r="F35" s="45" t="s">
        <v>40</v>
      </c>
      <c r="G35" s="46">
        <v>96619</v>
      </c>
      <c r="H35" s="46" t="s">
        <v>97</v>
      </c>
      <c r="I35" s="47" t="s">
        <v>95</v>
      </c>
      <c r="J35" s="48" t="s">
        <v>37</v>
      </c>
      <c r="K35" s="49">
        <v>67.73</v>
      </c>
      <c r="L35" s="49">
        <v>36.35</v>
      </c>
      <c r="M35" s="50">
        <v>2461.9899999999998</v>
      </c>
      <c r="N35" s="1">
        <v>28.76</v>
      </c>
    </row>
    <row r="36" spans="1:17" ht="38.25" customHeight="1" outlineLevel="1" x14ac:dyDescent="0.35">
      <c r="A36" s="1" t="s">
        <v>33</v>
      </c>
      <c r="B36" s="1" t="s">
        <v>30</v>
      </c>
      <c r="C36" s="1" t="s">
        <v>98</v>
      </c>
      <c r="D36" s="35" t="s">
        <v>99</v>
      </c>
      <c r="E36" s="2">
        <v>3</v>
      </c>
      <c r="F36" s="45" t="s">
        <v>40</v>
      </c>
      <c r="G36" s="46">
        <v>96545</v>
      </c>
      <c r="H36" s="46" t="s">
        <v>100</v>
      </c>
      <c r="I36" s="47" t="s">
        <v>98</v>
      </c>
      <c r="J36" s="48" t="s">
        <v>101</v>
      </c>
      <c r="K36" s="49">
        <v>540.20000000000005</v>
      </c>
      <c r="L36" s="49">
        <v>18.68</v>
      </c>
      <c r="M36" s="50">
        <v>10090.94</v>
      </c>
    </row>
    <row r="37" spans="1:17" ht="38.25" customHeight="1" outlineLevel="1" x14ac:dyDescent="0.35">
      <c r="A37" s="1" t="s">
        <v>33</v>
      </c>
      <c r="B37" s="1" t="s">
        <v>30</v>
      </c>
      <c r="C37" s="1" t="s">
        <v>102</v>
      </c>
      <c r="D37" s="35" t="s">
        <v>103</v>
      </c>
      <c r="E37" s="2">
        <v>3</v>
      </c>
      <c r="F37" s="45" t="s">
        <v>40</v>
      </c>
      <c r="G37" s="46">
        <v>96534</v>
      </c>
      <c r="H37" s="46" t="s">
        <v>104</v>
      </c>
      <c r="I37" s="47" t="s">
        <v>102</v>
      </c>
      <c r="J37" s="48" t="s">
        <v>37</v>
      </c>
      <c r="K37" s="49">
        <v>164.89</v>
      </c>
      <c r="L37" s="49">
        <v>94.62</v>
      </c>
      <c r="M37" s="50">
        <v>15601.89</v>
      </c>
    </row>
    <row r="38" spans="1:17" ht="38.25" customHeight="1" outlineLevel="1" x14ac:dyDescent="0.35">
      <c r="A38" s="1" t="s">
        <v>33</v>
      </c>
      <c r="B38" s="1" t="s">
        <v>30</v>
      </c>
      <c r="C38" s="1" t="s">
        <v>105</v>
      </c>
      <c r="D38" s="35" t="s">
        <v>106</v>
      </c>
      <c r="E38" s="2">
        <v>3</v>
      </c>
      <c r="F38" s="45" t="s">
        <v>40</v>
      </c>
      <c r="G38" s="46">
        <v>94966</v>
      </c>
      <c r="H38" s="46" t="s">
        <v>107</v>
      </c>
      <c r="I38" s="47" t="s">
        <v>105</v>
      </c>
      <c r="J38" s="48" t="s">
        <v>68</v>
      </c>
      <c r="K38" s="49">
        <v>23.13</v>
      </c>
      <c r="L38" s="49">
        <v>618.83000000000004</v>
      </c>
      <c r="M38" s="50">
        <v>14313.54</v>
      </c>
    </row>
    <row r="39" spans="1:17" ht="38.25" customHeight="1" outlineLevel="1" x14ac:dyDescent="0.35">
      <c r="A39" s="1" t="s">
        <v>33</v>
      </c>
      <c r="B39" s="1" t="s">
        <v>30</v>
      </c>
      <c r="C39" s="1" t="s">
        <v>108</v>
      </c>
      <c r="D39" s="35" t="s">
        <v>109</v>
      </c>
      <c r="E39" s="2">
        <v>3</v>
      </c>
      <c r="F39" s="45" t="s">
        <v>40</v>
      </c>
      <c r="G39" s="46">
        <v>94964</v>
      </c>
      <c r="H39" s="46" t="s">
        <v>110</v>
      </c>
      <c r="I39" s="47" t="s">
        <v>108</v>
      </c>
      <c r="J39" s="48" t="s">
        <v>68</v>
      </c>
      <c r="K39" s="49">
        <v>11.07</v>
      </c>
      <c r="L39" s="49">
        <v>575.12</v>
      </c>
      <c r="M39" s="50">
        <v>6366.58</v>
      </c>
    </row>
    <row r="40" spans="1:17" ht="38.25" customHeight="1" outlineLevel="1" x14ac:dyDescent="0.35">
      <c r="A40" s="1" t="s">
        <v>33</v>
      </c>
      <c r="B40" s="1" t="s">
        <v>30</v>
      </c>
      <c r="C40" s="1" t="s">
        <v>111</v>
      </c>
      <c r="D40" s="35" t="s">
        <v>112</v>
      </c>
      <c r="E40" s="2">
        <v>3</v>
      </c>
      <c r="F40" s="45" t="s">
        <v>40</v>
      </c>
      <c r="G40" s="46">
        <v>103670</v>
      </c>
      <c r="H40" s="46" t="s">
        <v>113</v>
      </c>
      <c r="I40" s="47" t="s">
        <v>111</v>
      </c>
      <c r="J40" s="48" t="s">
        <v>68</v>
      </c>
      <c r="K40" s="49">
        <v>34.200000000000003</v>
      </c>
      <c r="L40" s="49">
        <v>267.27</v>
      </c>
      <c r="M40" s="50">
        <v>9140.6299999999992</v>
      </c>
    </row>
    <row r="41" spans="1:17" ht="38.25" customHeight="1" outlineLevel="1" x14ac:dyDescent="0.35">
      <c r="A41" s="1" t="s">
        <v>33</v>
      </c>
      <c r="B41" s="1" t="s">
        <v>30</v>
      </c>
      <c r="C41" s="1" t="s">
        <v>114</v>
      </c>
      <c r="D41" s="35" t="s">
        <v>115</v>
      </c>
      <c r="E41" s="2">
        <v>3</v>
      </c>
      <c r="F41" s="45" t="s">
        <v>40</v>
      </c>
      <c r="G41" s="46">
        <v>96543</v>
      </c>
      <c r="H41" s="46" t="s">
        <v>116</v>
      </c>
      <c r="I41" s="47" t="s">
        <v>114</v>
      </c>
      <c r="J41" s="48" t="s">
        <v>101</v>
      </c>
      <c r="K41" s="49">
        <v>373.7</v>
      </c>
      <c r="L41" s="49">
        <v>20.72</v>
      </c>
      <c r="M41" s="50">
        <v>7743.06</v>
      </c>
    </row>
    <row r="42" spans="1:17" ht="38.25" customHeight="1" outlineLevel="1" x14ac:dyDescent="0.35">
      <c r="A42" s="1" t="s">
        <v>33</v>
      </c>
      <c r="B42" s="1" t="s">
        <v>30</v>
      </c>
      <c r="C42" s="1" t="s">
        <v>117</v>
      </c>
      <c r="D42" s="35" t="s">
        <v>118</v>
      </c>
      <c r="E42" s="2">
        <v>3</v>
      </c>
      <c r="F42" s="45" t="s">
        <v>40</v>
      </c>
      <c r="G42" s="46">
        <v>96544</v>
      </c>
      <c r="H42" s="46" t="s">
        <v>119</v>
      </c>
      <c r="I42" s="47" t="s">
        <v>117</v>
      </c>
      <c r="J42" s="48" t="s">
        <v>101</v>
      </c>
      <c r="K42" s="49">
        <v>327.9</v>
      </c>
      <c r="L42" s="49">
        <v>19.739999999999998</v>
      </c>
      <c r="M42" s="50">
        <v>6472.75</v>
      </c>
    </row>
    <row r="43" spans="1:17" ht="38.25" customHeight="1" outlineLevel="1" x14ac:dyDescent="0.35">
      <c r="A43" s="1" t="s">
        <v>33</v>
      </c>
      <c r="B43" s="1" t="s">
        <v>30</v>
      </c>
      <c r="C43" s="1" t="s">
        <v>120</v>
      </c>
      <c r="D43" s="35" t="s">
        <v>121</v>
      </c>
      <c r="E43" s="2">
        <v>3</v>
      </c>
      <c r="F43" s="45" t="s">
        <v>40</v>
      </c>
      <c r="G43" s="46">
        <v>96546</v>
      </c>
      <c r="H43" s="46" t="s">
        <v>122</v>
      </c>
      <c r="I43" s="47" t="s">
        <v>120</v>
      </c>
      <c r="J43" s="48" t="s">
        <v>101</v>
      </c>
      <c r="K43" s="49">
        <v>322.8</v>
      </c>
      <c r="L43" s="49">
        <v>16.8</v>
      </c>
      <c r="M43" s="50">
        <v>5423.04</v>
      </c>
    </row>
    <row r="44" spans="1:17" ht="38.25" customHeight="1" outlineLevel="1" x14ac:dyDescent="0.35">
      <c r="A44" s="1" t="s">
        <v>33</v>
      </c>
      <c r="B44" s="1" t="s">
        <v>30</v>
      </c>
      <c r="C44" s="1" t="s">
        <v>123</v>
      </c>
      <c r="D44" s="35" t="s">
        <v>124</v>
      </c>
      <c r="E44" s="2">
        <v>3</v>
      </c>
      <c r="F44" s="45" t="s">
        <v>40</v>
      </c>
      <c r="G44" s="46">
        <v>96547</v>
      </c>
      <c r="H44" s="46" t="s">
        <v>125</v>
      </c>
      <c r="I44" s="47" t="s">
        <v>123</v>
      </c>
      <c r="J44" s="48" t="s">
        <v>101</v>
      </c>
      <c r="K44" s="49">
        <v>214.3</v>
      </c>
      <c r="L44" s="49">
        <v>14.28</v>
      </c>
      <c r="M44" s="50">
        <v>3060.2</v>
      </c>
    </row>
    <row r="45" spans="1:17" ht="38.25" customHeight="1" outlineLevel="1" x14ac:dyDescent="0.35">
      <c r="A45" s="1" t="s">
        <v>33</v>
      </c>
      <c r="B45" s="1" t="s">
        <v>30</v>
      </c>
      <c r="C45" s="1" t="s">
        <v>126</v>
      </c>
      <c r="D45" s="35" t="s">
        <v>127</v>
      </c>
      <c r="E45" s="2">
        <v>3</v>
      </c>
      <c r="F45" s="45" t="s">
        <v>40</v>
      </c>
      <c r="G45" s="46">
        <v>96536</v>
      </c>
      <c r="H45" s="46" t="s">
        <v>128</v>
      </c>
      <c r="I45" s="47" t="s">
        <v>126</v>
      </c>
      <c r="J45" s="48" t="s">
        <v>37</v>
      </c>
      <c r="K45" s="49">
        <v>285.37</v>
      </c>
      <c r="L45" s="49">
        <v>81.84</v>
      </c>
      <c r="M45" s="50">
        <v>23354.68</v>
      </c>
    </row>
    <row r="46" spans="1:17" ht="38.25" customHeight="1" outlineLevel="1" x14ac:dyDescent="0.35">
      <c r="A46" s="1" t="s">
        <v>33</v>
      </c>
      <c r="B46" s="1" t="s">
        <v>30</v>
      </c>
      <c r="C46" s="1" t="s">
        <v>129</v>
      </c>
      <c r="D46" s="35" t="s">
        <v>130</v>
      </c>
      <c r="E46" s="2">
        <v>3</v>
      </c>
      <c r="F46" s="45" t="s">
        <v>40</v>
      </c>
      <c r="G46" s="46">
        <v>98557</v>
      </c>
      <c r="H46" s="46" t="s">
        <v>131</v>
      </c>
      <c r="I46" s="47" t="s">
        <v>129</v>
      </c>
      <c r="J46" s="48" t="s">
        <v>37</v>
      </c>
      <c r="K46" s="49">
        <v>142.94</v>
      </c>
      <c r="L46" s="49">
        <v>57.51</v>
      </c>
      <c r="M46" s="50">
        <v>8220.48</v>
      </c>
    </row>
    <row r="47" spans="1:17" ht="21" customHeight="1" outlineLevel="1" x14ac:dyDescent="0.35">
      <c r="A47" s="1">
        <v>0</v>
      </c>
      <c r="B47" s="1" t="s">
        <v>30</v>
      </c>
      <c r="C47" s="1" t="s">
        <v>132</v>
      </c>
      <c r="D47" s="35" t="s">
        <v>133</v>
      </c>
      <c r="E47" s="2">
        <v>2</v>
      </c>
      <c r="F47" s="40"/>
      <c r="G47" s="41"/>
      <c r="H47" s="42" t="s">
        <v>46</v>
      </c>
      <c r="I47" s="43" t="s">
        <v>132</v>
      </c>
      <c r="J47" s="41"/>
      <c r="K47" s="41"/>
      <c r="L47" s="41"/>
      <c r="M47" s="44">
        <v>189573.53</v>
      </c>
    </row>
    <row r="48" spans="1:17" ht="38.25" customHeight="1" outlineLevel="1" x14ac:dyDescent="0.35">
      <c r="A48" s="1" t="s">
        <v>33</v>
      </c>
      <c r="B48" s="1" t="s">
        <v>30</v>
      </c>
      <c r="C48" s="1" t="s">
        <v>134</v>
      </c>
      <c r="D48" s="35" t="s">
        <v>135</v>
      </c>
      <c r="E48" s="2">
        <v>3</v>
      </c>
      <c r="F48" s="45" t="s">
        <v>40</v>
      </c>
      <c r="G48" s="46">
        <v>92443</v>
      </c>
      <c r="H48" s="46" t="s">
        <v>136</v>
      </c>
      <c r="I48" s="47" t="s">
        <v>134</v>
      </c>
      <c r="J48" s="48" t="s">
        <v>37</v>
      </c>
      <c r="K48" s="49">
        <v>449.93</v>
      </c>
      <c r="L48" s="49">
        <v>45.16</v>
      </c>
      <c r="M48" s="50">
        <v>20318.84</v>
      </c>
    </row>
    <row r="49" spans="1:13" ht="75" customHeight="1" outlineLevel="1" x14ac:dyDescent="0.35">
      <c r="A49" s="1" t="s">
        <v>33</v>
      </c>
      <c r="B49" s="1" t="s">
        <v>30</v>
      </c>
      <c r="C49" s="1" t="s">
        <v>137</v>
      </c>
      <c r="D49" s="35" t="s">
        <v>138</v>
      </c>
      <c r="E49" s="2">
        <v>3</v>
      </c>
      <c r="F49" s="45" t="s">
        <v>40</v>
      </c>
      <c r="G49" s="46">
        <v>92480</v>
      </c>
      <c r="H49" s="46" t="s">
        <v>139</v>
      </c>
      <c r="I49" s="47" t="s">
        <v>137</v>
      </c>
      <c r="J49" s="48" t="s">
        <v>37</v>
      </c>
      <c r="K49" s="49">
        <v>396.8</v>
      </c>
      <c r="L49" s="49">
        <v>68.959999999999994</v>
      </c>
      <c r="M49" s="50">
        <v>27363.33</v>
      </c>
    </row>
    <row r="50" spans="1:13" ht="75" customHeight="1" outlineLevel="1" x14ac:dyDescent="0.35">
      <c r="A50" s="1" t="s">
        <v>33</v>
      </c>
      <c r="B50" s="1" t="s">
        <v>30</v>
      </c>
      <c r="C50" s="1" t="s">
        <v>140</v>
      </c>
      <c r="D50" s="35" t="s">
        <v>141</v>
      </c>
      <c r="E50" s="2">
        <v>3</v>
      </c>
      <c r="F50" s="45" t="s">
        <v>40</v>
      </c>
      <c r="G50" s="46">
        <v>92267</v>
      </c>
      <c r="H50" s="46" t="s">
        <v>142</v>
      </c>
      <c r="I50" s="47" t="s">
        <v>140</v>
      </c>
      <c r="J50" s="48" t="s">
        <v>37</v>
      </c>
      <c r="K50" s="49">
        <v>140.01</v>
      </c>
      <c r="L50" s="49">
        <v>37.35</v>
      </c>
      <c r="M50" s="50">
        <v>5229.37</v>
      </c>
    </row>
    <row r="51" spans="1:13" ht="75" customHeight="1" outlineLevel="1" x14ac:dyDescent="0.35">
      <c r="A51" s="1" t="s">
        <v>33</v>
      </c>
      <c r="B51" s="1" t="s">
        <v>30</v>
      </c>
      <c r="C51" s="1" t="s">
        <v>143</v>
      </c>
      <c r="D51" s="35" t="s">
        <v>144</v>
      </c>
      <c r="E51" s="2">
        <v>3</v>
      </c>
      <c r="F51" s="45" t="s">
        <v>40</v>
      </c>
      <c r="G51" s="46">
        <v>92759</v>
      </c>
      <c r="H51" s="46" t="s">
        <v>145</v>
      </c>
      <c r="I51" s="47" t="s">
        <v>143</v>
      </c>
      <c r="J51" s="48" t="s">
        <v>101</v>
      </c>
      <c r="K51" s="49">
        <v>970.7</v>
      </c>
      <c r="L51" s="49">
        <v>17.46</v>
      </c>
      <c r="M51" s="50">
        <v>16948.419999999998</v>
      </c>
    </row>
    <row r="52" spans="1:13" ht="75" customHeight="1" outlineLevel="1" x14ac:dyDescent="0.35">
      <c r="A52" s="1" t="s">
        <v>33</v>
      </c>
      <c r="B52" s="1" t="s">
        <v>30</v>
      </c>
      <c r="C52" s="1" t="s">
        <v>146</v>
      </c>
      <c r="D52" s="35" t="s">
        <v>147</v>
      </c>
      <c r="E52" s="2">
        <v>3</v>
      </c>
      <c r="F52" s="45" t="s">
        <v>40</v>
      </c>
      <c r="G52" s="46">
        <v>92760</v>
      </c>
      <c r="H52" s="46" t="s">
        <v>148</v>
      </c>
      <c r="I52" s="47" t="s">
        <v>146</v>
      </c>
      <c r="J52" s="48" t="s">
        <v>101</v>
      </c>
      <c r="K52" s="49">
        <v>10</v>
      </c>
      <c r="L52" s="49">
        <v>17.22</v>
      </c>
      <c r="M52" s="50">
        <v>172.2</v>
      </c>
    </row>
    <row r="53" spans="1:13" ht="75" customHeight="1" outlineLevel="1" x14ac:dyDescent="0.35">
      <c r="A53" s="1" t="s">
        <v>33</v>
      </c>
      <c r="B53" s="1" t="s">
        <v>30</v>
      </c>
      <c r="C53" s="1" t="s">
        <v>149</v>
      </c>
      <c r="D53" s="35" t="s">
        <v>150</v>
      </c>
      <c r="E53" s="2">
        <v>3</v>
      </c>
      <c r="F53" s="45" t="s">
        <v>40</v>
      </c>
      <c r="G53" s="46">
        <v>92761</v>
      </c>
      <c r="H53" s="46" t="s">
        <v>151</v>
      </c>
      <c r="I53" s="47" t="s">
        <v>149</v>
      </c>
      <c r="J53" s="48" t="s">
        <v>101</v>
      </c>
      <c r="K53" s="49">
        <v>880.6</v>
      </c>
      <c r="L53" s="49">
        <v>16.670000000000002</v>
      </c>
      <c r="M53" s="50">
        <v>14679.6</v>
      </c>
    </row>
    <row r="54" spans="1:13" ht="38.25" customHeight="1" outlineLevel="1" x14ac:dyDescent="0.35">
      <c r="A54" s="1" t="s">
        <v>33</v>
      </c>
      <c r="B54" s="1" t="s">
        <v>30</v>
      </c>
      <c r="C54" s="1" t="s">
        <v>152</v>
      </c>
      <c r="D54" s="35" t="s">
        <v>153</v>
      </c>
      <c r="E54" s="2">
        <v>3</v>
      </c>
      <c r="F54" s="45" t="s">
        <v>40</v>
      </c>
      <c r="G54" s="46">
        <v>92762</v>
      </c>
      <c r="H54" s="46" t="s">
        <v>154</v>
      </c>
      <c r="I54" s="47" t="s">
        <v>152</v>
      </c>
      <c r="J54" s="48" t="s">
        <v>101</v>
      </c>
      <c r="K54" s="49">
        <v>1253.2</v>
      </c>
      <c r="L54" s="49">
        <v>15.16</v>
      </c>
      <c r="M54" s="50">
        <v>18998.509999999998</v>
      </c>
    </row>
    <row r="55" spans="1:13" ht="38.25" customHeight="1" outlineLevel="1" x14ac:dyDescent="0.35">
      <c r="A55" s="1" t="s">
        <v>33</v>
      </c>
      <c r="B55" s="1" t="s">
        <v>30</v>
      </c>
      <c r="C55" s="1" t="s">
        <v>155</v>
      </c>
      <c r="D55" s="35" t="s">
        <v>156</v>
      </c>
      <c r="E55" s="2">
        <v>3</v>
      </c>
      <c r="F55" s="45" t="s">
        <v>40</v>
      </c>
      <c r="G55" s="46">
        <v>92763</v>
      </c>
      <c r="H55" s="46" t="s">
        <v>157</v>
      </c>
      <c r="I55" s="47" t="s">
        <v>155</v>
      </c>
      <c r="J55" s="48" t="s">
        <v>101</v>
      </c>
      <c r="K55" s="49">
        <v>656.8</v>
      </c>
      <c r="L55" s="49">
        <v>12.92</v>
      </c>
      <c r="M55" s="50">
        <v>8485.86</v>
      </c>
    </row>
    <row r="56" spans="1:13" ht="38.25" customHeight="1" outlineLevel="1" x14ac:dyDescent="0.35">
      <c r="A56" s="1" t="s">
        <v>33</v>
      </c>
      <c r="B56" s="1" t="s">
        <v>30</v>
      </c>
      <c r="C56" s="1" t="s">
        <v>158</v>
      </c>
      <c r="D56" s="35" t="s">
        <v>159</v>
      </c>
      <c r="E56" s="2">
        <v>3</v>
      </c>
      <c r="F56" s="45" t="s">
        <v>40</v>
      </c>
      <c r="G56" s="46">
        <v>92768</v>
      </c>
      <c r="H56" s="46" t="s">
        <v>160</v>
      </c>
      <c r="I56" s="47" t="s">
        <v>158</v>
      </c>
      <c r="J56" s="48" t="s">
        <v>101</v>
      </c>
      <c r="K56" s="49">
        <v>177.9</v>
      </c>
      <c r="L56" s="49">
        <v>17.059999999999999</v>
      </c>
      <c r="M56" s="50">
        <v>3034.97</v>
      </c>
    </row>
    <row r="57" spans="1:13" ht="38.25" customHeight="1" outlineLevel="1" x14ac:dyDescent="0.35">
      <c r="A57" s="1" t="s">
        <v>33</v>
      </c>
      <c r="B57" s="1" t="s">
        <v>30</v>
      </c>
      <c r="C57" s="1" t="s">
        <v>161</v>
      </c>
      <c r="D57" s="35" t="s">
        <v>162</v>
      </c>
      <c r="E57" s="2">
        <v>3</v>
      </c>
      <c r="F57" s="45" t="s">
        <v>40</v>
      </c>
      <c r="G57" s="46">
        <v>92769</v>
      </c>
      <c r="H57" s="46" t="s">
        <v>163</v>
      </c>
      <c r="I57" s="47" t="s">
        <v>161</v>
      </c>
      <c r="J57" s="48" t="s">
        <v>101</v>
      </c>
      <c r="K57" s="49">
        <v>165</v>
      </c>
      <c r="L57" s="49">
        <v>16.77</v>
      </c>
      <c r="M57" s="50">
        <v>2767.05</v>
      </c>
    </row>
    <row r="58" spans="1:13" ht="38.25" customHeight="1" outlineLevel="1" x14ac:dyDescent="0.35">
      <c r="A58" s="1" t="s">
        <v>33</v>
      </c>
      <c r="B58" s="1" t="s">
        <v>30</v>
      </c>
      <c r="C58" s="1" t="s">
        <v>164</v>
      </c>
      <c r="D58" s="35" t="s">
        <v>165</v>
      </c>
      <c r="E58" s="2">
        <v>3</v>
      </c>
      <c r="F58" s="45" t="s">
        <v>40</v>
      </c>
      <c r="G58" s="46">
        <v>92770</v>
      </c>
      <c r="H58" s="46" t="s">
        <v>166</v>
      </c>
      <c r="I58" s="47" t="s">
        <v>164</v>
      </c>
      <c r="J58" s="48" t="s">
        <v>101</v>
      </c>
      <c r="K58" s="49">
        <v>429.1</v>
      </c>
      <c r="L58" s="49">
        <v>16.239999999999998</v>
      </c>
      <c r="M58" s="50">
        <v>6968.58</v>
      </c>
    </row>
    <row r="59" spans="1:13" ht="38.25" customHeight="1" outlineLevel="1" x14ac:dyDescent="0.35">
      <c r="A59" s="1" t="s">
        <v>33</v>
      </c>
      <c r="B59" s="1" t="s">
        <v>30</v>
      </c>
      <c r="C59" s="1" t="s">
        <v>105</v>
      </c>
      <c r="D59" s="35" t="s">
        <v>167</v>
      </c>
      <c r="E59" s="2">
        <v>3</v>
      </c>
      <c r="F59" s="45" t="s">
        <v>40</v>
      </c>
      <c r="G59" s="46">
        <v>94966</v>
      </c>
      <c r="H59" s="46" t="s">
        <v>168</v>
      </c>
      <c r="I59" s="47" t="s">
        <v>105</v>
      </c>
      <c r="J59" s="48" t="s">
        <v>68</v>
      </c>
      <c r="K59" s="49">
        <v>65.819999999999993</v>
      </c>
      <c r="L59" s="49">
        <v>618.83000000000004</v>
      </c>
      <c r="M59" s="50">
        <v>40731.39</v>
      </c>
    </row>
    <row r="60" spans="1:13" ht="38.25" customHeight="1" outlineLevel="1" x14ac:dyDescent="0.35">
      <c r="A60" s="1" t="s">
        <v>33</v>
      </c>
      <c r="B60" s="1" t="s">
        <v>30</v>
      </c>
      <c r="C60" s="1" t="s">
        <v>111</v>
      </c>
      <c r="D60" s="35" t="s">
        <v>169</v>
      </c>
      <c r="E60" s="2">
        <v>3</v>
      </c>
      <c r="F60" s="45" t="s">
        <v>40</v>
      </c>
      <c r="G60" s="46">
        <v>103670</v>
      </c>
      <c r="H60" s="46" t="s">
        <v>170</v>
      </c>
      <c r="I60" s="47" t="s">
        <v>111</v>
      </c>
      <c r="J60" s="48" t="s">
        <v>68</v>
      </c>
      <c r="K60" s="49">
        <v>65.819999999999993</v>
      </c>
      <c r="L60" s="49">
        <v>267.27</v>
      </c>
      <c r="M60" s="50">
        <v>17591.71</v>
      </c>
    </row>
    <row r="61" spans="1:13" ht="38.25" customHeight="1" outlineLevel="1" x14ac:dyDescent="0.35">
      <c r="A61" s="1" t="s">
        <v>33</v>
      </c>
      <c r="B61" s="1" t="s">
        <v>30</v>
      </c>
      <c r="C61" s="1" t="s">
        <v>171</v>
      </c>
      <c r="D61" s="35" t="s">
        <v>172</v>
      </c>
      <c r="E61" s="2">
        <v>3</v>
      </c>
      <c r="F61" s="45" t="s">
        <v>40</v>
      </c>
      <c r="G61" s="46">
        <v>92764</v>
      </c>
      <c r="H61" s="46" t="s">
        <v>173</v>
      </c>
      <c r="I61" s="47" t="s">
        <v>171</v>
      </c>
      <c r="J61" s="48" t="s">
        <v>101</v>
      </c>
      <c r="K61" s="49">
        <v>24.2</v>
      </c>
      <c r="L61" s="49">
        <v>12.61</v>
      </c>
      <c r="M61" s="50">
        <v>305.16000000000003</v>
      </c>
    </row>
    <row r="62" spans="1:13" ht="38.25" customHeight="1" outlineLevel="1" x14ac:dyDescent="0.35">
      <c r="A62" s="1" t="s">
        <v>33</v>
      </c>
      <c r="B62" s="1" t="s">
        <v>30</v>
      </c>
      <c r="C62" s="1" t="s">
        <v>174</v>
      </c>
      <c r="D62" s="35" t="s">
        <v>175</v>
      </c>
      <c r="E62" s="2">
        <v>3</v>
      </c>
      <c r="F62" s="45" t="s">
        <v>40</v>
      </c>
      <c r="G62" s="46">
        <v>92771</v>
      </c>
      <c r="H62" s="46" t="s">
        <v>176</v>
      </c>
      <c r="I62" s="47" t="s">
        <v>174</v>
      </c>
      <c r="J62" s="48" t="s">
        <v>101</v>
      </c>
      <c r="K62" s="49">
        <v>160.30000000000001</v>
      </c>
      <c r="L62" s="49">
        <v>14.74</v>
      </c>
      <c r="M62" s="50">
        <v>2362.8200000000002</v>
      </c>
    </row>
    <row r="63" spans="1:13" ht="38.25" customHeight="1" outlineLevel="1" x14ac:dyDescent="0.35">
      <c r="A63" s="1" t="s">
        <v>33</v>
      </c>
      <c r="B63" s="1" t="s">
        <v>30</v>
      </c>
      <c r="C63" s="1" t="s">
        <v>174</v>
      </c>
      <c r="D63" s="35" t="s">
        <v>177</v>
      </c>
      <c r="E63" s="2">
        <v>3</v>
      </c>
      <c r="F63" s="45" t="s">
        <v>40</v>
      </c>
      <c r="G63" s="46">
        <v>92771</v>
      </c>
      <c r="H63" s="46" t="s">
        <v>178</v>
      </c>
      <c r="I63" s="47" t="s">
        <v>174</v>
      </c>
      <c r="J63" s="48" t="s">
        <v>101</v>
      </c>
      <c r="K63" s="49">
        <v>245.3</v>
      </c>
      <c r="L63" s="49">
        <v>14.74</v>
      </c>
      <c r="M63" s="50">
        <v>3615.72</v>
      </c>
    </row>
    <row r="64" spans="1:13" ht="15.75" customHeight="1" outlineLevel="1" x14ac:dyDescent="0.35">
      <c r="A64" s="1">
        <v>0</v>
      </c>
      <c r="B64" s="1" t="s">
        <v>30</v>
      </c>
      <c r="C64" s="1" t="s">
        <v>179</v>
      </c>
      <c r="D64" s="35" t="s">
        <v>180</v>
      </c>
      <c r="E64" s="2">
        <v>2</v>
      </c>
      <c r="F64" s="40"/>
      <c r="G64" s="41"/>
      <c r="H64" s="42" t="s">
        <v>49</v>
      </c>
      <c r="I64" s="43" t="s">
        <v>179</v>
      </c>
      <c r="J64" s="41"/>
      <c r="K64" s="41"/>
      <c r="L64" s="41"/>
      <c r="M64" s="44">
        <v>64996.33</v>
      </c>
    </row>
    <row r="65" spans="1:14" ht="38.25" customHeight="1" outlineLevel="1" x14ac:dyDescent="0.35">
      <c r="A65" s="1" t="s">
        <v>33</v>
      </c>
      <c r="B65" s="1" t="s">
        <v>30</v>
      </c>
      <c r="C65" s="1" t="s">
        <v>181</v>
      </c>
      <c r="D65" s="35" t="s">
        <v>182</v>
      </c>
      <c r="E65" s="2">
        <v>3</v>
      </c>
      <c r="F65" s="45" t="s">
        <v>40</v>
      </c>
      <c r="G65" s="46">
        <v>103356</v>
      </c>
      <c r="H65" s="46" t="s">
        <v>183</v>
      </c>
      <c r="I65" s="47" t="s">
        <v>181</v>
      </c>
      <c r="J65" s="48" t="s">
        <v>37</v>
      </c>
      <c r="K65" s="49">
        <v>974.2</v>
      </c>
      <c r="L65" s="49">
        <v>55.89</v>
      </c>
      <c r="M65" s="50">
        <v>54448.04</v>
      </c>
      <c r="N65" s="1">
        <v>44.22</v>
      </c>
    </row>
    <row r="66" spans="1:14" ht="38.25" customHeight="1" outlineLevel="1" x14ac:dyDescent="0.35">
      <c r="A66" s="1" t="s">
        <v>33</v>
      </c>
      <c r="B66" s="1" t="s">
        <v>30</v>
      </c>
      <c r="C66" s="1" t="s">
        <v>184</v>
      </c>
      <c r="D66" s="35" t="s">
        <v>185</v>
      </c>
      <c r="E66" s="2">
        <v>3</v>
      </c>
      <c r="F66" s="45" t="s">
        <v>40</v>
      </c>
      <c r="G66" s="46">
        <v>93189</v>
      </c>
      <c r="H66" s="46" t="s">
        <v>186</v>
      </c>
      <c r="I66" s="47" t="s">
        <v>184</v>
      </c>
      <c r="J66" s="48" t="s">
        <v>60</v>
      </c>
      <c r="K66" s="49">
        <v>34.4</v>
      </c>
      <c r="L66" s="49">
        <v>117.7</v>
      </c>
      <c r="M66" s="50">
        <v>4048.88</v>
      </c>
      <c r="N66" s="1">
        <v>93.12</v>
      </c>
    </row>
    <row r="67" spans="1:14" ht="38.25" customHeight="1" outlineLevel="1" x14ac:dyDescent="0.35">
      <c r="A67" s="1" t="s">
        <v>33</v>
      </c>
      <c r="B67" s="1" t="s">
        <v>30</v>
      </c>
      <c r="C67" s="1" t="s">
        <v>187</v>
      </c>
      <c r="D67" s="35" t="s">
        <v>188</v>
      </c>
      <c r="E67" s="2">
        <v>3</v>
      </c>
      <c r="F67" s="45" t="s">
        <v>40</v>
      </c>
      <c r="G67" s="46">
        <v>93191</v>
      </c>
      <c r="H67" s="46" t="s">
        <v>189</v>
      </c>
      <c r="I67" s="47" t="s">
        <v>187</v>
      </c>
      <c r="J67" s="48" t="s">
        <v>60</v>
      </c>
      <c r="K67" s="49">
        <v>38.9</v>
      </c>
      <c r="L67" s="49">
        <v>60.08</v>
      </c>
      <c r="M67" s="50">
        <v>2337.11</v>
      </c>
      <c r="N67" s="1">
        <v>47.53</v>
      </c>
    </row>
    <row r="68" spans="1:14" ht="38.25" customHeight="1" outlineLevel="1" x14ac:dyDescent="0.35">
      <c r="A68" s="1" t="s">
        <v>33</v>
      </c>
      <c r="B68" s="1" t="s">
        <v>30</v>
      </c>
      <c r="C68" s="1" t="s">
        <v>190</v>
      </c>
      <c r="D68" s="35" t="s">
        <v>191</v>
      </c>
      <c r="E68" s="2">
        <v>3</v>
      </c>
      <c r="F68" s="45" t="s">
        <v>40</v>
      </c>
      <c r="G68" s="46">
        <v>93197</v>
      </c>
      <c r="H68" s="46" t="s">
        <v>192</v>
      </c>
      <c r="I68" s="47" t="s">
        <v>190</v>
      </c>
      <c r="J68" s="48" t="s">
        <v>60</v>
      </c>
      <c r="K68" s="49">
        <v>38.9</v>
      </c>
      <c r="L68" s="49">
        <v>107</v>
      </c>
      <c r="M68" s="50">
        <v>4162.3</v>
      </c>
      <c r="N68" s="1">
        <v>84.65</v>
      </c>
    </row>
    <row r="69" spans="1:14" ht="21" customHeight="1" outlineLevel="1" x14ac:dyDescent="0.35">
      <c r="A69" s="1">
        <v>0</v>
      </c>
      <c r="B69" s="1" t="s">
        <v>30</v>
      </c>
      <c r="C69" s="1" t="s">
        <v>193</v>
      </c>
      <c r="D69" s="35" t="s">
        <v>194</v>
      </c>
      <c r="E69" s="2">
        <v>2</v>
      </c>
      <c r="F69" s="40"/>
      <c r="G69" s="41"/>
      <c r="H69" s="42" t="s">
        <v>52</v>
      </c>
      <c r="I69" s="43" t="s">
        <v>193</v>
      </c>
      <c r="J69" s="41"/>
      <c r="K69" s="41"/>
      <c r="L69" s="41"/>
      <c r="M69" s="44">
        <v>56674.75</v>
      </c>
    </row>
    <row r="70" spans="1:14" ht="57.75" customHeight="1" outlineLevel="1" x14ac:dyDescent="0.35">
      <c r="A70" s="1" t="s">
        <v>33</v>
      </c>
      <c r="B70" s="1" t="s">
        <v>30</v>
      </c>
      <c r="C70" s="1" t="s">
        <v>195</v>
      </c>
      <c r="D70" s="35" t="s">
        <v>196</v>
      </c>
      <c r="E70" s="2">
        <v>3</v>
      </c>
      <c r="F70" s="45" t="s">
        <v>40</v>
      </c>
      <c r="G70" s="46">
        <v>87893</v>
      </c>
      <c r="H70" s="46" t="s">
        <v>197</v>
      </c>
      <c r="I70" s="47" t="s">
        <v>195</v>
      </c>
      <c r="J70" s="48" t="s">
        <v>37</v>
      </c>
      <c r="K70" s="49">
        <v>1015.48</v>
      </c>
      <c r="L70" s="49">
        <v>7.03</v>
      </c>
      <c r="M70" s="50">
        <v>7138.82</v>
      </c>
      <c r="N70" s="1">
        <v>5.56</v>
      </c>
    </row>
    <row r="71" spans="1:14" ht="65.25" customHeight="1" outlineLevel="1" x14ac:dyDescent="0.35">
      <c r="A71" s="1" t="s">
        <v>33</v>
      </c>
      <c r="B71" s="1" t="s">
        <v>30</v>
      </c>
      <c r="C71" s="1" t="s">
        <v>198</v>
      </c>
      <c r="D71" s="35" t="s">
        <v>199</v>
      </c>
      <c r="E71" s="2">
        <v>3</v>
      </c>
      <c r="F71" s="45" t="s">
        <v>40</v>
      </c>
      <c r="G71" s="46">
        <v>87548</v>
      </c>
      <c r="H71" s="46" t="s">
        <v>200</v>
      </c>
      <c r="I71" s="47" t="s">
        <v>198</v>
      </c>
      <c r="J71" s="48" t="s">
        <v>37</v>
      </c>
      <c r="K71" s="49">
        <v>790.43</v>
      </c>
      <c r="L71" s="49">
        <v>26.61</v>
      </c>
      <c r="M71" s="50">
        <v>21033.34</v>
      </c>
      <c r="N71" s="1">
        <v>21.05</v>
      </c>
    </row>
    <row r="72" spans="1:14" ht="65.25" customHeight="1" outlineLevel="1" x14ac:dyDescent="0.35">
      <c r="A72" s="1" t="s">
        <v>33</v>
      </c>
      <c r="B72" s="1" t="s">
        <v>30</v>
      </c>
      <c r="C72" s="1" t="s">
        <v>201</v>
      </c>
      <c r="D72" s="35" t="s">
        <v>202</v>
      </c>
      <c r="E72" s="2">
        <v>3</v>
      </c>
      <c r="F72" s="45" t="s">
        <v>40</v>
      </c>
      <c r="G72" s="46">
        <v>87536</v>
      </c>
      <c r="H72" s="46" t="s">
        <v>203</v>
      </c>
      <c r="I72" s="47" t="s">
        <v>204</v>
      </c>
      <c r="J72" s="48" t="s">
        <v>37</v>
      </c>
      <c r="K72" s="49">
        <v>225.05</v>
      </c>
      <c r="L72" s="49">
        <v>37.5</v>
      </c>
      <c r="M72" s="50">
        <v>8439.3799999999992</v>
      </c>
    </row>
    <row r="73" spans="1:14" ht="51.75" customHeight="1" outlineLevel="1" x14ac:dyDescent="0.35">
      <c r="A73" s="1" t="s">
        <v>33</v>
      </c>
      <c r="B73" s="1" t="s">
        <v>30</v>
      </c>
      <c r="C73" s="1" t="s">
        <v>205</v>
      </c>
      <c r="D73" s="35" t="s">
        <v>206</v>
      </c>
      <c r="E73" s="2">
        <v>3</v>
      </c>
      <c r="F73" s="45" t="s">
        <v>40</v>
      </c>
      <c r="G73" s="46">
        <v>87275</v>
      </c>
      <c r="H73" s="46" t="s">
        <v>207</v>
      </c>
      <c r="I73" s="47" t="s">
        <v>205</v>
      </c>
      <c r="J73" s="48" t="s">
        <v>37</v>
      </c>
      <c r="K73" s="49">
        <v>225.05</v>
      </c>
      <c r="L73" s="49">
        <v>89.15</v>
      </c>
      <c r="M73" s="50">
        <v>20063.21</v>
      </c>
    </row>
    <row r="74" spans="1:14" ht="16.5" customHeight="1" outlineLevel="1" x14ac:dyDescent="0.35">
      <c r="A74" s="1">
        <v>0</v>
      </c>
      <c r="B74" s="1" t="s">
        <v>30</v>
      </c>
      <c r="C74" s="1" t="s">
        <v>208</v>
      </c>
      <c r="D74" s="35" t="s">
        <v>209</v>
      </c>
      <c r="E74" s="2">
        <v>2</v>
      </c>
      <c r="F74" s="40"/>
      <c r="G74" s="41"/>
      <c r="H74" s="42" t="s">
        <v>55</v>
      </c>
      <c r="I74" s="43" t="s">
        <v>208</v>
      </c>
      <c r="J74" s="41"/>
      <c r="K74" s="41"/>
      <c r="L74" s="41"/>
      <c r="M74" s="44">
        <v>136749.10999999999</v>
      </c>
    </row>
    <row r="75" spans="1:14" ht="51.75" customHeight="1" outlineLevel="1" x14ac:dyDescent="0.35">
      <c r="A75" s="1" t="s">
        <v>33</v>
      </c>
      <c r="B75" s="1" t="s">
        <v>30</v>
      </c>
      <c r="C75" s="1" t="s">
        <v>210</v>
      </c>
      <c r="D75" s="35" t="s">
        <v>211</v>
      </c>
      <c r="E75" s="2">
        <v>3</v>
      </c>
      <c r="F75" s="45" t="s">
        <v>35</v>
      </c>
      <c r="G75" s="46">
        <v>3</v>
      </c>
      <c r="H75" s="46" t="s">
        <v>212</v>
      </c>
      <c r="I75" s="47" t="s">
        <v>210</v>
      </c>
      <c r="J75" s="48" t="s">
        <v>64</v>
      </c>
      <c r="K75" s="49">
        <v>2</v>
      </c>
      <c r="L75" s="49">
        <v>2486.69</v>
      </c>
      <c r="M75" s="50">
        <v>4973.38</v>
      </c>
    </row>
    <row r="76" spans="1:14" ht="51.75" customHeight="1" outlineLevel="1" x14ac:dyDescent="0.35">
      <c r="A76" s="1" t="s">
        <v>33</v>
      </c>
      <c r="B76" s="1" t="s">
        <v>30</v>
      </c>
      <c r="C76" s="1" t="s">
        <v>213</v>
      </c>
      <c r="D76" s="35" t="s">
        <v>214</v>
      </c>
      <c r="E76" s="2">
        <v>3</v>
      </c>
      <c r="F76" s="45" t="s">
        <v>40</v>
      </c>
      <c r="G76" s="46">
        <v>94570</v>
      </c>
      <c r="H76" s="46" t="s">
        <v>215</v>
      </c>
      <c r="I76" s="47" t="s">
        <v>213</v>
      </c>
      <c r="J76" s="48" t="s">
        <v>37</v>
      </c>
      <c r="K76" s="49">
        <v>22.8</v>
      </c>
      <c r="L76" s="49">
        <v>992.01</v>
      </c>
      <c r="M76" s="50">
        <v>22617.83</v>
      </c>
    </row>
    <row r="77" spans="1:14" ht="71.25" customHeight="1" outlineLevel="1" x14ac:dyDescent="0.35">
      <c r="A77" s="1" t="s">
        <v>33</v>
      </c>
      <c r="B77" s="1" t="s">
        <v>30</v>
      </c>
      <c r="C77" s="1" t="s">
        <v>216</v>
      </c>
      <c r="D77" s="35" t="s">
        <v>217</v>
      </c>
      <c r="E77" s="2">
        <v>3</v>
      </c>
      <c r="F77" s="45" t="s">
        <v>40</v>
      </c>
      <c r="G77" s="46">
        <v>100689</v>
      </c>
      <c r="H77" s="46" t="s">
        <v>218</v>
      </c>
      <c r="I77" s="47" t="s">
        <v>219</v>
      </c>
      <c r="J77" s="48" t="s">
        <v>220</v>
      </c>
      <c r="K77" s="49">
        <v>20</v>
      </c>
      <c r="L77" s="49">
        <v>1278.21</v>
      </c>
      <c r="M77" s="50">
        <v>25564.2</v>
      </c>
    </row>
    <row r="78" spans="1:14" ht="71.25" customHeight="1" outlineLevel="1" x14ac:dyDescent="0.35">
      <c r="A78" s="1" t="s">
        <v>33</v>
      </c>
      <c r="B78" s="1" t="s">
        <v>30</v>
      </c>
      <c r="C78" s="1" t="s">
        <v>221</v>
      </c>
      <c r="D78" s="35" t="s">
        <v>222</v>
      </c>
      <c r="E78" s="2">
        <v>3</v>
      </c>
      <c r="F78" s="45" t="s">
        <v>40</v>
      </c>
      <c r="G78" s="46">
        <v>100682</v>
      </c>
      <c r="H78" s="46" t="s">
        <v>223</v>
      </c>
      <c r="I78" s="47" t="s">
        <v>224</v>
      </c>
      <c r="J78" s="48" t="s">
        <v>220</v>
      </c>
      <c r="K78" s="49">
        <v>1</v>
      </c>
      <c r="L78" s="49">
        <v>995.87</v>
      </c>
      <c r="M78" s="50">
        <v>995.87</v>
      </c>
    </row>
    <row r="79" spans="1:14" ht="51.75" customHeight="1" outlineLevel="1" x14ac:dyDescent="0.35">
      <c r="A79" s="1" t="s">
        <v>33</v>
      </c>
      <c r="B79" s="1" t="s">
        <v>30</v>
      </c>
      <c r="C79" s="1" t="s">
        <v>225</v>
      </c>
      <c r="D79" s="35" t="s">
        <v>226</v>
      </c>
      <c r="E79" s="2">
        <v>3</v>
      </c>
      <c r="F79" s="45" t="s">
        <v>35</v>
      </c>
      <c r="G79" s="46">
        <v>13</v>
      </c>
      <c r="H79" s="46" t="s">
        <v>227</v>
      </c>
      <c r="I79" s="47" t="s">
        <v>225</v>
      </c>
      <c r="J79" s="48" t="s">
        <v>37</v>
      </c>
      <c r="K79" s="49">
        <v>41.11</v>
      </c>
      <c r="L79" s="49">
        <v>1700.84</v>
      </c>
      <c r="M79" s="50">
        <v>69921.53</v>
      </c>
    </row>
    <row r="80" spans="1:14" ht="51.75" customHeight="1" outlineLevel="1" x14ac:dyDescent="0.35">
      <c r="A80" s="1" t="s">
        <v>33</v>
      </c>
      <c r="B80" s="1" t="s">
        <v>30</v>
      </c>
      <c r="C80" s="1" t="s">
        <v>228</v>
      </c>
      <c r="D80" s="35" t="s">
        <v>229</v>
      </c>
      <c r="E80" s="2">
        <v>3</v>
      </c>
      <c r="F80" s="45" t="s">
        <v>35</v>
      </c>
      <c r="G80" s="46">
        <v>5</v>
      </c>
      <c r="H80" s="46" t="s">
        <v>230</v>
      </c>
      <c r="I80" s="47" t="s">
        <v>228</v>
      </c>
      <c r="J80" s="48" t="s">
        <v>64</v>
      </c>
      <c r="K80" s="49">
        <v>2</v>
      </c>
      <c r="L80" s="49">
        <v>6338.15</v>
      </c>
      <c r="M80" s="50">
        <v>12676.3</v>
      </c>
    </row>
    <row r="81" spans="1:13" ht="21" customHeight="1" outlineLevel="1" x14ac:dyDescent="0.35">
      <c r="A81" s="1">
        <v>0</v>
      </c>
      <c r="B81" s="1" t="s">
        <v>30</v>
      </c>
      <c r="C81" s="1" t="s">
        <v>231</v>
      </c>
      <c r="D81" s="35" t="s">
        <v>232</v>
      </c>
      <c r="E81" s="2">
        <v>2</v>
      </c>
      <c r="F81" s="40"/>
      <c r="G81" s="41"/>
      <c r="H81" s="42" t="s">
        <v>58</v>
      </c>
      <c r="I81" s="43" t="s">
        <v>231</v>
      </c>
      <c r="J81" s="41"/>
      <c r="K81" s="41"/>
      <c r="L81" s="41"/>
      <c r="M81" s="44">
        <v>43742.560000000005</v>
      </c>
    </row>
    <row r="82" spans="1:13" ht="51.75" customHeight="1" outlineLevel="1" x14ac:dyDescent="0.35">
      <c r="A82" s="1" t="s">
        <v>33</v>
      </c>
      <c r="B82" s="1" t="s">
        <v>30</v>
      </c>
      <c r="C82" s="1" t="s">
        <v>233</v>
      </c>
      <c r="D82" s="35" t="s">
        <v>234</v>
      </c>
      <c r="E82" s="2">
        <v>3</v>
      </c>
      <c r="F82" s="45" t="s">
        <v>40</v>
      </c>
      <c r="G82" s="46">
        <v>88485</v>
      </c>
      <c r="H82" s="46" t="s">
        <v>235</v>
      </c>
      <c r="I82" s="47" t="s">
        <v>233</v>
      </c>
      <c r="J82" s="48" t="s">
        <v>37</v>
      </c>
      <c r="K82" s="49">
        <v>790.43</v>
      </c>
      <c r="L82" s="49">
        <v>3.31</v>
      </c>
      <c r="M82" s="50">
        <v>2616.3200000000002</v>
      </c>
    </row>
    <row r="83" spans="1:13" ht="51.75" customHeight="1" outlineLevel="1" x14ac:dyDescent="0.35">
      <c r="A83" s="1" t="s">
        <v>33</v>
      </c>
      <c r="B83" s="1" t="s">
        <v>30</v>
      </c>
      <c r="C83" s="1" t="s">
        <v>236</v>
      </c>
      <c r="D83" s="35" t="s">
        <v>237</v>
      </c>
      <c r="E83" s="2">
        <v>3</v>
      </c>
      <c r="F83" s="45" t="s">
        <v>40</v>
      </c>
      <c r="G83" s="46">
        <v>88495</v>
      </c>
      <c r="H83" s="46" t="s">
        <v>238</v>
      </c>
      <c r="I83" s="47" t="s">
        <v>236</v>
      </c>
      <c r="J83" s="48" t="s">
        <v>37</v>
      </c>
      <c r="K83" s="49">
        <v>790.43</v>
      </c>
      <c r="L83" s="49">
        <v>11.84</v>
      </c>
      <c r="M83" s="50">
        <v>9358.69</v>
      </c>
    </row>
    <row r="84" spans="1:13" ht="51.75" customHeight="1" outlineLevel="1" x14ac:dyDescent="0.35">
      <c r="A84" s="1" t="s">
        <v>33</v>
      </c>
      <c r="B84" s="1" t="s">
        <v>30</v>
      </c>
      <c r="C84" s="1" t="s">
        <v>239</v>
      </c>
      <c r="D84" s="35" t="s">
        <v>240</v>
      </c>
      <c r="E84" s="2">
        <v>3</v>
      </c>
      <c r="F84" s="45" t="s">
        <v>40</v>
      </c>
      <c r="G84" s="46">
        <v>88489</v>
      </c>
      <c r="H84" s="46" t="s">
        <v>241</v>
      </c>
      <c r="I84" s="47" t="s">
        <v>239</v>
      </c>
      <c r="J84" s="48" t="s">
        <v>37</v>
      </c>
      <c r="K84" s="49">
        <v>790.43</v>
      </c>
      <c r="L84" s="49">
        <v>14.64</v>
      </c>
      <c r="M84" s="50">
        <v>11571.9</v>
      </c>
    </row>
    <row r="85" spans="1:13" ht="51.75" customHeight="1" outlineLevel="1" x14ac:dyDescent="0.35">
      <c r="A85" s="1" t="s">
        <v>33</v>
      </c>
      <c r="B85" s="1" t="s">
        <v>30</v>
      </c>
      <c r="C85" s="1" t="s">
        <v>242</v>
      </c>
      <c r="D85" s="35" t="s">
        <v>243</v>
      </c>
      <c r="E85" s="2">
        <v>3</v>
      </c>
      <c r="F85" s="45" t="s">
        <v>40</v>
      </c>
      <c r="G85" s="46">
        <v>88484</v>
      </c>
      <c r="H85" s="46" t="s">
        <v>244</v>
      </c>
      <c r="I85" s="47" t="s">
        <v>242</v>
      </c>
      <c r="J85" s="48" t="s">
        <v>37</v>
      </c>
      <c r="K85" s="49">
        <v>491.02</v>
      </c>
      <c r="L85" s="49">
        <v>3.73</v>
      </c>
      <c r="M85" s="50">
        <v>1831.5</v>
      </c>
    </row>
    <row r="86" spans="1:13" ht="51.75" customHeight="1" outlineLevel="1" x14ac:dyDescent="0.35">
      <c r="A86" s="1" t="s">
        <v>33</v>
      </c>
      <c r="B86" s="1" t="s">
        <v>30</v>
      </c>
      <c r="C86" s="1" t="s">
        <v>245</v>
      </c>
      <c r="D86" s="35" t="s">
        <v>246</v>
      </c>
      <c r="E86" s="2">
        <v>3</v>
      </c>
      <c r="F86" s="45" t="s">
        <v>40</v>
      </c>
      <c r="G86" s="46">
        <v>88494</v>
      </c>
      <c r="H86" s="46" t="s">
        <v>247</v>
      </c>
      <c r="I86" s="47" t="s">
        <v>245</v>
      </c>
      <c r="J86" s="48" t="s">
        <v>37</v>
      </c>
      <c r="K86" s="49">
        <v>491.02</v>
      </c>
      <c r="L86" s="49">
        <v>20.88</v>
      </c>
      <c r="M86" s="50">
        <v>10252.5</v>
      </c>
    </row>
    <row r="87" spans="1:13" ht="51.75" customHeight="1" outlineLevel="1" x14ac:dyDescent="0.35">
      <c r="A87" s="1" t="s">
        <v>33</v>
      </c>
      <c r="B87" s="1" t="s">
        <v>30</v>
      </c>
      <c r="C87" s="1" t="s">
        <v>248</v>
      </c>
      <c r="D87" s="35" t="s">
        <v>249</v>
      </c>
      <c r="E87" s="2">
        <v>3</v>
      </c>
      <c r="F87" s="45" t="s">
        <v>40</v>
      </c>
      <c r="G87" s="46">
        <v>88488</v>
      </c>
      <c r="H87" s="46" t="s">
        <v>250</v>
      </c>
      <c r="I87" s="47" t="s">
        <v>248</v>
      </c>
      <c r="J87" s="48" t="s">
        <v>37</v>
      </c>
      <c r="K87" s="49">
        <v>491.02</v>
      </c>
      <c r="L87" s="49">
        <v>16.52</v>
      </c>
      <c r="M87" s="50">
        <v>8111.65</v>
      </c>
    </row>
    <row r="88" spans="1:13" ht="19.5" customHeight="1" outlineLevel="1" x14ac:dyDescent="0.35">
      <c r="A88" s="1">
        <v>0</v>
      </c>
      <c r="B88" s="1" t="s">
        <v>30</v>
      </c>
      <c r="C88" s="1" t="s">
        <v>251</v>
      </c>
      <c r="D88" s="35" t="s">
        <v>252</v>
      </c>
      <c r="E88" s="2">
        <v>2</v>
      </c>
      <c r="F88" s="40"/>
      <c r="G88" s="41"/>
      <c r="H88" s="42" t="s">
        <v>62</v>
      </c>
      <c r="I88" s="43" t="s">
        <v>251</v>
      </c>
      <c r="J88" s="41"/>
      <c r="K88" s="41"/>
      <c r="L88" s="41"/>
      <c r="M88" s="44">
        <v>87666.55</v>
      </c>
    </row>
    <row r="89" spans="1:13" ht="66" customHeight="1" outlineLevel="1" x14ac:dyDescent="0.35">
      <c r="A89" s="1" t="s">
        <v>33</v>
      </c>
      <c r="B89" s="1" t="s">
        <v>30</v>
      </c>
      <c r="C89" s="1" t="s">
        <v>253</v>
      </c>
      <c r="D89" s="35" t="s">
        <v>254</v>
      </c>
      <c r="E89" s="2">
        <v>3</v>
      </c>
      <c r="F89" s="45" t="s">
        <v>40</v>
      </c>
      <c r="G89" s="46">
        <v>87894</v>
      </c>
      <c r="H89" s="46" t="s">
        <v>255</v>
      </c>
      <c r="I89" s="47" t="s">
        <v>253</v>
      </c>
      <c r="J89" s="48" t="s">
        <v>37</v>
      </c>
      <c r="K89" s="49">
        <v>717.24</v>
      </c>
      <c r="L89" s="49">
        <v>6.57</v>
      </c>
      <c r="M89" s="50">
        <v>4712.2700000000004</v>
      </c>
    </row>
    <row r="90" spans="1:13" ht="78.75" customHeight="1" outlineLevel="1" x14ac:dyDescent="0.35">
      <c r="A90" s="1" t="s">
        <v>33</v>
      </c>
      <c r="B90" s="1" t="s">
        <v>30</v>
      </c>
      <c r="C90" s="1" t="s">
        <v>256</v>
      </c>
      <c r="D90" s="35" t="s">
        <v>257</v>
      </c>
      <c r="E90" s="2">
        <v>3</v>
      </c>
      <c r="F90" s="45" t="s">
        <v>40</v>
      </c>
      <c r="G90" s="46">
        <v>104233</v>
      </c>
      <c r="H90" s="46" t="s">
        <v>258</v>
      </c>
      <c r="I90" s="47" t="s">
        <v>256</v>
      </c>
      <c r="J90" s="48" t="s">
        <v>37</v>
      </c>
      <c r="K90" s="49">
        <v>717.24</v>
      </c>
      <c r="L90" s="49">
        <v>37.44</v>
      </c>
      <c r="M90" s="50">
        <v>26853.47</v>
      </c>
    </row>
    <row r="91" spans="1:13" ht="51.75" customHeight="1" outlineLevel="1" x14ac:dyDescent="0.35">
      <c r="A91" s="1" t="s">
        <v>33</v>
      </c>
      <c r="B91" s="1" t="s">
        <v>30</v>
      </c>
      <c r="C91" s="1" t="s">
        <v>259</v>
      </c>
      <c r="D91" s="35" t="s">
        <v>260</v>
      </c>
      <c r="E91" s="2">
        <v>3</v>
      </c>
      <c r="F91" s="45" t="s">
        <v>35</v>
      </c>
      <c r="G91" s="46">
        <v>4</v>
      </c>
      <c r="H91" s="46" t="s">
        <v>261</v>
      </c>
      <c r="I91" s="47" t="s">
        <v>259</v>
      </c>
      <c r="J91" s="48" t="s">
        <v>37</v>
      </c>
      <c r="K91" s="49">
        <v>59.83</v>
      </c>
      <c r="L91" s="49">
        <v>156.79</v>
      </c>
      <c r="M91" s="50">
        <v>9380.75</v>
      </c>
    </row>
    <row r="92" spans="1:13" ht="51.75" customHeight="1" outlineLevel="1" x14ac:dyDescent="0.35">
      <c r="A92" s="1" t="s">
        <v>33</v>
      </c>
      <c r="B92" s="1" t="s">
        <v>30</v>
      </c>
      <c r="C92" s="1" t="s">
        <v>262</v>
      </c>
      <c r="D92" s="35" t="s">
        <v>263</v>
      </c>
      <c r="E92" s="2">
        <v>3</v>
      </c>
      <c r="F92" s="45" t="s">
        <v>35</v>
      </c>
      <c r="G92" s="46">
        <v>6</v>
      </c>
      <c r="H92" s="46" t="s">
        <v>264</v>
      </c>
      <c r="I92" s="47" t="s">
        <v>262</v>
      </c>
      <c r="J92" s="48" t="s">
        <v>265</v>
      </c>
      <c r="K92" s="49">
        <v>80.44</v>
      </c>
      <c r="L92" s="49">
        <v>184.91</v>
      </c>
      <c r="M92" s="50">
        <v>14874.16</v>
      </c>
    </row>
    <row r="93" spans="1:13" ht="51.75" customHeight="1" outlineLevel="1" x14ac:dyDescent="0.35">
      <c r="A93" s="1" t="s">
        <v>33</v>
      </c>
      <c r="B93" s="1" t="s">
        <v>30</v>
      </c>
      <c r="C93" s="1" t="s">
        <v>266</v>
      </c>
      <c r="D93" s="35" t="s">
        <v>267</v>
      </c>
      <c r="E93" s="2">
        <v>3</v>
      </c>
      <c r="F93" s="45" t="s">
        <v>35</v>
      </c>
      <c r="G93" s="46">
        <v>7</v>
      </c>
      <c r="H93" s="46" t="s">
        <v>268</v>
      </c>
      <c r="I93" s="47" t="s">
        <v>266</v>
      </c>
      <c r="J93" s="48" t="s">
        <v>265</v>
      </c>
      <c r="K93" s="49">
        <v>30.4</v>
      </c>
      <c r="L93" s="49">
        <v>355.54</v>
      </c>
      <c r="M93" s="50">
        <v>10808.42</v>
      </c>
    </row>
    <row r="94" spans="1:13" ht="51.75" customHeight="1" outlineLevel="1" x14ac:dyDescent="0.35">
      <c r="A94" s="1" t="s">
        <v>33</v>
      </c>
      <c r="B94" s="1" t="s">
        <v>30</v>
      </c>
      <c r="C94" s="1" t="s">
        <v>233</v>
      </c>
      <c r="D94" s="35" t="s">
        <v>269</v>
      </c>
      <c r="E94" s="2">
        <v>3</v>
      </c>
      <c r="F94" s="45" t="s">
        <v>40</v>
      </c>
      <c r="G94" s="46">
        <v>88485</v>
      </c>
      <c r="H94" s="46" t="s">
        <v>270</v>
      </c>
      <c r="I94" s="47" t="s">
        <v>233</v>
      </c>
      <c r="J94" s="48" t="s">
        <v>37</v>
      </c>
      <c r="K94" s="49">
        <v>546.57000000000005</v>
      </c>
      <c r="L94" s="49">
        <v>3.31</v>
      </c>
      <c r="M94" s="50">
        <v>1809.15</v>
      </c>
    </row>
    <row r="95" spans="1:13" ht="51.75" customHeight="1" outlineLevel="1" x14ac:dyDescent="0.35">
      <c r="A95" s="1" t="s">
        <v>33</v>
      </c>
      <c r="B95" s="1" t="s">
        <v>30</v>
      </c>
      <c r="C95" s="1" t="s">
        <v>271</v>
      </c>
      <c r="D95" s="35" t="s">
        <v>272</v>
      </c>
      <c r="E95" s="2">
        <v>3</v>
      </c>
      <c r="F95" s="45" t="s">
        <v>40</v>
      </c>
      <c r="G95" s="46">
        <v>96130</v>
      </c>
      <c r="H95" s="46" t="s">
        <v>273</v>
      </c>
      <c r="I95" s="47" t="s">
        <v>271</v>
      </c>
      <c r="J95" s="48" t="s">
        <v>37</v>
      </c>
      <c r="K95" s="49">
        <v>546.57000000000005</v>
      </c>
      <c r="L95" s="49">
        <v>20.54</v>
      </c>
      <c r="M95" s="50">
        <v>11226.55</v>
      </c>
    </row>
    <row r="96" spans="1:13" ht="51.75" customHeight="1" outlineLevel="1" x14ac:dyDescent="0.35">
      <c r="A96" s="1" t="s">
        <v>33</v>
      </c>
      <c r="B96" s="1" t="s">
        <v>30</v>
      </c>
      <c r="C96" s="1" t="s">
        <v>239</v>
      </c>
      <c r="D96" s="35" t="s">
        <v>274</v>
      </c>
      <c r="E96" s="2">
        <v>3</v>
      </c>
      <c r="F96" s="45" t="s">
        <v>40</v>
      </c>
      <c r="G96" s="46">
        <v>88489</v>
      </c>
      <c r="H96" s="46" t="s">
        <v>275</v>
      </c>
      <c r="I96" s="47" t="s">
        <v>239</v>
      </c>
      <c r="J96" s="48" t="s">
        <v>37</v>
      </c>
      <c r="K96" s="49">
        <v>546.57000000000005</v>
      </c>
      <c r="L96" s="49">
        <v>14.64</v>
      </c>
      <c r="M96" s="50">
        <v>8001.78</v>
      </c>
    </row>
    <row r="97" spans="1:14" ht="19.5" customHeight="1" outlineLevel="1" x14ac:dyDescent="0.35">
      <c r="A97" s="1">
        <v>0</v>
      </c>
      <c r="B97" s="1" t="s">
        <v>30</v>
      </c>
      <c r="C97" s="1" t="s">
        <v>276</v>
      </c>
      <c r="D97" s="35" t="s">
        <v>277</v>
      </c>
      <c r="E97" s="2">
        <v>2</v>
      </c>
      <c r="F97" s="40"/>
      <c r="G97" s="41"/>
      <c r="H97" s="42" t="s">
        <v>66</v>
      </c>
      <c r="I97" s="43" t="s">
        <v>276</v>
      </c>
      <c r="J97" s="41"/>
      <c r="K97" s="41"/>
      <c r="L97" s="41"/>
      <c r="M97" s="44">
        <v>37648.559999999998</v>
      </c>
    </row>
    <row r="98" spans="1:14" ht="51.75" customHeight="1" outlineLevel="1" x14ac:dyDescent="0.35">
      <c r="A98" s="1" t="s">
        <v>33</v>
      </c>
      <c r="B98" s="1" t="s">
        <v>30</v>
      </c>
      <c r="C98" s="1" t="s">
        <v>278</v>
      </c>
      <c r="D98" s="35" t="s">
        <v>279</v>
      </c>
      <c r="E98" s="2">
        <v>3</v>
      </c>
      <c r="F98" s="45" t="s">
        <v>40</v>
      </c>
      <c r="G98" s="46">
        <v>92868</v>
      </c>
      <c r="H98" s="46" t="s">
        <v>280</v>
      </c>
      <c r="I98" s="47" t="s">
        <v>278</v>
      </c>
      <c r="J98" s="48" t="s">
        <v>220</v>
      </c>
      <c r="K98" s="49">
        <v>53</v>
      </c>
      <c r="L98" s="49">
        <v>15.66</v>
      </c>
      <c r="M98" s="50">
        <v>829.98</v>
      </c>
      <c r="N98" s="1">
        <v>12.39</v>
      </c>
    </row>
    <row r="99" spans="1:14" ht="51.75" customHeight="1" outlineLevel="1" x14ac:dyDescent="0.35">
      <c r="A99" s="1" t="s">
        <v>33</v>
      </c>
      <c r="B99" s="1" t="s">
        <v>30</v>
      </c>
      <c r="C99" s="1" t="s">
        <v>281</v>
      </c>
      <c r="D99" s="35" t="s">
        <v>282</v>
      </c>
      <c r="E99" s="2">
        <v>3</v>
      </c>
      <c r="F99" s="45" t="s">
        <v>40</v>
      </c>
      <c r="G99" s="46">
        <v>91937</v>
      </c>
      <c r="H99" s="46" t="s">
        <v>283</v>
      </c>
      <c r="I99" s="47" t="s">
        <v>281</v>
      </c>
      <c r="J99" s="48" t="s">
        <v>220</v>
      </c>
      <c r="K99" s="49">
        <v>62</v>
      </c>
      <c r="L99" s="49">
        <v>13.02</v>
      </c>
      <c r="M99" s="50">
        <v>807.24</v>
      </c>
      <c r="N99" s="1">
        <v>10.3</v>
      </c>
    </row>
    <row r="100" spans="1:14" ht="54.75" customHeight="1" outlineLevel="1" x14ac:dyDescent="0.35">
      <c r="A100" s="1" t="s">
        <v>33</v>
      </c>
      <c r="B100" s="1" t="s">
        <v>30</v>
      </c>
      <c r="C100" s="1" t="s">
        <v>284</v>
      </c>
      <c r="D100" s="35" t="s">
        <v>285</v>
      </c>
      <c r="E100" s="2">
        <v>3</v>
      </c>
      <c r="F100" s="45" t="s">
        <v>40</v>
      </c>
      <c r="G100" s="46">
        <v>91924</v>
      </c>
      <c r="H100" s="46" t="s">
        <v>286</v>
      </c>
      <c r="I100" s="47" t="s">
        <v>284</v>
      </c>
      <c r="J100" s="48" t="s">
        <v>60</v>
      </c>
      <c r="K100" s="49">
        <v>782.4</v>
      </c>
      <c r="L100" s="49">
        <v>3.22</v>
      </c>
      <c r="M100" s="50">
        <v>2519.33</v>
      </c>
      <c r="N100" s="1">
        <v>2.5499999999999998</v>
      </c>
    </row>
    <row r="101" spans="1:14" ht="54.75" customHeight="1" outlineLevel="1" x14ac:dyDescent="0.35">
      <c r="A101" s="1" t="s">
        <v>33</v>
      </c>
      <c r="B101" s="1" t="s">
        <v>30</v>
      </c>
      <c r="C101" s="1" t="s">
        <v>287</v>
      </c>
      <c r="D101" s="35" t="s">
        <v>288</v>
      </c>
      <c r="E101" s="2">
        <v>3</v>
      </c>
      <c r="F101" s="45" t="s">
        <v>40</v>
      </c>
      <c r="G101" s="46">
        <v>91926</v>
      </c>
      <c r="H101" s="46" t="s">
        <v>289</v>
      </c>
      <c r="I101" s="47" t="s">
        <v>287</v>
      </c>
      <c r="J101" s="48" t="s">
        <v>60</v>
      </c>
      <c r="K101" s="49">
        <v>895.4</v>
      </c>
      <c r="L101" s="49">
        <v>4.75</v>
      </c>
      <c r="M101" s="50">
        <v>4253.1499999999996</v>
      </c>
      <c r="N101" s="1">
        <v>3.76</v>
      </c>
    </row>
    <row r="102" spans="1:14" ht="54.75" customHeight="1" outlineLevel="1" x14ac:dyDescent="0.35">
      <c r="A102" s="1" t="s">
        <v>33</v>
      </c>
      <c r="B102" s="1" t="s">
        <v>30</v>
      </c>
      <c r="C102" s="1" t="s">
        <v>290</v>
      </c>
      <c r="D102" s="35" t="s">
        <v>291</v>
      </c>
      <c r="E102" s="2">
        <v>3</v>
      </c>
      <c r="F102" s="45" t="s">
        <v>40</v>
      </c>
      <c r="G102" s="46">
        <v>91928</v>
      </c>
      <c r="H102" s="46" t="s">
        <v>292</v>
      </c>
      <c r="I102" s="47" t="s">
        <v>290</v>
      </c>
      <c r="J102" s="48" t="s">
        <v>60</v>
      </c>
      <c r="K102" s="49">
        <v>378.7</v>
      </c>
      <c r="L102" s="49">
        <v>7.47</v>
      </c>
      <c r="M102" s="50">
        <v>2828.89</v>
      </c>
    </row>
    <row r="103" spans="1:14" ht="54.75" customHeight="1" outlineLevel="1" x14ac:dyDescent="0.35">
      <c r="A103" s="1" t="s">
        <v>33</v>
      </c>
      <c r="B103" s="1" t="s">
        <v>30</v>
      </c>
      <c r="C103" s="1" t="s">
        <v>293</v>
      </c>
      <c r="D103" s="35" t="s">
        <v>294</v>
      </c>
      <c r="E103" s="2">
        <v>3</v>
      </c>
      <c r="F103" s="45" t="s">
        <v>40</v>
      </c>
      <c r="G103" s="46">
        <v>91929</v>
      </c>
      <c r="H103" s="46" t="s">
        <v>295</v>
      </c>
      <c r="I103" s="47" t="s">
        <v>293</v>
      </c>
      <c r="J103" s="48" t="s">
        <v>60</v>
      </c>
      <c r="K103" s="49">
        <v>103.6</v>
      </c>
      <c r="L103" s="49">
        <v>8.0299999999999994</v>
      </c>
      <c r="M103" s="50">
        <v>831.91</v>
      </c>
    </row>
    <row r="104" spans="1:14" ht="54.75" customHeight="1" outlineLevel="1" x14ac:dyDescent="0.35">
      <c r="A104" s="1" t="s">
        <v>33</v>
      </c>
      <c r="B104" s="1" t="s">
        <v>30</v>
      </c>
      <c r="C104" s="1" t="s">
        <v>296</v>
      </c>
      <c r="D104" s="35" t="s">
        <v>297</v>
      </c>
      <c r="E104" s="2">
        <v>3</v>
      </c>
      <c r="F104" s="45" t="s">
        <v>40</v>
      </c>
      <c r="G104" s="46">
        <v>92980</v>
      </c>
      <c r="H104" s="46" t="s">
        <v>298</v>
      </c>
      <c r="I104" s="47" t="s">
        <v>296</v>
      </c>
      <c r="J104" s="48" t="s">
        <v>60</v>
      </c>
      <c r="K104" s="49">
        <v>131.1</v>
      </c>
      <c r="L104" s="49">
        <v>12.73</v>
      </c>
      <c r="M104" s="50">
        <v>1668.9</v>
      </c>
    </row>
    <row r="105" spans="1:14" ht="54.75" customHeight="1" outlineLevel="1" x14ac:dyDescent="0.35">
      <c r="A105" s="1" t="s">
        <v>33</v>
      </c>
      <c r="B105" s="1" t="s">
        <v>30</v>
      </c>
      <c r="C105" s="1" t="s">
        <v>299</v>
      </c>
      <c r="D105" s="35" t="s">
        <v>300</v>
      </c>
      <c r="E105" s="2">
        <v>3</v>
      </c>
      <c r="F105" s="45" t="s">
        <v>40</v>
      </c>
      <c r="G105" s="46">
        <v>101887</v>
      </c>
      <c r="H105" s="46" t="s">
        <v>301</v>
      </c>
      <c r="I105" s="47" t="s">
        <v>299</v>
      </c>
      <c r="J105" s="48" t="s">
        <v>60</v>
      </c>
      <c r="K105" s="49">
        <v>20.3</v>
      </c>
      <c r="L105" s="49">
        <v>19.95</v>
      </c>
      <c r="M105" s="50">
        <v>404.99</v>
      </c>
    </row>
    <row r="106" spans="1:14" ht="54.75" customHeight="1" outlineLevel="1" x14ac:dyDescent="0.35">
      <c r="A106" s="1" t="s">
        <v>33</v>
      </c>
      <c r="B106" s="1" t="s">
        <v>30</v>
      </c>
      <c r="C106" s="1" t="s">
        <v>302</v>
      </c>
      <c r="D106" s="35" t="s">
        <v>303</v>
      </c>
      <c r="E106" s="2">
        <v>3</v>
      </c>
      <c r="F106" s="45" t="s">
        <v>40</v>
      </c>
      <c r="G106" s="46">
        <v>101889</v>
      </c>
      <c r="H106" s="46" t="s">
        <v>304</v>
      </c>
      <c r="I106" s="47" t="s">
        <v>302</v>
      </c>
      <c r="J106" s="48" t="s">
        <v>60</v>
      </c>
      <c r="K106" s="49">
        <v>81.2</v>
      </c>
      <c r="L106" s="49">
        <v>30.94</v>
      </c>
      <c r="M106" s="50">
        <v>2512.33</v>
      </c>
    </row>
    <row r="107" spans="1:14" ht="54.75" customHeight="1" outlineLevel="1" x14ac:dyDescent="0.35">
      <c r="A107" s="1" t="s">
        <v>305</v>
      </c>
      <c r="B107" s="1" t="s">
        <v>30</v>
      </c>
      <c r="C107" s="1" t="s">
        <v>306</v>
      </c>
      <c r="D107" s="35" t="s">
        <v>307</v>
      </c>
      <c r="E107" s="2">
        <v>3</v>
      </c>
      <c r="F107" s="45" t="s">
        <v>40</v>
      </c>
      <c r="G107" s="46">
        <v>39773</v>
      </c>
      <c r="H107" s="46" t="s">
        <v>308</v>
      </c>
      <c r="I107" s="47" t="s">
        <v>306</v>
      </c>
      <c r="J107" s="48" t="s">
        <v>309</v>
      </c>
      <c r="K107" s="49">
        <v>3</v>
      </c>
      <c r="L107" s="49">
        <v>122.24</v>
      </c>
      <c r="M107" s="50">
        <v>366.72</v>
      </c>
      <c r="N107" s="1" t="s">
        <v>310</v>
      </c>
    </row>
    <row r="108" spans="1:14" ht="54.75" customHeight="1" outlineLevel="1" x14ac:dyDescent="0.35">
      <c r="A108" s="1" t="s">
        <v>33</v>
      </c>
      <c r="B108" s="1" t="s">
        <v>30</v>
      </c>
      <c r="C108" s="1" t="s">
        <v>311</v>
      </c>
      <c r="D108" s="35" t="s">
        <v>312</v>
      </c>
      <c r="E108" s="2">
        <v>3</v>
      </c>
      <c r="F108" s="45" t="s">
        <v>40</v>
      </c>
      <c r="G108" s="46">
        <v>101890</v>
      </c>
      <c r="H108" s="46" t="s">
        <v>313</v>
      </c>
      <c r="I108" s="47" t="s">
        <v>311</v>
      </c>
      <c r="J108" s="48" t="s">
        <v>220</v>
      </c>
      <c r="K108" s="49">
        <v>27</v>
      </c>
      <c r="L108" s="49">
        <v>18.420000000000002</v>
      </c>
      <c r="M108" s="50">
        <v>497.34</v>
      </c>
      <c r="N108" s="1">
        <v>14.57</v>
      </c>
    </row>
    <row r="109" spans="1:14" ht="54.75" customHeight="1" outlineLevel="1" x14ac:dyDescent="0.35">
      <c r="A109" s="1" t="s">
        <v>33</v>
      </c>
      <c r="B109" s="1" t="s">
        <v>30</v>
      </c>
      <c r="C109" s="1" t="s">
        <v>314</v>
      </c>
      <c r="D109" s="35" t="s">
        <v>315</v>
      </c>
      <c r="E109" s="2">
        <v>3</v>
      </c>
      <c r="F109" s="45" t="s">
        <v>40</v>
      </c>
      <c r="G109" s="46">
        <v>93658</v>
      </c>
      <c r="H109" s="46" t="s">
        <v>316</v>
      </c>
      <c r="I109" s="47" t="s">
        <v>314</v>
      </c>
      <c r="J109" s="48" t="s">
        <v>220</v>
      </c>
      <c r="K109" s="49">
        <v>1</v>
      </c>
      <c r="L109" s="49">
        <v>23.97</v>
      </c>
      <c r="M109" s="50">
        <v>23.97</v>
      </c>
      <c r="N109" s="1">
        <v>18.96</v>
      </c>
    </row>
    <row r="110" spans="1:14" ht="54.75" customHeight="1" outlineLevel="1" x14ac:dyDescent="0.35">
      <c r="A110" s="1" t="s">
        <v>305</v>
      </c>
      <c r="B110" s="1" t="s">
        <v>30</v>
      </c>
      <c r="C110" s="1" t="s">
        <v>317</v>
      </c>
      <c r="D110" s="35" t="s">
        <v>318</v>
      </c>
      <c r="E110" s="2">
        <v>3</v>
      </c>
      <c r="F110" s="45" t="s">
        <v>40</v>
      </c>
      <c r="G110" s="46">
        <v>39452</v>
      </c>
      <c r="H110" s="46" t="s">
        <v>319</v>
      </c>
      <c r="I110" s="47" t="s">
        <v>317</v>
      </c>
      <c r="J110" s="48" t="s">
        <v>309</v>
      </c>
      <c r="K110" s="49">
        <v>1</v>
      </c>
      <c r="L110" s="49">
        <v>205.37</v>
      </c>
      <c r="M110" s="50">
        <v>205.37</v>
      </c>
      <c r="N110" s="1" t="s">
        <v>310</v>
      </c>
    </row>
    <row r="111" spans="1:14" ht="33" customHeight="1" outlineLevel="1" x14ac:dyDescent="0.35">
      <c r="A111" s="1" t="s">
        <v>33</v>
      </c>
      <c r="B111" s="1" t="s">
        <v>30</v>
      </c>
      <c r="C111" s="1" t="s">
        <v>320</v>
      </c>
      <c r="D111" s="35" t="s">
        <v>321</v>
      </c>
      <c r="E111" s="2">
        <v>3</v>
      </c>
      <c r="F111" s="45" t="s">
        <v>40</v>
      </c>
      <c r="G111" s="46">
        <v>91953</v>
      </c>
      <c r="H111" s="46" t="s">
        <v>322</v>
      </c>
      <c r="I111" s="47" t="s">
        <v>320</v>
      </c>
      <c r="J111" s="48" t="s">
        <v>220</v>
      </c>
      <c r="K111" s="49">
        <v>28</v>
      </c>
      <c r="L111" s="49">
        <v>30.46</v>
      </c>
      <c r="M111" s="50">
        <v>852.88</v>
      </c>
    </row>
    <row r="112" spans="1:14" ht="33" customHeight="1" outlineLevel="1" x14ac:dyDescent="0.35">
      <c r="A112" s="1" t="s">
        <v>33</v>
      </c>
      <c r="B112" s="1" t="s">
        <v>30</v>
      </c>
      <c r="C112" s="1" t="s">
        <v>323</v>
      </c>
      <c r="D112" s="35" t="s">
        <v>324</v>
      </c>
      <c r="E112" s="2">
        <v>3</v>
      </c>
      <c r="F112" s="45" t="s">
        <v>40</v>
      </c>
      <c r="G112" s="46">
        <v>91969</v>
      </c>
      <c r="H112" s="46" t="s">
        <v>325</v>
      </c>
      <c r="I112" s="47" t="s">
        <v>323</v>
      </c>
      <c r="J112" s="48" t="s">
        <v>220</v>
      </c>
      <c r="K112" s="49">
        <v>1</v>
      </c>
      <c r="L112" s="49">
        <v>82.48</v>
      </c>
      <c r="M112" s="50">
        <v>82.48</v>
      </c>
    </row>
    <row r="113" spans="1:14" ht="63" customHeight="1" outlineLevel="1" x14ac:dyDescent="0.35">
      <c r="A113" s="1" t="s">
        <v>33</v>
      </c>
      <c r="B113" s="1" t="s">
        <v>30</v>
      </c>
      <c r="C113" s="1" t="s">
        <v>326</v>
      </c>
      <c r="D113" s="35" t="s">
        <v>327</v>
      </c>
      <c r="E113" s="2">
        <v>3</v>
      </c>
      <c r="F113" s="45" t="s">
        <v>40</v>
      </c>
      <c r="G113" s="46">
        <v>92000</v>
      </c>
      <c r="H113" s="46" t="s">
        <v>328</v>
      </c>
      <c r="I113" s="47" t="s">
        <v>326</v>
      </c>
      <c r="J113" s="48" t="s">
        <v>220</v>
      </c>
      <c r="K113" s="49">
        <v>56</v>
      </c>
      <c r="L113" s="49">
        <v>32.119999999999997</v>
      </c>
      <c r="M113" s="50">
        <v>1798.72</v>
      </c>
    </row>
    <row r="114" spans="1:14" ht="63" customHeight="1" outlineLevel="1" x14ac:dyDescent="0.35">
      <c r="A114" s="1" t="s">
        <v>33</v>
      </c>
      <c r="B114" s="1" t="s">
        <v>30</v>
      </c>
      <c r="C114" s="1" t="s">
        <v>329</v>
      </c>
      <c r="D114" s="35" t="s">
        <v>330</v>
      </c>
      <c r="E114" s="2">
        <v>3</v>
      </c>
      <c r="F114" s="45" t="s">
        <v>40</v>
      </c>
      <c r="G114" s="46">
        <v>92001</v>
      </c>
      <c r="H114" s="46" t="s">
        <v>331</v>
      </c>
      <c r="I114" s="47" t="s">
        <v>329</v>
      </c>
      <c r="J114" s="48" t="s">
        <v>220</v>
      </c>
      <c r="K114" s="49">
        <v>17</v>
      </c>
      <c r="L114" s="49">
        <v>34.869999999999997</v>
      </c>
      <c r="M114" s="50">
        <v>592.79</v>
      </c>
    </row>
    <row r="115" spans="1:14" ht="63" customHeight="1" outlineLevel="1" x14ac:dyDescent="0.35">
      <c r="A115" s="1" t="s">
        <v>33</v>
      </c>
      <c r="B115" s="1" t="s">
        <v>30</v>
      </c>
      <c r="C115" s="1" t="s">
        <v>332</v>
      </c>
      <c r="D115" s="35" t="s">
        <v>333</v>
      </c>
      <c r="E115" s="2">
        <v>3</v>
      </c>
      <c r="F115" s="45" t="s">
        <v>40</v>
      </c>
      <c r="G115" s="46">
        <v>91955</v>
      </c>
      <c r="H115" s="46" t="s">
        <v>334</v>
      </c>
      <c r="I115" s="47" t="s">
        <v>332</v>
      </c>
      <c r="J115" s="48" t="s">
        <v>220</v>
      </c>
      <c r="K115" s="49">
        <v>2</v>
      </c>
      <c r="L115" s="49">
        <v>36.909999999999997</v>
      </c>
      <c r="M115" s="50">
        <v>73.819999999999993</v>
      </c>
    </row>
    <row r="116" spans="1:14" ht="63" customHeight="1" outlineLevel="1" x14ac:dyDescent="0.35">
      <c r="A116" s="1" t="s">
        <v>33</v>
      </c>
      <c r="B116" s="1" t="s">
        <v>30</v>
      </c>
      <c r="C116" s="1" t="s">
        <v>335</v>
      </c>
      <c r="D116" s="35" t="s">
        <v>336</v>
      </c>
      <c r="E116" s="2">
        <v>3</v>
      </c>
      <c r="F116" s="45" t="s">
        <v>40</v>
      </c>
      <c r="G116" s="46">
        <v>91834</v>
      </c>
      <c r="H116" s="46" t="s">
        <v>337</v>
      </c>
      <c r="I116" s="47" t="s">
        <v>335</v>
      </c>
      <c r="J116" s="48" t="s">
        <v>60</v>
      </c>
      <c r="K116" s="49">
        <v>586.6</v>
      </c>
      <c r="L116" s="49">
        <v>11.44</v>
      </c>
      <c r="M116" s="50">
        <v>6710.7</v>
      </c>
    </row>
    <row r="117" spans="1:14" ht="63" customHeight="1" outlineLevel="1" x14ac:dyDescent="0.35">
      <c r="A117" s="1" t="s">
        <v>33</v>
      </c>
      <c r="B117" s="1" t="s">
        <v>30</v>
      </c>
      <c r="C117" s="1" t="s">
        <v>338</v>
      </c>
      <c r="D117" s="35" t="s">
        <v>339</v>
      </c>
      <c r="E117" s="2">
        <v>3</v>
      </c>
      <c r="F117" s="45" t="s">
        <v>40</v>
      </c>
      <c r="G117" s="46">
        <v>91846</v>
      </c>
      <c r="H117" s="46" t="s">
        <v>340</v>
      </c>
      <c r="I117" s="47" t="s">
        <v>338</v>
      </c>
      <c r="J117" s="48" t="s">
        <v>60</v>
      </c>
      <c r="K117" s="49">
        <v>18.2</v>
      </c>
      <c r="L117" s="49">
        <v>10.38</v>
      </c>
      <c r="M117" s="50">
        <v>188.92</v>
      </c>
    </row>
    <row r="118" spans="1:14" ht="63" customHeight="1" outlineLevel="1" x14ac:dyDescent="0.35">
      <c r="A118" s="1" t="s">
        <v>33</v>
      </c>
      <c r="B118" s="1" t="s">
        <v>30</v>
      </c>
      <c r="C118" s="1" t="s">
        <v>341</v>
      </c>
      <c r="D118" s="35" t="s">
        <v>342</v>
      </c>
      <c r="E118" s="2">
        <v>3</v>
      </c>
      <c r="F118" s="45" t="s">
        <v>40</v>
      </c>
      <c r="G118" s="46">
        <v>91865</v>
      </c>
      <c r="H118" s="46" t="s">
        <v>343</v>
      </c>
      <c r="I118" s="47" t="s">
        <v>341</v>
      </c>
      <c r="J118" s="48" t="s">
        <v>60</v>
      </c>
      <c r="K118" s="49">
        <v>32.6</v>
      </c>
      <c r="L118" s="49">
        <v>21.08</v>
      </c>
      <c r="M118" s="50">
        <v>687.21</v>
      </c>
    </row>
    <row r="119" spans="1:14" ht="63" customHeight="1" outlineLevel="1" x14ac:dyDescent="0.35">
      <c r="A119" s="1" t="s">
        <v>33</v>
      </c>
      <c r="B119" s="1" t="s">
        <v>30</v>
      </c>
      <c r="C119" s="1" t="s">
        <v>344</v>
      </c>
      <c r="D119" s="35" t="s">
        <v>345</v>
      </c>
      <c r="E119" s="2">
        <v>3</v>
      </c>
      <c r="F119" s="45" t="s">
        <v>40</v>
      </c>
      <c r="G119" s="46">
        <v>93009</v>
      </c>
      <c r="H119" s="46" t="s">
        <v>346</v>
      </c>
      <c r="I119" s="47" t="s">
        <v>344</v>
      </c>
      <c r="J119" s="48" t="s">
        <v>60</v>
      </c>
      <c r="K119" s="49">
        <v>3.91</v>
      </c>
      <c r="L119" s="49">
        <v>32.64</v>
      </c>
      <c r="M119" s="50">
        <v>127.62</v>
      </c>
    </row>
    <row r="120" spans="1:14" ht="63" customHeight="1" outlineLevel="1" x14ac:dyDescent="0.35">
      <c r="A120" s="1" t="s">
        <v>33</v>
      </c>
      <c r="B120" s="1" t="s">
        <v>30</v>
      </c>
      <c r="C120" s="1" t="s">
        <v>347</v>
      </c>
      <c r="D120" s="35" t="s">
        <v>348</v>
      </c>
      <c r="E120" s="2">
        <v>3</v>
      </c>
      <c r="F120" s="45" t="s">
        <v>40</v>
      </c>
      <c r="G120" s="46">
        <v>91867</v>
      </c>
      <c r="H120" s="46" t="s">
        <v>349</v>
      </c>
      <c r="I120" s="47" t="s">
        <v>347</v>
      </c>
      <c r="J120" s="48" t="s">
        <v>60</v>
      </c>
      <c r="K120" s="49">
        <v>1</v>
      </c>
      <c r="L120" s="49">
        <v>10.91</v>
      </c>
      <c r="M120" s="50">
        <v>10.91</v>
      </c>
    </row>
    <row r="121" spans="1:14" ht="63" customHeight="1" outlineLevel="1" x14ac:dyDescent="0.35">
      <c r="A121" s="1" t="s">
        <v>33</v>
      </c>
      <c r="B121" s="1" t="s">
        <v>30</v>
      </c>
      <c r="C121" s="1" t="s">
        <v>350</v>
      </c>
      <c r="D121" s="35" t="s">
        <v>351</v>
      </c>
      <c r="E121" s="2">
        <v>3</v>
      </c>
      <c r="F121" s="45" t="s">
        <v>40</v>
      </c>
      <c r="G121" s="46">
        <v>97608</v>
      </c>
      <c r="H121" s="46" t="s">
        <v>352</v>
      </c>
      <c r="I121" s="47" t="s">
        <v>350</v>
      </c>
      <c r="J121" s="48" t="s">
        <v>220</v>
      </c>
      <c r="K121" s="49">
        <v>17</v>
      </c>
      <c r="L121" s="49">
        <v>140.38999999999999</v>
      </c>
      <c r="M121" s="50">
        <v>2386.63</v>
      </c>
    </row>
    <row r="122" spans="1:14" ht="43.5" customHeight="1" outlineLevel="1" x14ac:dyDescent="0.35">
      <c r="A122" s="1" t="s">
        <v>33</v>
      </c>
      <c r="B122" s="1" t="s">
        <v>30</v>
      </c>
      <c r="C122" s="1" t="s">
        <v>353</v>
      </c>
      <c r="D122" s="35" t="s">
        <v>354</v>
      </c>
      <c r="E122" s="2">
        <v>3</v>
      </c>
      <c r="F122" s="45" t="s">
        <v>40</v>
      </c>
      <c r="G122" s="46">
        <v>103782</v>
      </c>
      <c r="H122" s="46" t="s">
        <v>355</v>
      </c>
      <c r="I122" s="47" t="s">
        <v>353</v>
      </c>
      <c r="J122" s="48" t="s">
        <v>220</v>
      </c>
      <c r="K122" s="49">
        <v>45</v>
      </c>
      <c r="L122" s="49">
        <v>39.58</v>
      </c>
      <c r="M122" s="50">
        <v>1781.1</v>
      </c>
    </row>
    <row r="123" spans="1:14" ht="52.5" customHeight="1" outlineLevel="1" x14ac:dyDescent="0.35">
      <c r="A123" s="1" t="s">
        <v>33</v>
      </c>
      <c r="B123" s="1" t="s">
        <v>30</v>
      </c>
      <c r="C123" s="1" t="s">
        <v>356</v>
      </c>
      <c r="D123" s="35" t="s">
        <v>357</v>
      </c>
      <c r="E123" s="2">
        <v>3</v>
      </c>
      <c r="F123" s="45" t="s">
        <v>40</v>
      </c>
      <c r="G123" s="46">
        <v>101509</v>
      </c>
      <c r="H123" s="46" t="s">
        <v>358</v>
      </c>
      <c r="I123" s="47" t="s">
        <v>356</v>
      </c>
      <c r="J123" s="48" t="s">
        <v>220</v>
      </c>
      <c r="K123" s="49">
        <v>1</v>
      </c>
      <c r="L123" s="49">
        <v>2101.96</v>
      </c>
      <c r="M123" s="50">
        <v>2101.96</v>
      </c>
    </row>
    <row r="124" spans="1:14" ht="33" customHeight="1" outlineLevel="1" x14ac:dyDescent="0.35">
      <c r="A124" s="1" t="s">
        <v>305</v>
      </c>
      <c r="B124" s="1" t="s">
        <v>30</v>
      </c>
      <c r="C124" s="1" t="s">
        <v>359</v>
      </c>
      <c r="D124" s="35" t="s">
        <v>360</v>
      </c>
      <c r="E124" s="2">
        <v>3</v>
      </c>
      <c r="F124" s="45" t="s">
        <v>40</v>
      </c>
      <c r="G124" s="46">
        <v>5044</v>
      </c>
      <c r="H124" s="46" t="s">
        <v>361</v>
      </c>
      <c r="I124" s="47" t="s">
        <v>359</v>
      </c>
      <c r="J124" s="48" t="s">
        <v>309</v>
      </c>
      <c r="K124" s="49">
        <v>1</v>
      </c>
      <c r="L124" s="49">
        <v>1117.45</v>
      </c>
      <c r="M124" s="50">
        <v>1117.45</v>
      </c>
    </row>
    <row r="125" spans="1:14" ht="33" customHeight="1" outlineLevel="1" x14ac:dyDescent="0.35">
      <c r="A125" s="1" t="s">
        <v>33</v>
      </c>
      <c r="B125" s="1" t="s">
        <v>30</v>
      </c>
      <c r="C125" s="1" t="s">
        <v>362</v>
      </c>
      <c r="D125" s="35" t="s">
        <v>363</v>
      </c>
      <c r="E125" s="2">
        <v>3</v>
      </c>
      <c r="F125" s="45" t="s">
        <v>40</v>
      </c>
      <c r="G125" s="46">
        <v>101875</v>
      </c>
      <c r="H125" s="46" t="s">
        <v>364</v>
      </c>
      <c r="I125" s="47" t="s">
        <v>362</v>
      </c>
      <c r="J125" s="48" t="s">
        <v>220</v>
      </c>
      <c r="K125" s="49">
        <v>3</v>
      </c>
      <c r="L125" s="49">
        <v>461.75</v>
      </c>
      <c r="M125" s="50">
        <v>1385.25</v>
      </c>
    </row>
    <row r="126" spans="1:14" ht="18.75" customHeight="1" outlineLevel="1" x14ac:dyDescent="0.35">
      <c r="A126" s="1">
        <v>0</v>
      </c>
      <c r="B126" s="1" t="s">
        <v>30</v>
      </c>
      <c r="C126" s="1" t="s">
        <v>365</v>
      </c>
      <c r="D126" s="35" t="s">
        <v>366</v>
      </c>
      <c r="E126" s="2">
        <v>2</v>
      </c>
      <c r="F126" s="40"/>
      <c r="G126" s="41"/>
      <c r="H126" s="42" t="s">
        <v>70</v>
      </c>
      <c r="I126" s="43" t="s">
        <v>365</v>
      </c>
      <c r="J126" s="41"/>
      <c r="K126" s="41"/>
      <c r="L126" s="41"/>
      <c r="M126" s="44">
        <v>289029.08999999997</v>
      </c>
    </row>
    <row r="127" spans="1:14" ht="33" customHeight="1" outlineLevel="1" x14ac:dyDescent="0.35">
      <c r="A127" s="1" t="s">
        <v>33</v>
      </c>
      <c r="B127" s="1" t="s">
        <v>30</v>
      </c>
      <c r="C127" s="1" t="s">
        <v>367</v>
      </c>
      <c r="D127" s="35" t="s">
        <v>368</v>
      </c>
      <c r="E127" s="2">
        <v>3</v>
      </c>
      <c r="F127" s="45" t="s">
        <v>40</v>
      </c>
      <c r="G127" s="46">
        <v>96620</v>
      </c>
      <c r="H127" s="46" t="s">
        <v>369</v>
      </c>
      <c r="I127" s="47" t="s">
        <v>367</v>
      </c>
      <c r="J127" s="48" t="s">
        <v>68</v>
      </c>
      <c r="K127" s="49">
        <v>34.950000000000003</v>
      </c>
      <c r="L127" s="49">
        <v>704.05</v>
      </c>
      <c r="M127" s="50">
        <v>24606.55</v>
      </c>
      <c r="N127" s="1">
        <v>557</v>
      </c>
    </row>
    <row r="128" spans="1:14" ht="93.75" customHeight="1" outlineLevel="1" x14ac:dyDescent="0.35">
      <c r="A128" s="1" t="s">
        <v>33</v>
      </c>
      <c r="B128" s="1" t="s">
        <v>30</v>
      </c>
      <c r="C128" s="1" t="s">
        <v>370</v>
      </c>
      <c r="D128" s="35" t="s">
        <v>371</v>
      </c>
      <c r="E128" s="2">
        <v>3</v>
      </c>
      <c r="F128" s="45" t="s">
        <v>40</v>
      </c>
      <c r="G128" s="46">
        <v>94439</v>
      </c>
      <c r="H128" s="46" t="s">
        <v>372</v>
      </c>
      <c r="I128" s="47" t="s">
        <v>373</v>
      </c>
      <c r="J128" s="48" t="s">
        <v>37</v>
      </c>
      <c r="K128" s="49">
        <v>698.86</v>
      </c>
      <c r="L128" s="49">
        <v>53.99</v>
      </c>
      <c r="M128" s="50">
        <v>37731.449999999997</v>
      </c>
      <c r="N128" s="1">
        <v>42.71</v>
      </c>
    </row>
    <row r="129" spans="1:14" ht="56.25" customHeight="1" outlineLevel="1" x14ac:dyDescent="0.35">
      <c r="A129" s="1" t="s">
        <v>33</v>
      </c>
      <c r="B129" s="1" t="s">
        <v>30</v>
      </c>
      <c r="C129" s="1" t="s">
        <v>374</v>
      </c>
      <c r="D129" s="35" t="s">
        <v>375</v>
      </c>
      <c r="E129" s="2">
        <v>3</v>
      </c>
      <c r="F129" s="45" t="s">
        <v>40</v>
      </c>
      <c r="G129" s="46">
        <v>87258</v>
      </c>
      <c r="H129" s="46" t="s">
        <v>376</v>
      </c>
      <c r="I129" s="47" t="s">
        <v>374</v>
      </c>
      <c r="J129" s="48" t="s">
        <v>37</v>
      </c>
      <c r="K129" s="49">
        <v>542.02</v>
      </c>
      <c r="L129" s="49">
        <v>202.87</v>
      </c>
      <c r="M129" s="50">
        <v>109959.6</v>
      </c>
      <c r="N129" s="1">
        <v>160.5</v>
      </c>
    </row>
    <row r="130" spans="1:14" ht="56.25" customHeight="1" outlineLevel="1" x14ac:dyDescent="0.35">
      <c r="A130" s="1" t="s">
        <v>33</v>
      </c>
      <c r="B130" s="1" t="s">
        <v>30</v>
      </c>
      <c r="C130" s="1" t="s">
        <v>266</v>
      </c>
      <c r="D130" s="35" t="s">
        <v>377</v>
      </c>
      <c r="E130" s="2">
        <v>3</v>
      </c>
      <c r="F130" s="45" t="s">
        <v>35</v>
      </c>
      <c r="G130" s="46">
        <v>7</v>
      </c>
      <c r="H130" s="46" t="s">
        <v>378</v>
      </c>
      <c r="I130" s="47" t="s">
        <v>266</v>
      </c>
      <c r="J130" s="48" t="s">
        <v>265</v>
      </c>
      <c r="K130" s="49">
        <v>156.84</v>
      </c>
      <c r="L130" s="49">
        <v>355.54</v>
      </c>
      <c r="M130" s="50">
        <v>55762.89</v>
      </c>
    </row>
    <row r="131" spans="1:14" ht="56.25" customHeight="1" outlineLevel="1" x14ac:dyDescent="0.35">
      <c r="A131" s="1" t="s">
        <v>33</v>
      </c>
      <c r="B131" s="1" t="s">
        <v>30</v>
      </c>
      <c r="C131" s="1" t="s">
        <v>379</v>
      </c>
      <c r="D131" s="35" t="s">
        <v>380</v>
      </c>
      <c r="E131" s="2">
        <v>3</v>
      </c>
      <c r="F131" s="45" t="s">
        <v>40</v>
      </c>
      <c r="G131" s="46">
        <v>92403</v>
      </c>
      <c r="H131" s="46" t="s">
        <v>381</v>
      </c>
      <c r="I131" s="47" t="s">
        <v>379</v>
      </c>
      <c r="J131" s="48" t="s">
        <v>37</v>
      </c>
      <c r="K131" s="49">
        <v>537</v>
      </c>
      <c r="L131" s="49">
        <v>60.1</v>
      </c>
      <c r="M131" s="50">
        <v>32273.7</v>
      </c>
    </row>
    <row r="132" spans="1:14" ht="56.25" customHeight="1" outlineLevel="1" x14ac:dyDescent="0.35">
      <c r="A132" s="1" t="s">
        <v>33</v>
      </c>
      <c r="B132" s="1" t="s">
        <v>30</v>
      </c>
      <c r="C132" s="1" t="s">
        <v>382</v>
      </c>
      <c r="D132" s="35" t="s">
        <v>383</v>
      </c>
      <c r="E132" s="2">
        <v>3</v>
      </c>
      <c r="F132" s="45" t="s">
        <v>40</v>
      </c>
      <c r="G132" s="46">
        <v>94273</v>
      </c>
      <c r="H132" s="46" t="s">
        <v>384</v>
      </c>
      <c r="I132" s="47" t="s">
        <v>382</v>
      </c>
      <c r="J132" s="48" t="s">
        <v>60</v>
      </c>
      <c r="K132" s="49">
        <v>211.06</v>
      </c>
      <c r="L132" s="49">
        <v>56.44</v>
      </c>
      <c r="M132" s="50">
        <v>11912.23</v>
      </c>
    </row>
    <row r="133" spans="1:14" ht="56.25" customHeight="1" outlineLevel="1" x14ac:dyDescent="0.35">
      <c r="A133" s="1" t="s">
        <v>33</v>
      </c>
      <c r="B133" s="1" t="s">
        <v>30</v>
      </c>
      <c r="C133" s="1" t="s">
        <v>382</v>
      </c>
      <c r="D133" s="35" t="s">
        <v>385</v>
      </c>
      <c r="E133" s="2">
        <v>3</v>
      </c>
      <c r="F133" s="45" t="s">
        <v>40</v>
      </c>
      <c r="G133" s="46">
        <v>94273</v>
      </c>
      <c r="H133" s="46" t="s">
        <v>386</v>
      </c>
      <c r="I133" s="47" t="s">
        <v>382</v>
      </c>
      <c r="J133" s="48" t="s">
        <v>60</v>
      </c>
      <c r="K133" s="49">
        <v>31.6</v>
      </c>
      <c r="L133" s="49">
        <v>56.44</v>
      </c>
      <c r="M133" s="50">
        <v>1783.5</v>
      </c>
    </row>
    <row r="134" spans="1:14" ht="56.25" customHeight="1" outlineLevel="1" x14ac:dyDescent="0.35">
      <c r="A134" s="1" t="s">
        <v>33</v>
      </c>
      <c r="B134" s="1" t="s">
        <v>30</v>
      </c>
      <c r="C134" s="1" t="s">
        <v>387</v>
      </c>
      <c r="D134" s="35" t="s">
        <v>388</v>
      </c>
      <c r="E134" s="2">
        <v>3</v>
      </c>
      <c r="F134" s="45" t="s">
        <v>40</v>
      </c>
      <c r="G134" s="46">
        <v>93679</v>
      </c>
      <c r="H134" s="46" t="s">
        <v>389</v>
      </c>
      <c r="I134" s="47" t="s">
        <v>387</v>
      </c>
      <c r="J134" s="48" t="s">
        <v>37</v>
      </c>
      <c r="K134" s="49">
        <v>190.2</v>
      </c>
      <c r="L134" s="49">
        <v>78.86</v>
      </c>
      <c r="M134" s="50">
        <v>14999.17</v>
      </c>
    </row>
    <row r="135" spans="1:14" ht="19.5" customHeight="1" outlineLevel="1" x14ac:dyDescent="0.35">
      <c r="A135" s="1">
        <v>0</v>
      </c>
      <c r="B135" s="1" t="s">
        <v>30</v>
      </c>
      <c r="C135" s="1" t="s">
        <v>390</v>
      </c>
      <c r="D135" s="35" t="s">
        <v>391</v>
      </c>
      <c r="E135" s="2">
        <v>2</v>
      </c>
      <c r="F135" s="40"/>
      <c r="G135" s="41"/>
      <c r="H135" s="42" t="s">
        <v>392</v>
      </c>
      <c r="I135" s="43" t="s">
        <v>390</v>
      </c>
      <c r="J135" s="41"/>
      <c r="K135" s="41"/>
      <c r="L135" s="41"/>
      <c r="M135" s="44">
        <v>145866.05000000002</v>
      </c>
    </row>
    <row r="136" spans="1:14" ht="59.25" customHeight="1" outlineLevel="1" x14ac:dyDescent="0.35">
      <c r="A136" s="1" t="s">
        <v>33</v>
      </c>
      <c r="B136" s="1" t="s">
        <v>30</v>
      </c>
      <c r="C136" s="1" t="s">
        <v>393</v>
      </c>
      <c r="D136" s="35" t="s">
        <v>394</v>
      </c>
      <c r="E136" s="2">
        <v>3</v>
      </c>
      <c r="F136" s="45" t="s">
        <v>40</v>
      </c>
      <c r="G136" s="46">
        <v>94207</v>
      </c>
      <c r="H136" s="46" t="s">
        <v>395</v>
      </c>
      <c r="I136" s="47" t="s">
        <v>393</v>
      </c>
      <c r="J136" s="48" t="s">
        <v>37</v>
      </c>
      <c r="K136" s="49">
        <v>220.02</v>
      </c>
      <c r="L136" s="49">
        <v>74.47</v>
      </c>
      <c r="M136" s="50">
        <v>16384.89</v>
      </c>
      <c r="N136" s="1">
        <v>58.92</v>
      </c>
    </row>
    <row r="137" spans="1:14" ht="59.25" customHeight="1" outlineLevel="1" x14ac:dyDescent="0.35">
      <c r="A137" s="1" t="s">
        <v>33</v>
      </c>
      <c r="B137" s="1" t="s">
        <v>30</v>
      </c>
      <c r="C137" s="1" t="s">
        <v>396</v>
      </c>
      <c r="D137" s="35" t="s">
        <v>397</v>
      </c>
      <c r="E137" s="2">
        <v>3</v>
      </c>
      <c r="F137" s="45" t="s">
        <v>40</v>
      </c>
      <c r="G137" s="46">
        <v>98546</v>
      </c>
      <c r="H137" s="46" t="s">
        <v>398</v>
      </c>
      <c r="I137" s="47" t="s">
        <v>396</v>
      </c>
      <c r="J137" s="48" t="s">
        <v>37</v>
      </c>
      <c r="K137" s="49">
        <v>107.02</v>
      </c>
      <c r="L137" s="49">
        <v>130.12</v>
      </c>
      <c r="M137" s="50">
        <v>13925.44</v>
      </c>
      <c r="N137" s="1">
        <v>102.94</v>
      </c>
    </row>
    <row r="138" spans="1:14" ht="59.25" customHeight="1" outlineLevel="1" x14ac:dyDescent="0.35">
      <c r="A138" s="1" t="s">
        <v>33</v>
      </c>
      <c r="B138" s="1" t="s">
        <v>30</v>
      </c>
      <c r="C138" s="1" t="s">
        <v>399</v>
      </c>
      <c r="D138" s="35" t="s">
        <v>400</v>
      </c>
      <c r="E138" s="2">
        <v>3</v>
      </c>
      <c r="F138" s="45" t="s">
        <v>40</v>
      </c>
      <c r="G138" s="46">
        <v>98565</v>
      </c>
      <c r="H138" s="46" t="s">
        <v>401</v>
      </c>
      <c r="I138" s="47" t="s">
        <v>399</v>
      </c>
      <c r="J138" s="48" t="s">
        <v>37</v>
      </c>
      <c r="K138" s="49">
        <v>107.02</v>
      </c>
      <c r="L138" s="49">
        <v>53.68</v>
      </c>
      <c r="M138" s="50">
        <v>5744.83</v>
      </c>
      <c r="N138" s="1">
        <v>42.47</v>
      </c>
    </row>
    <row r="139" spans="1:14" ht="59.25" customHeight="1" outlineLevel="1" x14ac:dyDescent="0.35">
      <c r="A139" s="1" t="s">
        <v>33</v>
      </c>
      <c r="B139" s="1" t="s">
        <v>30</v>
      </c>
      <c r="C139" s="1" t="s">
        <v>402</v>
      </c>
      <c r="D139" s="35" t="s">
        <v>403</v>
      </c>
      <c r="E139" s="2">
        <v>3</v>
      </c>
      <c r="F139" s="45" t="s">
        <v>40</v>
      </c>
      <c r="G139" s="46">
        <v>100373</v>
      </c>
      <c r="H139" s="46" t="s">
        <v>404</v>
      </c>
      <c r="I139" s="47" t="s">
        <v>402</v>
      </c>
      <c r="J139" s="48" t="s">
        <v>220</v>
      </c>
      <c r="K139" s="49">
        <v>5</v>
      </c>
      <c r="L139" s="49">
        <v>2725.51</v>
      </c>
      <c r="M139" s="50">
        <v>13627.55</v>
      </c>
      <c r="N139" s="1">
        <v>2156.2600000000002</v>
      </c>
    </row>
    <row r="140" spans="1:14" ht="59.25" customHeight="1" outlineLevel="1" x14ac:dyDescent="0.35">
      <c r="A140" s="1" t="s">
        <v>33</v>
      </c>
      <c r="B140" s="1" t="s">
        <v>30</v>
      </c>
      <c r="C140" s="1" t="s">
        <v>405</v>
      </c>
      <c r="D140" s="35" t="s">
        <v>406</v>
      </c>
      <c r="E140" s="2">
        <v>3</v>
      </c>
      <c r="F140" s="45" t="s">
        <v>40</v>
      </c>
      <c r="G140" s="46">
        <v>92562</v>
      </c>
      <c r="H140" s="46" t="s">
        <v>407</v>
      </c>
      <c r="I140" s="47" t="s">
        <v>405</v>
      </c>
      <c r="J140" s="48" t="s">
        <v>220</v>
      </c>
      <c r="K140" s="49">
        <v>9</v>
      </c>
      <c r="L140" s="49">
        <v>2512.88</v>
      </c>
      <c r="M140" s="50">
        <v>22615.919999999998</v>
      </c>
      <c r="N140" s="1">
        <v>1988.04</v>
      </c>
    </row>
    <row r="141" spans="1:14" ht="59.25" customHeight="1" outlineLevel="1" x14ac:dyDescent="0.35">
      <c r="A141" s="1" t="s">
        <v>33</v>
      </c>
      <c r="B141" s="1" t="s">
        <v>30</v>
      </c>
      <c r="C141" s="1" t="s">
        <v>408</v>
      </c>
      <c r="D141" s="35" t="s">
        <v>409</v>
      </c>
      <c r="E141" s="2">
        <v>3</v>
      </c>
      <c r="F141" s="45" t="s">
        <v>40</v>
      </c>
      <c r="G141" s="46">
        <v>92544</v>
      </c>
      <c r="H141" s="46" t="s">
        <v>410</v>
      </c>
      <c r="I141" s="47" t="s">
        <v>408</v>
      </c>
      <c r="J141" s="48" t="s">
        <v>37</v>
      </c>
      <c r="K141" s="49">
        <v>220.02</v>
      </c>
      <c r="L141" s="49">
        <v>18.28</v>
      </c>
      <c r="M141" s="50">
        <v>4021.97</v>
      </c>
      <c r="N141" s="1">
        <v>14.46</v>
      </c>
    </row>
    <row r="142" spans="1:14" ht="59.25" customHeight="1" outlineLevel="1" x14ac:dyDescent="0.35">
      <c r="A142" s="1" t="s">
        <v>33</v>
      </c>
      <c r="B142" s="1" t="s">
        <v>30</v>
      </c>
      <c r="C142" s="1" t="s">
        <v>411</v>
      </c>
      <c r="D142" s="35" t="s">
        <v>412</v>
      </c>
      <c r="E142" s="2">
        <v>3</v>
      </c>
      <c r="F142" s="45" t="s">
        <v>40</v>
      </c>
      <c r="G142" s="46">
        <v>100435</v>
      </c>
      <c r="H142" s="46" t="s">
        <v>413</v>
      </c>
      <c r="I142" s="47" t="s">
        <v>411</v>
      </c>
      <c r="J142" s="48" t="s">
        <v>60</v>
      </c>
      <c r="K142" s="49">
        <v>91.35</v>
      </c>
      <c r="L142" s="49">
        <v>101.93</v>
      </c>
      <c r="M142" s="50">
        <v>9311.31</v>
      </c>
      <c r="N142" s="1">
        <v>80.64</v>
      </c>
    </row>
    <row r="143" spans="1:14" ht="59.25" customHeight="1" outlineLevel="1" x14ac:dyDescent="0.35">
      <c r="A143" s="1" t="s">
        <v>33</v>
      </c>
      <c r="B143" s="1" t="s">
        <v>30</v>
      </c>
      <c r="C143" s="1" t="s">
        <v>414</v>
      </c>
      <c r="D143" s="35" t="s">
        <v>415</v>
      </c>
      <c r="E143" s="2">
        <v>3</v>
      </c>
      <c r="F143" s="45" t="s">
        <v>40</v>
      </c>
      <c r="G143" s="46">
        <v>94229</v>
      </c>
      <c r="H143" s="46" t="s">
        <v>416</v>
      </c>
      <c r="I143" s="47" t="s">
        <v>414</v>
      </c>
      <c r="J143" s="48" t="s">
        <v>60</v>
      </c>
      <c r="K143" s="49">
        <v>37.75</v>
      </c>
      <c r="L143" s="49">
        <v>198.22</v>
      </c>
      <c r="M143" s="50">
        <v>7482.81</v>
      </c>
      <c r="N143" s="1">
        <v>156.82</v>
      </c>
    </row>
    <row r="144" spans="1:14" ht="59.25" customHeight="1" outlineLevel="1" x14ac:dyDescent="0.35">
      <c r="A144" s="1" t="s">
        <v>33</v>
      </c>
      <c r="B144" s="1" t="s">
        <v>30</v>
      </c>
      <c r="C144" s="1" t="s">
        <v>417</v>
      </c>
      <c r="D144" s="35" t="s">
        <v>418</v>
      </c>
      <c r="E144" s="2">
        <v>3</v>
      </c>
      <c r="F144" s="45" t="s">
        <v>40</v>
      </c>
      <c r="G144" s="46">
        <v>96113</v>
      </c>
      <c r="H144" s="46" t="s">
        <v>419</v>
      </c>
      <c r="I144" s="47" t="s">
        <v>417</v>
      </c>
      <c r="J144" s="48" t="s">
        <v>37</v>
      </c>
      <c r="K144" s="49">
        <v>491.02</v>
      </c>
      <c r="L144" s="49">
        <v>40.229999999999997</v>
      </c>
      <c r="M144" s="50">
        <v>19753.73</v>
      </c>
      <c r="N144" s="1">
        <v>31.83</v>
      </c>
    </row>
    <row r="145" spans="1:14" ht="59.25" customHeight="1" outlineLevel="1" x14ac:dyDescent="0.35">
      <c r="A145" s="1" t="s">
        <v>33</v>
      </c>
      <c r="B145" s="1" t="s">
        <v>30</v>
      </c>
      <c r="C145" s="1" t="s">
        <v>420</v>
      </c>
      <c r="D145" s="35" t="s">
        <v>421</v>
      </c>
      <c r="E145" s="2">
        <v>3</v>
      </c>
      <c r="F145" s="45" t="s">
        <v>40</v>
      </c>
      <c r="G145" s="46">
        <v>94216</v>
      </c>
      <c r="H145" s="46" t="s">
        <v>422</v>
      </c>
      <c r="I145" s="47" t="s">
        <v>420</v>
      </c>
      <c r="J145" s="48" t="s">
        <v>37</v>
      </c>
      <c r="K145" s="49">
        <v>90</v>
      </c>
      <c r="L145" s="49">
        <v>296.8</v>
      </c>
      <c r="M145" s="50">
        <v>26712</v>
      </c>
      <c r="N145" s="1">
        <v>234.81</v>
      </c>
    </row>
    <row r="146" spans="1:14" ht="59.25" customHeight="1" outlineLevel="1" x14ac:dyDescent="0.35">
      <c r="A146" s="1" t="s">
        <v>33</v>
      </c>
      <c r="B146" s="1" t="s">
        <v>30</v>
      </c>
      <c r="C146" s="1" t="s">
        <v>423</v>
      </c>
      <c r="D146" s="35" t="s">
        <v>424</v>
      </c>
      <c r="E146" s="2">
        <v>3</v>
      </c>
      <c r="F146" s="45" t="s">
        <v>40</v>
      </c>
      <c r="G146" s="46">
        <v>92580</v>
      </c>
      <c r="H146" s="46" t="s">
        <v>425</v>
      </c>
      <c r="I146" s="47" t="s">
        <v>423</v>
      </c>
      <c r="J146" s="48" t="s">
        <v>37</v>
      </c>
      <c r="K146" s="49">
        <v>90</v>
      </c>
      <c r="L146" s="49">
        <v>69.84</v>
      </c>
      <c r="M146" s="50">
        <v>6285.6</v>
      </c>
      <c r="N146" s="1">
        <v>55.25</v>
      </c>
    </row>
    <row r="147" spans="1:14" ht="21" customHeight="1" outlineLevel="1" x14ac:dyDescent="0.35">
      <c r="A147" s="1">
        <v>0</v>
      </c>
      <c r="B147" s="1" t="s">
        <v>30</v>
      </c>
      <c r="C147" s="1" t="s">
        <v>426</v>
      </c>
      <c r="D147" s="35" t="s">
        <v>427</v>
      </c>
      <c r="E147" s="2">
        <v>2</v>
      </c>
      <c r="F147" s="40"/>
      <c r="G147" s="41"/>
      <c r="H147" s="42" t="s">
        <v>428</v>
      </c>
      <c r="I147" s="43" t="s">
        <v>426</v>
      </c>
      <c r="J147" s="41"/>
      <c r="K147" s="41"/>
      <c r="L147" s="41"/>
      <c r="M147" s="44">
        <v>34586.729999999996</v>
      </c>
    </row>
    <row r="148" spans="1:14" ht="59.25" customHeight="1" outlineLevel="1" x14ac:dyDescent="0.35">
      <c r="A148" s="1" t="s">
        <v>33</v>
      </c>
      <c r="B148" s="1" t="s">
        <v>30</v>
      </c>
      <c r="C148" s="1" t="s">
        <v>429</v>
      </c>
      <c r="D148" s="35" t="s">
        <v>430</v>
      </c>
      <c r="E148" s="2">
        <v>3</v>
      </c>
      <c r="F148" s="45" t="s">
        <v>40</v>
      </c>
      <c r="G148" s="46">
        <v>91785</v>
      </c>
      <c r="H148" s="46" t="s">
        <v>431</v>
      </c>
      <c r="I148" s="47" t="s">
        <v>432</v>
      </c>
      <c r="J148" s="48" t="s">
        <v>60</v>
      </c>
      <c r="K148" s="49">
        <v>54.7</v>
      </c>
      <c r="L148" s="49">
        <v>44.92</v>
      </c>
      <c r="M148" s="50">
        <v>2457.12</v>
      </c>
    </row>
    <row r="149" spans="1:14" ht="59.25" customHeight="1" outlineLevel="1" x14ac:dyDescent="0.35">
      <c r="A149" s="1" t="s">
        <v>33</v>
      </c>
      <c r="B149" s="1" t="s">
        <v>30</v>
      </c>
      <c r="C149" s="1" t="s">
        <v>433</v>
      </c>
      <c r="D149" s="35" t="s">
        <v>434</v>
      </c>
      <c r="E149" s="2">
        <v>3</v>
      </c>
      <c r="F149" s="45" t="s">
        <v>40</v>
      </c>
      <c r="G149" s="46">
        <v>91784</v>
      </c>
      <c r="H149" s="46" t="s">
        <v>435</v>
      </c>
      <c r="I149" s="47" t="s">
        <v>436</v>
      </c>
      <c r="J149" s="48" t="s">
        <v>60</v>
      </c>
      <c r="K149" s="49">
        <v>30.93</v>
      </c>
      <c r="L149" s="49">
        <v>45.97</v>
      </c>
      <c r="M149" s="50">
        <v>1421.85</v>
      </c>
    </row>
    <row r="150" spans="1:14" ht="59.25" customHeight="1" outlineLevel="1" x14ac:dyDescent="0.35">
      <c r="A150" s="1" t="s">
        <v>33</v>
      </c>
      <c r="B150" s="1" t="s">
        <v>30</v>
      </c>
      <c r="C150" s="1" t="s">
        <v>437</v>
      </c>
      <c r="D150" s="35" t="s">
        <v>438</v>
      </c>
      <c r="E150" s="2">
        <v>3</v>
      </c>
      <c r="F150" s="45" t="s">
        <v>40</v>
      </c>
      <c r="G150" s="46">
        <v>91786</v>
      </c>
      <c r="H150" s="46" t="s">
        <v>439</v>
      </c>
      <c r="I150" s="47" t="s">
        <v>440</v>
      </c>
      <c r="J150" s="48" t="s">
        <v>60</v>
      </c>
      <c r="K150" s="49">
        <v>41.34</v>
      </c>
      <c r="L150" s="49">
        <v>35.729999999999997</v>
      </c>
      <c r="M150" s="50">
        <v>1477.08</v>
      </c>
    </row>
    <row r="151" spans="1:14" ht="59.25" customHeight="1" outlineLevel="1" x14ac:dyDescent="0.35">
      <c r="A151" s="1" t="s">
        <v>33</v>
      </c>
      <c r="B151" s="1" t="s">
        <v>30</v>
      </c>
      <c r="C151" s="1" t="s">
        <v>441</v>
      </c>
      <c r="D151" s="35" t="s">
        <v>442</v>
      </c>
      <c r="E151" s="2">
        <v>3</v>
      </c>
      <c r="F151" s="45" t="s">
        <v>40</v>
      </c>
      <c r="G151" s="46">
        <v>91787</v>
      </c>
      <c r="H151" s="46" t="s">
        <v>443</v>
      </c>
      <c r="I151" s="47" t="s">
        <v>441</v>
      </c>
      <c r="J151" s="48" t="s">
        <v>60</v>
      </c>
      <c r="K151" s="49">
        <v>10.57</v>
      </c>
      <c r="L151" s="49">
        <v>44.09</v>
      </c>
      <c r="M151" s="50">
        <v>466.03</v>
      </c>
    </row>
    <row r="152" spans="1:14" ht="59.25" customHeight="1" outlineLevel="1" x14ac:dyDescent="0.35">
      <c r="A152" s="1" t="s">
        <v>33</v>
      </c>
      <c r="B152" s="1" t="s">
        <v>30</v>
      </c>
      <c r="C152" s="1" t="s">
        <v>444</v>
      </c>
      <c r="D152" s="35" t="s">
        <v>445</v>
      </c>
      <c r="E152" s="2">
        <v>3</v>
      </c>
      <c r="F152" s="45" t="s">
        <v>40</v>
      </c>
      <c r="G152" s="46">
        <v>89987</v>
      </c>
      <c r="H152" s="46" t="s">
        <v>446</v>
      </c>
      <c r="I152" s="47" t="s">
        <v>444</v>
      </c>
      <c r="J152" s="48" t="s">
        <v>220</v>
      </c>
      <c r="K152" s="49">
        <v>7</v>
      </c>
      <c r="L152" s="49">
        <v>123.37</v>
      </c>
      <c r="M152" s="50">
        <v>863.59</v>
      </c>
    </row>
    <row r="153" spans="1:14" ht="59.25" customHeight="1" outlineLevel="1" x14ac:dyDescent="0.35">
      <c r="A153" s="1" t="s">
        <v>33</v>
      </c>
      <c r="B153" s="1" t="s">
        <v>30</v>
      </c>
      <c r="C153" s="1" t="s">
        <v>447</v>
      </c>
      <c r="D153" s="35" t="s">
        <v>448</v>
      </c>
      <c r="E153" s="2">
        <v>3</v>
      </c>
      <c r="F153" s="45" t="s">
        <v>40</v>
      </c>
      <c r="G153" s="46">
        <v>94490</v>
      </c>
      <c r="H153" s="46" t="s">
        <v>449</v>
      </c>
      <c r="I153" s="47" t="s">
        <v>447</v>
      </c>
      <c r="J153" s="48" t="s">
        <v>220</v>
      </c>
      <c r="K153" s="49">
        <v>5</v>
      </c>
      <c r="L153" s="49">
        <v>35.94</v>
      </c>
      <c r="M153" s="50">
        <v>179.7</v>
      </c>
    </row>
    <row r="154" spans="1:14" ht="59.25" customHeight="1" outlineLevel="1" x14ac:dyDescent="0.35">
      <c r="A154" s="1" t="s">
        <v>33</v>
      </c>
      <c r="B154" s="1" t="s">
        <v>30</v>
      </c>
      <c r="C154" s="1" t="s">
        <v>450</v>
      </c>
      <c r="D154" s="35" t="s">
        <v>451</v>
      </c>
      <c r="E154" s="2">
        <v>3</v>
      </c>
      <c r="F154" s="45" t="s">
        <v>40</v>
      </c>
      <c r="G154" s="46">
        <v>89985</v>
      </c>
      <c r="H154" s="46" t="s">
        <v>452</v>
      </c>
      <c r="I154" s="47" t="s">
        <v>450</v>
      </c>
      <c r="J154" s="48" t="s">
        <v>220</v>
      </c>
      <c r="K154" s="49">
        <v>1</v>
      </c>
      <c r="L154" s="49">
        <v>116.89</v>
      </c>
      <c r="M154" s="50">
        <v>116.89</v>
      </c>
    </row>
    <row r="155" spans="1:14" ht="59.25" customHeight="1" outlineLevel="1" x14ac:dyDescent="0.35">
      <c r="A155" s="1" t="s">
        <v>33</v>
      </c>
      <c r="B155" s="1" t="s">
        <v>30</v>
      </c>
      <c r="C155" s="1" t="s">
        <v>453</v>
      </c>
      <c r="D155" s="35" t="s">
        <v>454</v>
      </c>
      <c r="E155" s="2">
        <v>3</v>
      </c>
      <c r="F155" s="45" t="s">
        <v>40</v>
      </c>
      <c r="G155" s="46">
        <v>102613</v>
      </c>
      <c r="H155" s="46" t="s">
        <v>455</v>
      </c>
      <c r="I155" s="47" t="s">
        <v>453</v>
      </c>
      <c r="J155" s="48" t="s">
        <v>220</v>
      </c>
      <c r="K155" s="49">
        <v>5</v>
      </c>
      <c r="L155" s="49">
        <v>896.58</v>
      </c>
      <c r="M155" s="50">
        <v>4482.8999999999996</v>
      </c>
    </row>
    <row r="156" spans="1:14" ht="59.25" customHeight="1" outlineLevel="1" x14ac:dyDescent="0.35">
      <c r="A156" s="1" t="s">
        <v>33</v>
      </c>
      <c r="B156" s="1" t="s">
        <v>30</v>
      </c>
      <c r="C156" s="1" t="s">
        <v>456</v>
      </c>
      <c r="D156" s="35" t="s">
        <v>457</v>
      </c>
      <c r="E156" s="2">
        <v>3</v>
      </c>
      <c r="F156" s="45" t="s">
        <v>40</v>
      </c>
      <c r="G156" s="46">
        <v>94796</v>
      </c>
      <c r="H156" s="46" t="s">
        <v>458</v>
      </c>
      <c r="I156" s="47" t="s">
        <v>456</v>
      </c>
      <c r="J156" s="48" t="s">
        <v>220</v>
      </c>
      <c r="K156" s="49">
        <v>5</v>
      </c>
      <c r="L156" s="49">
        <v>56.16</v>
      </c>
      <c r="M156" s="50">
        <v>280.8</v>
      </c>
    </row>
    <row r="157" spans="1:14" ht="59.25" customHeight="1" outlineLevel="1" x14ac:dyDescent="0.35">
      <c r="A157" s="1" t="s">
        <v>33</v>
      </c>
      <c r="B157" s="1" t="s">
        <v>30</v>
      </c>
      <c r="C157" s="1" t="s">
        <v>459</v>
      </c>
      <c r="D157" s="35" t="s">
        <v>460</v>
      </c>
      <c r="E157" s="2">
        <v>3</v>
      </c>
      <c r="F157" s="45" t="s">
        <v>40</v>
      </c>
      <c r="G157" s="46">
        <v>94491</v>
      </c>
      <c r="H157" s="46" t="s">
        <v>461</v>
      </c>
      <c r="I157" s="47" t="s">
        <v>459</v>
      </c>
      <c r="J157" s="48" t="s">
        <v>220</v>
      </c>
      <c r="K157" s="49">
        <v>5</v>
      </c>
      <c r="L157" s="49">
        <v>49.16</v>
      </c>
      <c r="M157" s="50">
        <v>245.8</v>
      </c>
    </row>
    <row r="158" spans="1:14" ht="59.25" customHeight="1" outlineLevel="1" x14ac:dyDescent="0.35">
      <c r="A158" s="1" t="s">
        <v>33</v>
      </c>
      <c r="B158" s="1" t="s">
        <v>30</v>
      </c>
      <c r="C158" s="1" t="s">
        <v>462</v>
      </c>
      <c r="D158" s="35" t="s">
        <v>463</v>
      </c>
      <c r="E158" s="2">
        <v>3</v>
      </c>
      <c r="F158" s="45" t="s">
        <v>40</v>
      </c>
      <c r="G158" s="46">
        <v>97902</v>
      </c>
      <c r="H158" s="46" t="s">
        <v>464</v>
      </c>
      <c r="I158" s="47" t="s">
        <v>462</v>
      </c>
      <c r="J158" s="48" t="s">
        <v>220</v>
      </c>
      <c r="K158" s="49">
        <v>1</v>
      </c>
      <c r="L158" s="49">
        <v>589.79999999999995</v>
      </c>
      <c r="M158" s="50">
        <v>589.79999999999995</v>
      </c>
    </row>
    <row r="159" spans="1:14" ht="59.25" customHeight="1" outlineLevel="1" x14ac:dyDescent="0.35">
      <c r="A159" s="1" t="s">
        <v>33</v>
      </c>
      <c r="B159" s="1" t="s">
        <v>30</v>
      </c>
      <c r="C159" s="1" t="s">
        <v>465</v>
      </c>
      <c r="D159" s="35" t="s">
        <v>466</v>
      </c>
      <c r="E159" s="2">
        <v>3</v>
      </c>
      <c r="F159" s="45" t="s">
        <v>40</v>
      </c>
      <c r="G159" s="46">
        <v>99258</v>
      </c>
      <c r="H159" s="46" t="s">
        <v>467</v>
      </c>
      <c r="I159" s="47" t="s">
        <v>465</v>
      </c>
      <c r="J159" s="48" t="s">
        <v>220</v>
      </c>
      <c r="K159" s="49">
        <v>10</v>
      </c>
      <c r="L159" s="49">
        <v>241.84</v>
      </c>
      <c r="M159" s="50">
        <v>2418.4</v>
      </c>
    </row>
    <row r="160" spans="1:14" ht="59.25" customHeight="1" outlineLevel="1" x14ac:dyDescent="0.35">
      <c r="A160" s="1" t="s">
        <v>33</v>
      </c>
      <c r="B160" s="1" t="s">
        <v>30</v>
      </c>
      <c r="C160" s="1" t="s">
        <v>468</v>
      </c>
      <c r="D160" s="35" t="s">
        <v>469</v>
      </c>
      <c r="E160" s="2">
        <v>3</v>
      </c>
      <c r="F160" s="45" t="s">
        <v>40</v>
      </c>
      <c r="G160" s="46">
        <v>89482</v>
      </c>
      <c r="H160" s="46" t="s">
        <v>470</v>
      </c>
      <c r="I160" s="47" t="s">
        <v>468</v>
      </c>
      <c r="J160" s="48" t="s">
        <v>220</v>
      </c>
      <c r="K160" s="49">
        <v>7</v>
      </c>
      <c r="L160" s="49">
        <v>38.909999999999997</v>
      </c>
      <c r="M160" s="50">
        <v>272.37</v>
      </c>
    </row>
    <row r="161" spans="1:17" ht="59.25" customHeight="1" outlineLevel="1" x14ac:dyDescent="0.35">
      <c r="A161" s="1" t="s">
        <v>33</v>
      </c>
      <c r="B161" s="1" t="s">
        <v>30</v>
      </c>
      <c r="C161" s="1" t="s">
        <v>471</v>
      </c>
      <c r="D161" s="35" t="s">
        <v>472</v>
      </c>
      <c r="E161" s="2">
        <v>3</v>
      </c>
      <c r="F161" s="45" t="s">
        <v>40</v>
      </c>
      <c r="G161" s="46">
        <v>91792</v>
      </c>
      <c r="H161" s="46" t="s">
        <v>473</v>
      </c>
      <c r="I161" s="47" t="s">
        <v>474</v>
      </c>
      <c r="J161" s="48" t="s">
        <v>60</v>
      </c>
      <c r="K161" s="49">
        <v>20.28</v>
      </c>
      <c r="L161" s="49">
        <v>62.06</v>
      </c>
      <c r="M161" s="50">
        <v>1258.58</v>
      </c>
    </row>
    <row r="162" spans="1:17" ht="59.25" customHeight="1" outlineLevel="1" x14ac:dyDescent="0.35">
      <c r="A162" s="1" t="s">
        <v>33</v>
      </c>
      <c r="B162" s="1" t="s">
        <v>30</v>
      </c>
      <c r="C162" s="1" t="s">
        <v>475</v>
      </c>
      <c r="D162" s="35" t="s">
        <v>476</v>
      </c>
      <c r="E162" s="2">
        <v>3</v>
      </c>
      <c r="F162" s="45" t="s">
        <v>40</v>
      </c>
      <c r="G162" s="46">
        <v>91793</v>
      </c>
      <c r="H162" s="46" t="s">
        <v>477</v>
      </c>
      <c r="I162" s="47" t="s">
        <v>478</v>
      </c>
      <c r="J162" s="48" t="s">
        <v>60</v>
      </c>
      <c r="K162" s="49">
        <v>11.93</v>
      </c>
      <c r="L162" s="49">
        <v>101.66</v>
      </c>
      <c r="M162" s="50">
        <v>1212.8</v>
      </c>
    </row>
    <row r="163" spans="1:17" ht="59.25" customHeight="1" outlineLevel="1" x14ac:dyDescent="0.35">
      <c r="A163" s="1" t="s">
        <v>33</v>
      </c>
      <c r="B163" s="1" t="s">
        <v>30</v>
      </c>
      <c r="C163" s="1" t="s">
        <v>479</v>
      </c>
      <c r="D163" s="35" t="s">
        <v>480</v>
      </c>
      <c r="E163" s="2">
        <v>3</v>
      </c>
      <c r="F163" s="45" t="s">
        <v>40</v>
      </c>
      <c r="G163" s="46">
        <v>98107</v>
      </c>
      <c r="H163" s="46" t="s">
        <v>481</v>
      </c>
      <c r="I163" s="47" t="s">
        <v>479</v>
      </c>
      <c r="J163" s="48" t="s">
        <v>220</v>
      </c>
      <c r="K163" s="49">
        <v>2</v>
      </c>
      <c r="L163" s="49">
        <v>284.87</v>
      </c>
      <c r="M163" s="50">
        <v>569.74</v>
      </c>
    </row>
    <row r="164" spans="1:17" ht="59.25" customHeight="1" outlineLevel="1" x14ac:dyDescent="0.35">
      <c r="A164" s="1" t="s">
        <v>33</v>
      </c>
      <c r="B164" s="1" t="s">
        <v>30</v>
      </c>
      <c r="C164" s="1" t="s">
        <v>482</v>
      </c>
      <c r="D164" s="35" t="s">
        <v>483</v>
      </c>
      <c r="E164" s="2">
        <v>3</v>
      </c>
      <c r="F164" s="45" t="s">
        <v>40</v>
      </c>
      <c r="G164" s="46">
        <v>91795</v>
      </c>
      <c r="H164" s="46" t="s">
        <v>484</v>
      </c>
      <c r="I164" s="47" t="s">
        <v>485</v>
      </c>
      <c r="J164" s="48" t="s">
        <v>60</v>
      </c>
      <c r="K164" s="49">
        <v>121.28</v>
      </c>
      <c r="L164" s="49">
        <v>76.59</v>
      </c>
      <c r="M164" s="50">
        <v>9288.84</v>
      </c>
    </row>
    <row r="165" spans="1:17" ht="59.25" customHeight="1" outlineLevel="1" x14ac:dyDescent="0.35">
      <c r="A165" s="1" t="s">
        <v>33</v>
      </c>
      <c r="B165" s="1" t="s">
        <v>30</v>
      </c>
      <c r="C165" s="1" t="s">
        <v>486</v>
      </c>
      <c r="D165" s="35" t="s">
        <v>487</v>
      </c>
      <c r="E165" s="2">
        <v>3</v>
      </c>
      <c r="F165" s="45" t="s">
        <v>40</v>
      </c>
      <c r="G165" s="46">
        <v>99251</v>
      </c>
      <c r="H165" s="46" t="s">
        <v>488</v>
      </c>
      <c r="I165" s="47" t="s">
        <v>486</v>
      </c>
      <c r="J165" s="48" t="s">
        <v>220</v>
      </c>
      <c r="K165" s="49">
        <v>3</v>
      </c>
      <c r="L165" s="49">
        <v>288.93</v>
      </c>
      <c r="M165" s="50">
        <v>866.79</v>
      </c>
    </row>
    <row r="166" spans="1:17" ht="59.25" customHeight="1" outlineLevel="1" x14ac:dyDescent="0.35">
      <c r="A166" s="1" t="s">
        <v>33</v>
      </c>
      <c r="B166" s="1" t="s">
        <v>30</v>
      </c>
      <c r="C166" s="1" t="s">
        <v>489</v>
      </c>
      <c r="D166" s="35" t="s">
        <v>490</v>
      </c>
      <c r="E166" s="2">
        <v>3</v>
      </c>
      <c r="F166" s="45" t="s">
        <v>40</v>
      </c>
      <c r="G166" s="46">
        <v>91790</v>
      </c>
      <c r="H166" s="46" t="s">
        <v>491</v>
      </c>
      <c r="I166" s="47" t="s">
        <v>492</v>
      </c>
      <c r="J166" s="48" t="s">
        <v>60</v>
      </c>
      <c r="K166" s="49">
        <v>91.39</v>
      </c>
      <c r="L166" s="49">
        <v>66.94</v>
      </c>
      <c r="M166" s="50">
        <v>6117.65</v>
      </c>
    </row>
    <row r="167" spans="1:17" ht="18.75" customHeight="1" outlineLevel="1" x14ac:dyDescent="0.35">
      <c r="A167" s="1">
        <v>0</v>
      </c>
      <c r="B167" s="1" t="s">
        <v>30</v>
      </c>
      <c r="C167" s="1" t="s">
        <v>493</v>
      </c>
      <c r="D167" s="35" t="s">
        <v>494</v>
      </c>
      <c r="E167" s="2">
        <v>2</v>
      </c>
      <c r="F167" s="40"/>
      <c r="G167" s="41"/>
      <c r="H167" s="42" t="s">
        <v>495</v>
      </c>
      <c r="I167" s="43" t="s">
        <v>493</v>
      </c>
      <c r="J167" s="41"/>
      <c r="K167" s="41"/>
      <c r="L167" s="41"/>
      <c r="M167" s="44">
        <v>18318.349999999999</v>
      </c>
    </row>
    <row r="168" spans="1:17" ht="59.25" customHeight="1" outlineLevel="1" x14ac:dyDescent="0.35">
      <c r="A168" s="1" t="s">
        <v>33</v>
      </c>
      <c r="B168" s="1" t="s">
        <v>30</v>
      </c>
      <c r="C168" s="1" t="s">
        <v>496</v>
      </c>
      <c r="D168" s="35" t="s">
        <v>497</v>
      </c>
      <c r="E168" s="2">
        <v>3</v>
      </c>
      <c r="F168" s="45" t="s">
        <v>35</v>
      </c>
      <c r="G168" s="46">
        <v>10</v>
      </c>
      <c r="H168" s="46" t="s">
        <v>498</v>
      </c>
      <c r="I168" s="47" t="s">
        <v>496</v>
      </c>
      <c r="J168" s="48" t="s">
        <v>37</v>
      </c>
      <c r="K168" s="49">
        <v>8.85</v>
      </c>
      <c r="L168" s="49">
        <v>639.37</v>
      </c>
      <c r="M168" s="50">
        <v>5658.42</v>
      </c>
    </row>
    <row r="169" spans="1:17" ht="59.25" customHeight="1" outlineLevel="1" x14ac:dyDescent="0.35">
      <c r="A169" s="1" t="s">
        <v>33</v>
      </c>
      <c r="B169" s="1" t="s">
        <v>30</v>
      </c>
      <c r="C169" s="1" t="s">
        <v>499</v>
      </c>
      <c r="D169" s="35" t="s">
        <v>500</v>
      </c>
      <c r="E169" s="2">
        <v>3</v>
      </c>
      <c r="F169" s="45" t="s">
        <v>40</v>
      </c>
      <c r="G169" s="46">
        <v>86906</v>
      </c>
      <c r="H169" s="46" t="s">
        <v>501</v>
      </c>
      <c r="I169" s="47" t="s">
        <v>499</v>
      </c>
      <c r="J169" s="48" t="s">
        <v>220</v>
      </c>
      <c r="K169" s="49">
        <v>7</v>
      </c>
      <c r="L169" s="49">
        <v>85.09</v>
      </c>
      <c r="M169" s="50">
        <v>595.63</v>
      </c>
    </row>
    <row r="170" spans="1:17" ht="59.25" customHeight="1" outlineLevel="1" x14ac:dyDescent="0.35">
      <c r="A170" s="1" t="s">
        <v>33</v>
      </c>
      <c r="B170" s="1" t="s">
        <v>30</v>
      </c>
      <c r="C170" s="1" t="s">
        <v>502</v>
      </c>
      <c r="D170" s="35" t="s">
        <v>503</v>
      </c>
      <c r="E170" s="2">
        <v>3</v>
      </c>
      <c r="F170" s="45" t="s">
        <v>40</v>
      </c>
      <c r="G170" s="46">
        <v>86911</v>
      </c>
      <c r="H170" s="46" t="s">
        <v>504</v>
      </c>
      <c r="I170" s="47" t="s">
        <v>502</v>
      </c>
      <c r="J170" s="48" t="s">
        <v>220</v>
      </c>
      <c r="K170" s="49">
        <v>2</v>
      </c>
      <c r="L170" s="49">
        <v>99.57</v>
      </c>
      <c r="M170" s="50">
        <v>199.14</v>
      </c>
    </row>
    <row r="171" spans="1:17" ht="59.25" customHeight="1" outlineLevel="1" x14ac:dyDescent="0.35">
      <c r="A171" s="1" t="s">
        <v>33</v>
      </c>
      <c r="B171" s="1" t="s">
        <v>30</v>
      </c>
      <c r="C171" s="1" t="s">
        <v>505</v>
      </c>
      <c r="D171" s="35" t="s">
        <v>506</v>
      </c>
      <c r="E171" s="2">
        <v>3</v>
      </c>
      <c r="F171" s="45" t="s">
        <v>40</v>
      </c>
      <c r="G171" s="46">
        <v>86938</v>
      </c>
      <c r="H171" s="46" t="s">
        <v>507</v>
      </c>
      <c r="I171" s="47" t="s">
        <v>505</v>
      </c>
      <c r="J171" s="48" t="s">
        <v>220</v>
      </c>
      <c r="K171" s="49">
        <v>7</v>
      </c>
      <c r="L171" s="49">
        <v>460.58</v>
      </c>
      <c r="M171" s="50">
        <v>3224.06</v>
      </c>
    </row>
    <row r="172" spans="1:17" ht="59.25" customHeight="1" outlineLevel="1" x14ac:dyDescent="0.35">
      <c r="A172" s="1" t="s">
        <v>33</v>
      </c>
      <c r="B172" s="1" t="s">
        <v>30</v>
      </c>
      <c r="C172" s="1" t="s">
        <v>508</v>
      </c>
      <c r="D172" s="35" t="s">
        <v>509</v>
      </c>
      <c r="E172" s="2">
        <v>3</v>
      </c>
      <c r="F172" s="45" t="s">
        <v>40</v>
      </c>
      <c r="G172" s="46">
        <v>86932</v>
      </c>
      <c r="H172" s="46" t="s">
        <v>510</v>
      </c>
      <c r="I172" s="47" t="s">
        <v>508</v>
      </c>
      <c r="J172" s="48" t="s">
        <v>220</v>
      </c>
      <c r="K172" s="49">
        <v>7</v>
      </c>
      <c r="L172" s="49">
        <v>638.32000000000005</v>
      </c>
      <c r="M172" s="50">
        <v>4468.24</v>
      </c>
    </row>
    <row r="173" spans="1:17" ht="59.25" customHeight="1" outlineLevel="1" x14ac:dyDescent="0.35">
      <c r="A173" s="1" t="s">
        <v>33</v>
      </c>
      <c r="B173" s="1" t="s">
        <v>30</v>
      </c>
      <c r="C173" s="1" t="s">
        <v>511</v>
      </c>
      <c r="D173" s="35" t="s">
        <v>512</v>
      </c>
      <c r="E173" s="2">
        <v>3</v>
      </c>
      <c r="F173" s="45" t="s">
        <v>40</v>
      </c>
      <c r="G173" s="46">
        <v>86935</v>
      </c>
      <c r="H173" s="46" t="s">
        <v>513</v>
      </c>
      <c r="I173" s="47" t="s">
        <v>511</v>
      </c>
      <c r="J173" s="48" t="s">
        <v>220</v>
      </c>
      <c r="K173" s="49">
        <v>2</v>
      </c>
      <c r="L173" s="49">
        <v>388.11</v>
      </c>
      <c r="M173" s="50">
        <v>776.22</v>
      </c>
    </row>
    <row r="174" spans="1:17" ht="59.25" customHeight="1" outlineLevel="1" x14ac:dyDescent="0.35">
      <c r="A174" s="1" t="s">
        <v>33</v>
      </c>
      <c r="B174" s="1" t="s">
        <v>30</v>
      </c>
      <c r="C174" s="1" t="s">
        <v>514</v>
      </c>
      <c r="D174" s="35" t="s">
        <v>515</v>
      </c>
      <c r="E174" s="2">
        <v>3</v>
      </c>
      <c r="F174" s="45" t="s">
        <v>40</v>
      </c>
      <c r="G174" s="46">
        <v>100868</v>
      </c>
      <c r="H174" s="46" t="s">
        <v>516</v>
      </c>
      <c r="I174" s="47" t="s">
        <v>514</v>
      </c>
      <c r="J174" s="48" t="s">
        <v>220</v>
      </c>
      <c r="K174" s="49">
        <v>8</v>
      </c>
      <c r="L174" s="49">
        <v>424.58</v>
      </c>
      <c r="M174" s="50">
        <v>3396.64</v>
      </c>
    </row>
    <row r="175" spans="1:17" ht="25.5" customHeight="1" outlineLevel="1" x14ac:dyDescent="0.35">
      <c r="A175" s="1" t="e">
        <v>#N/A</v>
      </c>
      <c r="B175" s="1" t="s">
        <v>74</v>
      </c>
      <c r="C175" s="1" t="s">
        <v>517</v>
      </c>
      <c r="D175" s="35" t="s">
        <v>517</v>
      </c>
      <c r="E175" s="2">
        <v>1</v>
      </c>
      <c r="F175" s="36"/>
      <c r="G175" s="37"/>
      <c r="H175" s="38" t="s">
        <v>518</v>
      </c>
      <c r="I175" s="37" t="s">
        <v>519</v>
      </c>
      <c r="J175" s="38"/>
      <c r="K175" s="37"/>
      <c r="L175" s="38"/>
      <c r="M175" s="39">
        <v>75117.149999999994</v>
      </c>
    </row>
    <row r="176" spans="1:17" outlineLevel="1" x14ac:dyDescent="0.35">
      <c r="A176" s="1">
        <v>0</v>
      </c>
      <c r="B176" s="1" t="s">
        <v>74</v>
      </c>
      <c r="C176" s="1" t="s">
        <v>31</v>
      </c>
      <c r="D176" s="35" t="s">
        <v>30</v>
      </c>
      <c r="E176" s="2">
        <v>2</v>
      </c>
      <c r="F176" s="40"/>
      <c r="G176" s="41"/>
      <c r="H176" s="42" t="s">
        <v>76</v>
      </c>
      <c r="I176" s="43" t="s">
        <v>31</v>
      </c>
      <c r="J176" s="41"/>
      <c r="K176" s="41"/>
      <c r="L176" s="41"/>
      <c r="M176" s="44">
        <v>1381.63</v>
      </c>
      <c r="Q176" s="1">
        <v>0</v>
      </c>
    </row>
    <row r="177" spans="1:17" ht="43.5" outlineLevel="1" x14ac:dyDescent="0.35">
      <c r="A177" s="1" t="s">
        <v>33</v>
      </c>
      <c r="B177" s="1" t="s">
        <v>74</v>
      </c>
      <c r="C177" s="1" t="s">
        <v>75</v>
      </c>
      <c r="D177" s="35" t="s">
        <v>32</v>
      </c>
      <c r="E177" s="2">
        <v>3</v>
      </c>
      <c r="F177" s="45" t="s">
        <v>40</v>
      </c>
      <c r="G177" s="46">
        <v>99059</v>
      </c>
      <c r="H177" s="46" t="s">
        <v>520</v>
      </c>
      <c r="I177" s="47" t="s">
        <v>75</v>
      </c>
      <c r="J177" s="48" t="s">
        <v>60</v>
      </c>
      <c r="K177" s="49">
        <v>22.4</v>
      </c>
      <c r="L177" s="49">
        <v>61.68</v>
      </c>
      <c r="M177" s="50">
        <v>1381.63</v>
      </c>
      <c r="N177" s="1">
        <v>48.8</v>
      </c>
      <c r="Q177" s="1">
        <v>1381.6319999999998</v>
      </c>
    </row>
    <row r="178" spans="1:17" outlineLevel="1" x14ac:dyDescent="0.35">
      <c r="A178" s="1">
        <v>0</v>
      </c>
      <c r="B178" s="1" t="s">
        <v>74</v>
      </c>
      <c r="C178" s="1" t="s">
        <v>73</v>
      </c>
      <c r="D178" s="35" t="s">
        <v>74</v>
      </c>
      <c r="E178" s="2">
        <v>2</v>
      </c>
      <c r="F178" s="40"/>
      <c r="G178" s="41"/>
      <c r="H178" s="42" t="s">
        <v>79</v>
      </c>
      <c r="I178" s="43" t="s">
        <v>73</v>
      </c>
      <c r="J178" s="41"/>
      <c r="K178" s="41"/>
      <c r="L178" s="41"/>
      <c r="M178" s="44">
        <v>728.07</v>
      </c>
      <c r="N178" s="1" t="e">
        <v>#N/A</v>
      </c>
    </row>
    <row r="179" spans="1:17" ht="29" outlineLevel="1" x14ac:dyDescent="0.35">
      <c r="A179" s="1" t="s">
        <v>33</v>
      </c>
      <c r="B179" s="1" t="s">
        <v>74</v>
      </c>
      <c r="C179" s="1" t="s">
        <v>78</v>
      </c>
      <c r="D179" s="35" t="s">
        <v>76</v>
      </c>
      <c r="E179" s="2">
        <v>3</v>
      </c>
      <c r="F179" s="45" t="s">
        <v>40</v>
      </c>
      <c r="G179" s="46">
        <v>93358</v>
      </c>
      <c r="H179" s="46" t="s">
        <v>521</v>
      </c>
      <c r="I179" s="47" t="s">
        <v>78</v>
      </c>
      <c r="J179" s="48" t="s">
        <v>68</v>
      </c>
      <c r="K179" s="49">
        <v>4.8499999999999996</v>
      </c>
      <c r="L179" s="49">
        <v>77.34</v>
      </c>
      <c r="M179" s="50">
        <v>375.1</v>
      </c>
      <c r="N179" s="1">
        <v>61.19</v>
      </c>
    </row>
    <row r="180" spans="1:17" outlineLevel="1" x14ac:dyDescent="0.35">
      <c r="A180" s="1" t="s">
        <v>33</v>
      </c>
      <c r="B180" s="1" t="s">
        <v>74</v>
      </c>
      <c r="C180" s="1" t="s">
        <v>81</v>
      </c>
      <c r="D180" s="35" t="s">
        <v>79</v>
      </c>
      <c r="E180" s="2">
        <v>3</v>
      </c>
      <c r="F180" s="45" t="s">
        <v>40</v>
      </c>
      <c r="G180" s="46">
        <v>96995</v>
      </c>
      <c r="H180" s="46" t="s">
        <v>522</v>
      </c>
      <c r="I180" s="47" t="s">
        <v>81</v>
      </c>
      <c r="J180" s="48" t="s">
        <v>68</v>
      </c>
      <c r="K180" s="49">
        <v>2.93</v>
      </c>
      <c r="L180" s="49">
        <v>46.89</v>
      </c>
      <c r="M180" s="50">
        <v>137.38999999999999</v>
      </c>
      <c r="N180" s="1">
        <v>37.1</v>
      </c>
    </row>
    <row r="181" spans="1:17" ht="29" outlineLevel="1" x14ac:dyDescent="0.35">
      <c r="A181" s="1" t="s">
        <v>33</v>
      </c>
      <c r="B181" s="1" t="s">
        <v>74</v>
      </c>
      <c r="C181" s="1" t="s">
        <v>84</v>
      </c>
      <c r="D181" s="35" t="s">
        <v>82</v>
      </c>
      <c r="E181" s="2">
        <v>3</v>
      </c>
      <c r="F181" s="45" t="s">
        <v>40</v>
      </c>
      <c r="G181" s="46">
        <v>94319</v>
      </c>
      <c r="H181" s="46" t="s">
        <v>523</v>
      </c>
      <c r="I181" s="47" t="s">
        <v>84</v>
      </c>
      <c r="J181" s="48" t="s">
        <v>68</v>
      </c>
      <c r="K181" s="49">
        <v>2.4500000000000002</v>
      </c>
      <c r="L181" s="49">
        <v>87.99</v>
      </c>
      <c r="M181" s="50">
        <v>215.58</v>
      </c>
      <c r="N181" s="1">
        <v>69.61</v>
      </c>
    </row>
    <row r="182" spans="1:17" outlineLevel="1" x14ac:dyDescent="0.35">
      <c r="A182" s="1">
        <v>0</v>
      </c>
      <c r="B182" s="1" t="s">
        <v>74</v>
      </c>
      <c r="C182" s="1" t="s">
        <v>524</v>
      </c>
      <c r="D182" s="35" t="s">
        <v>88</v>
      </c>
      <c r="E182" s="2">
        <v>2</v>
      </c>
      <c r="F182" s="40"/>
      <c r="G182" s="41"/>
      <c r="H182" s="42" t="s">
        <v>82</v>
      </c>
      <c r="I182" s="43" t="s">
        <v>524</v>
      </c>
      <c r="J182" s="41"/>
      <c r="K182" s="41"/>
      <c r="L182" s="41"/>
      <c r="M182" s="44">
        <v>8911.15</v>
      </c>
      <c r="N182" s="1" t="e">
        <v>#N/A</v>
      </c>
    </row>
    <row r="183" spans="1:17" ht="43.5" outlineLevel="1" x14ac:dyDescent="0.35">
      <c r="A183" s="1" t="s">
        <v>33</v>
      </c>
      <c r="B183" s="1" t="s">
        <v>74</v>
      </c>
      <c r="C183" s="1" t="s">
        <v>89</v>
      </c>
      <c r="D183" s="35" t="s">
        <v>90</v>
      </c>
      <c r="E183" s="2">
        <v>3</v>
      </c>
      <c r="F183" s="45" t="s">
        <v>35</v>
      </c>
      <c r="G183" s="46">
        <v>12</v>
      </c>
      <c r="H183" s="46" t="s">
        <v>525</v>
      </c>
      <c r="I183" s="47" t="s">
        <v>89</v>
      </c>
      <c r="J183" s="48" t="s">
        <v>68</v>
      </c>
      <c r="K183" s="49">
        <v>3.36</v>
      </c>
      <c r="L183" s="49">
        <v>464.7</v>
      </c>
      <c r="M183" s="50">
        <v>1561.39</v>
      </c>
      <c r="N183" s="1">
        <v>367.64367999999996</v>
      </c>
    </row>
    <row r="184" spans="1:17" ht="29" outlineLevel="1" x14ac:dyDescent="0.35">
      <c r="A184" s="1" t="s">
        <v>33</v>
      </c>
      <c r="B184" s="1" t="s">
        <v>74</v>
      </c>
      <c r="C184" s="1" t="s">
        <v>92</v>
      </c>
      <c r="D184" s="35" t="s">
        <v>93</v>
      </c>
      <c r="E184" s="2">
        <v>3</v>
      </c>
      <c r="F184" s="45" t="s">
        <v>40</v>
      </c>
      <c r="G184" s="46">
        <v>101616</v>
      </c>
      <c r="H184" s="46" t="s">
        <v>526</v>
      </c>
      <c r="I184" s="47" t="s">
        <v>92</v>
      </c>
      <c r="J184" s="48" t="s">
        <v>37</v>
      </c>
      <c r="K184" s="49">
        <v>6.03</v>
      </c>
      <c r="L184" s="49">
        <v>5.69</v>
      </c>
      <c r="M184" s="50">
        <v>34.31</v>
      </c>
      <c r="N184" s="1">
        <v>4.5</v>
      </c>
    </row>
    <row r="185" spans="1:17" ht="29" outlineLevel="1" x14ac:dyDescent="0.35">
      <c r="A185" s="1" t="s">
        <v>33</v>
      </c>
      <c r="B185" s="1" t="s">
        <v>74</v>
      </c>
      <c r="C185" s="1" t="s">
        <v>95</v>
      </c>
      <c r="D185" s="35" t="s">
        <v>96</v>
      </c>
      <c r="E185" s="2">
        <v>3</v>
      </c>
      <c r="F185" s="45" t="s">
        <v>40</v>
      </c>
      <c r="G185" s="46">
        <v>96619</v>
      </c>
      <c r="H185" s="46" t="s">
        <v>527</v>
      </c>
      <c r="I185" s="47" t="s">
        <v>95</v>
      </c>
      <c r="J185" s="48" t="s">
        <v>37</v>
      </c>
      <c r="K185" s="49">
        <v>6.03</v>
      </c>
      <c r="L185" s="49">
        <v>36.35</v>
      </c>
      <c r="M185" s="50">
        <v>219.19</v>
      </c>
      <c r="N185" s="1">
        <v>28.76</v>
      </c>
    </row>
    <row r="186" spans="1:17" ht="29" outlineLevel="1" x14ac:dyDescent="0.35">
      <c r="A186" s="1" t="s">
        <v>33</v>
      </c>
      <c r="B186" s="1" t="s">
        <v>74</v>
      </c>
      <c r="C186" s="1" t="s">
        <v>98</v>
      </c>
      <c r="D186" s="35" t="s">
        <v>99</v>
      </c>
      <c r="E186" s="2">
        <v>3</v>
      </c>
      <c r="F186" s="45" t="s">
        <v>40</v>
      </c>
      <c r="G186" s="46">
        <v>96545</v>
      </c>
      <c r="H186" s="46" t="s">
        <v>528</v>
      </c>
      <c r="I186" s="47" t="s">
        <v>98</v>
      </c>
      <c r="J186" s="48" t="s">
        <v>101</v>
      </c>
      <c r="K186" s="49">
        <v>35.6</v>
      </c>
      <c r="L186" s="49">
        <v>18.68</v>
      </c>
      <c r="M186" s="50">
        <v>665.01</v>
      </c>
      <c r="N186" s="1">
        <v>14.78</v>
      </c>
    </row>
    <row r="187" spans="1:17" ht="43.5" outlineLevel="1" x14ac:dyDescent="0.35">
      <c r="A187" s="1" t="s">
        <v>33</v>
      </c>
      <c r="B187" s="1" t="s">
        <v>74</v>
      </c>
      <c r="C187" s="1" t="s">
        <v>102</v>
      </c>
      <c r="D187" s="35" t="s">
        <v>103</v>
      </c>
      <c r="E187" s="2">
        <v>3</v>
      </c>
      <c r="F187" s="45" t="s">
        <v>40</v>
      </c>
      <c r="G187" s="46">
        <v>96534</v>
      </c>
      <c r="H187" s="46" t="s">
        <v>529</v>
      </c>
      <c r="I187" s="47" t="s">
        <v>102</v>
      </c>
      <c r="J187" s="48" t="s">
        <v>37</v>
      </c>
      <c r="K187" s="49">
        <v>10.31</v>
      </c>
      <c r="L187" s="49">
        <v>94.62</v>
      </c>
      <c r="M187" s="50">
        <v>975.53</v>
      </c>
      <c r="N187" s="1">
        <v>74.86</v>
      </c>
    </row>
    <row r="188" spans="1:17" ht="43.5" outlineLevel="1" x14ac:dyDescent="0.35">
      <c r="A188" s="1" t="s">
        <v>33</v>
      </c>
      <c r="B188" s="1" t="s">
        <v>74</v>
      </c>
      <c r="C188" s="1" t="s">
        <v>108</v>
      </c>
      <c r="D188" s="35" t="s">
        <v>106</v>
      </c>
      <c r="E188" s="2">
        <v>3</v>
      </c>
      <c r="F188" s="45" t="s">
        <v>40</v>
      </c>
      <c r="G188" s="46">
        <v>94964</v>
      </c>
      <c r="H188" s="46" t="s">
        <v>530</v>
      </c>
      <c r="I188" s="47" t="s">
        <v>108</v>
      </c>
      <c r="J188" s="48" t="s">
        <v>68</v>
      </c>
      <c r="K188" s="49">
        <v>0.67</v>
      </c>
      <c r="L188" s="49">
        <v>575.12</v>
      </c>
      <c r="M188" s="50">
        <v>385.33</v>
      </c>
      <c r="N188" s="1">
        <v>455</v>
      </c>
    </row>
    <row r="189" spans="1:17" ht="43.5" outlineLevel="1" x14ac:dyDescent="0.35">
      <c r="A189" s="1" t="s">
        <v>33</v>
      </c>
      <c r="B189" s="1" t="s">
        <v>74</v>
      </c>
      <c r="C189" s="1" t="s">
        <v>105</v>
      </c>
      <c r="D189" s="35" t="s">
        <v>109</v>
      </c>
      <c r="E189" s="2">
        <v>3</v>
      </c>
      <c r="F189" s="45" t="s">
        <v>40</v>
      </c>
      <c r="G189" s="46">
        <v>94966</v>
      </c>
      <c r="H189" s="46" t="s">
        <v>531</v>
      </c>
      <c r="I189" s="47" t="s">
        <v>105</v>
      </c>
      <c r="J189" s="48" t="s">
        <v>68</v>
      </c>
      <c r="K189" s="49">
        <v>1.25</v>
      </c>
      <c r="L189" s="49">
        <v>618.83000000000004</v>
      </c>
      <c r="M189" s="50">
        <v>773.54</v>
      </c>
      <c r="N189" s="1">
        <v>489.58</v>
      </c>
    </row>
    <row r="190" spans="1:17" ht="29" outlineLevel="1" x14ac:dyDescent="0.35">
      <c r="A190" s="1" t="s">
        <v>33</v>
      </c>
      <c r="B190" s="1" t="s">
        <v>74</v>
      </c>
      <c r="C190" s="1" t="s">
        <v>111</v>
      </c>
      <c r="D190" s="35" t="s">
        <v>112</v>
      </c>
      <c r="E190" s="2">
        <v>3</v>
      </c>
      <c r="F190" s="45" t="s">
        <v>40</v>
      </c>
      <c r="G190" s="46">
        <v>103670</v>
      </c>
      <c r="H190" s="46" t="s">
        <v>532</v>
      </c>
      <c r="I190" s="47" t="s">
        <v>111</v>
      </c>
      <c r="J190" s="48" t="s">
        <v>68</v>
      </c>
      <c r="K190" s="49">
        <v>1.92</v>
      </c>
      <c r="L190" s="49">
        <v>267.27</v>
      </c>
      <c r="M190" s="50">
        <v>513.16</v>
      </c>
      <c r="N190" s="1">
        <v>211.45</v>
      </c>
    </row>
    <row r="191" spans="1:17" ht="29" outlineLevel="1" x14ac:dyDescent="0.35">
      <c r="A191" s="1" t="s">
        <v>33</v>
      </c>
      <c r="B191" s="1" t="s">
        <v>74</v>
      </c>
      <c r="C191" s="1" t="s">
        <v>114</v>
      </c>
      <c r="D191" s="35" t="s">
        <v>115</v>
      </c>
      <c r="E191" s="2">
        <v>3</v>
      </c>
      <c r="F191" s="45" t="s">
        <v>40</v>
      </c>
      <c r="G191" s="46">
        <v>96543</v>
      </c>
      <c r="H191" s="46" t="s">
        <v>533</v>
      </c>
      <c r="I191" s="47" t="s">
        <v>114</v>
      </c>
      <c r="J191" s="48" t="s">
        <v>101</v>
      </c>
      <c r="K191" s="49">
        <v>25.2</v>
      </c>
      <c r="L191" s="49">
        <v>20.72</v>
      </c>
      <c r="M191" s="50">
        <v>522.14</v>
      </c>
      <c r="N191" s="1">
        <v>16.39</v>
      </c>
    </row>
    <row r="192" spans="1:17" ht="29" outlineLevel="1" x14ac:dyDescent="0.35">
      <c r="A192" s="1" t="s">
        <v>33</v>
      </c>
      <c r="B192" s="1" t="s">
        <v>74</v>
      </c>
      <c r="C192" s="1" t="s">
        <v>117</v>
      </c>
      <c r="D192" s="35" t="s">
        <v>118</v>
      </c>
      <c r="E192" s="2">
        <v>3</v>
      </c>
      <c r="F192" s="45" t="s">
        <v>40</v>
      </c>
      <c r="G192" s="46">
        <v>96544</v>
      </c>
      <c r="H192" s="46" t="s">
        <v>534</v>
      </c>
      <c r="I192" s="47" t="s">
        <v>117</v>
      </c>
      <c r="J192" s="48" t="s">
        <v>101</v>
      </c>
      <c r="K192" s="49">
        <v>18.899999999999999</v>
      </c>
      <c r="L192" s="49">
        <v>19.739999999999998</v>
      </c>
      <c r="M192" s="50">
        <v>373.09</v>
      </c>
      <c r="N192" s="1">
        <v>15.62</v>
      </c>
    </row>
    <row r="193" spans="1:14" ht="29" outlineLevel="1" x14ac:dyDescent="0.35">
      <c r="A193" s="1" t="s">
        <v>33</v>
      </c>
      <c r="B193" s="1" t="s">
        <v>74</v>
      </c>
      <c r="C193" s="1" t="s">
        <v>120</v>
      </c>
      <c r="D193" s="35" t="s">
        <v>121</v>
      </c>
      <c r="E193" s="2">
        <v>3</v>
      </c>
      <c r="F193" s="45" t="s">
        <v>40</v>
      </c>
      <c r="G193" s="46">
        <v>96546</v>
      </c>
      <c r="H193" s="46" t="s">
        <v>535</v>
      </c>
      <c r="I193" s="47" t="s">
        <v>120</v>
      </c>
      <c r="J193" s="48" t="s">
        <v>101</v>
      </c>
      <c r="K193" s="49">
        <v>33.799999999999997</v>
      </c>
      <c r="L193" s="49">
        <v>16.8</v>
      </c>
      <c r="M193" s="50">
        <v>567.84</v>
      </c>
      <c r="N193" s="1">
        <v>13.29</v>
      </c>
    </row>
    <row r="194" spans="1:14" ht="43.5" outlineLevel="1" x14ac:dyDescent="0.35">
      <c r="A194" s="1" t="s">
        <v>33</v>
      </c>
      <c r="B194" s="1" t="s">
        <v>74</v>
      </c>
      <c r="C194" s="1" t="s">
        <v>126</v>
      </c>
      <c r="D194" s="35" t="s">
        <v>124</v>
      </c>
      <c r="E194" s="2">
        <v>3</v>
      </c>
      <c r="F194" s="45" t="s">
        <v>40</v>
      </c>
      <c r="G194" s="46">
        <v>96536</v>
      </c>
      <c r="H194" s="46" t="s">
        <v>536</v>
      </c>
      <c r="I194" s="47" t="s">
        <v>126</v>
      </c>
      <c r="J194" s="48" t="s">
        <v>37</v>
      </c>
      <c r="K194" s="49">
        <v>16.55</v>
      </c>
      <c r="L194" s="49">
        <v>81.84</v>
      </c>
      <c r="M194" s="50">
        <v>1354.45</v>
      </c>
      <c r="N194" s="1">
        <v>64.75</v>
      </c>
    </row>
    <row r="195" spans="1:14" ht="29" outlineLevel="1" x14ac:dyDescent="0.35">
      <c r="A195" s="1" t="s">
        <v>33</v>
      </c>
      <c r="B195" s="1" t="s">
        <v>74</v>
      </c>
      <c r="C195" s="1" t="s">
        <v>129</v>
      </c>
      <c r="D195" s="35" t="s">
        <v>127</v>
      </c>
      <c r="E195" s="2">
        <v>3</v>
      </c>
      <c r="F195" s="45" t="s">
        <v>40</v>
      </c>
      <c r="G195" s="46">
        <v>98557</v>
      </c>
      <c r="H195" s="46" t="s">
        <v>537</v>
      </c>
      <c r="I195" s="47" t="s">
        <v>129</v>
      </c>
      <c r="J195" s="48" t="s">
        <v>37</v>
      </c>
      <c r="K195" s="49">
        <v>16.8</v>
      </c>
      <c r="L195" s="49">
        <v>57.51</v>
      </c>
      <c r="M195" s="50">
        <v>966.17</v>
      </c>
      <c r="N195" s="1">
        <v>45.5</v>
      </c>
    </row>
    <row r="196" spans="1:14" outlineLevel="1" x14ac:dyDescent="0.35">
      <c r="A196" s="1">
        <v>0</v>
      </c>
      <c r="B196" s="1" t="s">
        <v>74</v>
      </c>
      <c r="C196" s="1" t="s">
        <v>132</v>
      </c>
      <c r="D196" s="35" t="s">
        <v>133</v>
      </c>
      <c r="E196" s="2">
        <v>2</v>
      </c>
      <c r="F196" s="40"/>
      <c r="G196" s="41"/>
      <c r="H196" s="42" t="s">
        <v>85</v>
      </c>
      <c r="I196" s="43" t="s">
        <v>132</v>
      </c>
      <c r="J196" s="41"/>
      <c r="K196" s="41"/>
      <c r="L196" s="41"/>
      <c r="M196" s="44">
        <v>10076.559999999998</v>
      </c>
      <c r="N196" s="1" t="e">
        <v>#N/A</v>
      </c>
    </row>
    <row r="197" spans="1:14" ht="58" outlineLevel="1" x14ac:dyDescent="0.35">
      <c r="A197" s="1" t="s">
        <v>33</v>
      </c>
      <c r="B197" s="1" t="s">
        <v>74</v>
      </c>
      <c r="C197" s="1" t="s">
        <v>134</v>
      </c>
      <c r="D197" s="35" t="s">
        <v>135</v>
      </c>
      <c r="E197" s="2">
        <v>3</v>
      </c>
      <c r="F197" s="45" t="s">
        <v>40</v>
      </c>
      <c r="G197" s="46">
        <v>92443</v>
      </c>
      <c r="H197" s="46" t="s">
        <v>538</v>
      </c>
      <c r="I197" s="47" t="s">
        <v>134</v>
      </c>
      <c r="J197" s="48" t="s">
        <v>37</v>
      </c>
      <c r="K197" s="49">
        <v>27.44</v>
      </c>
      <c r="L197" s="49">
        <v>45.16</v>
      </c>
      <c r="M197" s="50">
        <v>1239.19</v>
      </c>
      <c r="N197" s="1">
        <v>35.729999999999997</v>
      </c>
    </row>
    <row r="198" spans="1:14" ht="43.5" outlineLevel="1" x14ac:dyDescent="0.35">
      <c r="A198" s="1" t="s">
        <v>33</v>
      </c>
      <c r="B198" s="1" t="s">
        <v>74</v>
      </c>
      <c r="C198" s="1" t="s">
        <v>137</v>
      </c>
      <c r="D198" s="35" t="s">
        <v>138</v>
      </c>
      <c r="E198" s="2">
        <v>3</v>
      </c>
      <c r="F198" s="45" t="s">
        <v>40</v>
      </c>
      <c r="G198" s="46">
        <v>92480</v>
      </c>
      <c r="H198" s="46" t="s">
        <v>539</v>
      </c>
      <c r="I198" s="47" t="s">
        <v>137</v>
      </c>
      <c r="J198" s="48" t="s">
        <v>37</v>
      </c>
      <c r="K198" s="49">
        <v>23.63</v>
      </c>
      <c r="L198" s="49">
        <v>68.959999999999994</v>
      </c>
      <c r="M198" s="50">
        <v>1629.52</v>
      </c>
      <c r="N198" s="1">
        <v>54.56</v>
      </c>
    </row>
    <row r="199" spans="1:14" ht="29" outlineLevel="1" x14ac:dyDescent="0.35">
      <c r="A199" s="1" t="s">
        <v>33</v>
      </c>
      <c r="B199" s="1" t="s">
        <v>74</v>
      </c>
      <c r="C199" s="1" t="s">
        <v>140</v>
      </c>
      <c r="D199" s="35" t="s">
        <v>141</v>
      </c>
      <c r="E199" s="2">
        <v>3</v>
      </c>
      <c r="F199" s="45" t="s">
        <v>40</v>
      </c>
      <c r="G199" s="46">
        <v>92267</v>
      </c>
      <c r="H199" s="46" t="s">
        <v>540</v>
      </c>
      <c r="I199" s="47" t="s">
        <v>140</v>
      </c>
      <c r="J199" s="48" t="s">
        <v>37</v>
      </c>
      <c r="K199" s="49">
        <v>5.81</v>
      </c>
      <c r="L199" s="49">
        <v>37.35</v>
      </c>
      <c r="M199" s="50">
        <v>217</v>
      </c>
      <c r="N199" s="1">
        <v>29.55</v>
      </c>
    </row>
    <row r="200" spans="1:14" ht="43.5" outlineLevel="1" x14ac:dyDescent="0.35">
      <c r="A200" s="1" t="s">
        <v>33</v>
      </c>
      <c r="B200" s="1" t="s">
        <v>74</v>
      </c>
      <c r="C200" s="1" t="s">
        <v>143</v>
      </c>
      <c r="D200" s="35" t="s">
        <v>144</v>
      </c>
      <c r="E200" s="2">
        <v>3</v>
      </c>
      <c r="F200" s="45" t="s">
        <v>40</v>
      </c>
      <c r="G200" s="46">
        <v>92759</v>
      </c>
      <c r="H200" s="46" t="s">
        <v>541</v>
      </c>
      <c r="I200" s="47" t="s">
        <v>143</v>
      </c>
      <c r="J200" s="48" t="s">
        <v>101</v>
      </c>
      <c r="K200" s="49">
        <v>60.1</v>
      </c>
      <c r="L200" s="49">
        <v>17.46</v>
      </c>
      <c r="M200" s="50">
        <v>1049.3499999999999</v>
      </c>
      <c r="N200" s="1">
        <v>13.81</v>
      </c>
    </row>
    <row r="201" spans="1:14" ht="43.5" outlineLevel="1" x14ac:dyDescent="0.35">
      <c r="A201" s="1" t="s">
        <v>33</v>
      </c>
      <c r="B201" s="1" t="s">
        <v>74</v>
      </c>
      <c r="C201" s="1" t="s">
        <v>146</v>
      </c>
      <c r="D201" s="35" t="s">
        <v>147</v>
      </c>
      <c r="E201" s="2">
        <v>3</v>
      </c>
      <c r="F201" s="45" t="s">
        <v>40</v>
      </c>
      <c r="G201" s="46">
        <v>92760</v>
      </c>
      <c r="H201" s="46" t="s">
        <v>542</v>
      </c>
      <c r="I201" s="47" t="s">
        <v>146</v>
      </c>
      <c r="J201" s="48" t="s">
        <v>101</v>
      </c>
      <c r="K201" s="49">
        <v>0.2</v>
      </c>
      <c r="L201" s="49">
        <v>17.22</v>
      </c>
      <c r="M201" s="50">
        <v>3.44</v>
      </c>
      <c r="N201" s="1">
        <v>13.62</v>
      </c>
    </row>
    <row r="202" spans="1:14" ht="43.5" outlineLevel="1" x14ac:dyDescent="0.35">
      <c r="A202" s="1" t="s">
        <v>33</v>
      </c>
      <c r="B202" s="1" t="s">
        <v>74</v>
      </c>
      <c r="C202" s="1" t="s">
        <v>149</v>
      </c>
      <c r="D202" s="35" t="s">
        <v>150</v>
      </c>
      <c r="E202" s="2">
        <v>3</v>
      </c>
      <c r="F202" s="45" t="s">
        <v>40</v>
      </c>
      <c r="G202" s="46">
        <v>92761</v>
      </c>
      <c r="H202" s="46" t="s">
        <v>543</v>
      </c>
      <c r="I202" s="47" t="s">
        <v>149</v>
      </c>
      <c r="J202" s="48" t="s">
        <v>101</v>
      </c>
      <c r="K202" s="49">
        <v>55.1</v>
      </c>
      <c r="L202" s="49">
        <v>16.670000000000002</v>
      </c>
      <c r="M202" s="50">
        <v>918.52</v>
      </c>
      <c r="N202" s="1">
        <v>13.19</v>
      </c>
    </row>
    <row r="203" spans="1:14" ht="43.5" outlineLevel="1" x14ac:dyDescent="0.35">
      <c r="A203" s="1" t="s">
        <v>33</v>
      </c>
      <c r="B203" s="1" t="s">
        <v>74</v>
      </c>
      <c r="C203" s="1" t="s">
        <v>152</v>
      </c>
      <c r="D203" s="35" t="s">
        <v>153</v>
      </c>
      <c r="E203" s="2">
        <v>3</v>
      </c>
      <c r="F203" s="45" t="s">
        <v>40</v>
      </c>
      <c r="G203" s="46">
        <v>92762</v>
      </c>
      <c r="H203" s="46" t="s">
        <v>544</v>
      </c>
      <c r="I203" s="47" t="s">
        <v>152</v>
      </c>
      <c r="J203" s="48" t="s">
        <v>101</v>
      </c>
      <c r="K203" s="49">
        <v>100.4</v>
      </c>
      <c r="L203" s="49">
        <v>15.16</v>
      </c>
      <c r="M203" s="50">
        <v>1522.06</v>
      </c>
      <c r="N203" s="1">
        <v>11.99</v>
      </c>
    </row>
    <row r="204" spans="1:14" ht="43.5" outlineLevel="1" x14ac:dyDescent="0.35">
      <c r="A204" s="1" t="s">
        <v>33</v>
      </c>
      <c r="B204" s="1" t="s">
        <v>74</v>
      </c>
      <c r="C204" s="1" t="s">
        <v>158</v>
      </c>
      <c r="D204" s="35" t="s">
        <v>159</v>
      </c>
      <c r="E204" s="2">
        <v>3</v>
      </c>
      <c r="F204" s="45" t="s">
        <v>40</v>
      </c>
      <c r="G204" s="46">
        <v>92768</v>
      </c>
      <c r="H204" s="46" t="s">
        <v>545</v>
      </c>
      <c r="I204" s="47" t="s">
        <v>158</v>
      </c>
      <c r="J204" s="48" t="s">
        <v>101</v>
      </c>
      <c r="K204" s="49">
        <v>14.2</v>
      </c>
      <c r="L204" s="49">
        <v>17.059999999999999</v>
      </c>
      <c r="M204" s="50">
        <v>242.25</v>
      </c>
      <c r="N204" s="1">
        <v>13.5</v>
      </c>
    </row>
    <row r="205" spans="1:14" ht="43.5" outlineLevel="1" x14ac:dyDescent="0.35">
      <c r="A205" s="1" t="s">
        <v>33</v>
      </c>
      <c r="B205" s="1" t="s">
        <v>74</v>
      </c>
      <c r="C205" s="1" t="s">
        <v>161</v>
      </c>
      <c r="D205" s="35" t="s">
        <v>162</v>
      </c>
      <c r="E205" s="2">
        <v>3</v>
      </c>
      <c r="F205" s="45" t="s">
        <v>40</v>
      </c>
      <c r="G205" s="46">
        <v>92769</v>
      </c>
      <c r="H205" s="46" t="s">
        <v>546</v>
      </c>
      <c r="I205" s="47" t="s">
        <v>161</v>
      </c>
      <c r="J205" s="48" t="s">
        <v>101</v>
      </c>
      <c r="K205" s="49">
        <v>11.9</v>
      </c>
      <c r="L205" s="49">
        <v>16.77</v>
      </c>
      <c r="M205" s="50">
        <v>199.56</v>
      </c>
      <c r="N205" s="1">
        <v>13.27</v>
      </c>
    </row>
    <row r="206" spans="1:14" ht="43.5" outlineLevel="1" x14ac:dyDescent="0.35">
      <c r="A206" s="1" t="s">
        <v>33</v>
      </c>
      <c r="B206" s="1" t="s">
        <v>74</v>
      </c>
      <c r="C206" s="1" t="s">
        <v>164</v>
      </c>
      <c r="D206" s="35" t="s">
        <v>165</v>
      </c>
      <c r="E206" s="2">
        <v>3</v>
      </c>
      <c r="F206" s="45" t="s">
        <v>40</v>
      </c>
      <c r="G206" s="46">
        <v>92770</v>
      </c>
      <c r="H206" s="46" t="s">
        <v>547</v>
      </c>
      <c r="I206" s="47" t="s">
        <v>164</v>
      </c>
      <c r="J206" s="48" t="s">
        <v>101</v>
      </c>
      <c r="K206" s="49">
        <v>8.1</v>
      </c>
      <c r="L206" s="49">
        <v>16.239999999999998</v>
      </c>
      <c r="M206" s="50">
        <v>131.54</v>
      </c>
      <c r="N206" s="1">
        <v>12.85</v>
      </c>
    </row>
    <row r="207" spans="1:14" ht="43.5" outlineLevel="1" x14ac:dyDescent="0.35">
      <c r="A207" s="1" t="s">
        <v>33</v>
      </c>
      <c r="B207" s="1" t="s">
        <v>74</v>
      </c>
      <c r="C207" s="1" t="s">
        <v>105</v>
      </c>
      <c r="D207" s="35" t="s">
        <v>167</v>
      </c>
      <c r="E207" s="2">
        <v>3</v>
      </c>
      <c r="F207" s="45" t="s">
        <v>40</v>
      </c>
      <c r="G207" s="46">
        <v>94966</v>
      </c>
      <c r="H207" s="46" t="s">
        <v>548</v>
      </c>
      <c r="I207" s="47" t="s">
        <v>105</v>
      </c>
      <c r="J207" s="48" t="s">
        <v>68</v>
      </c>
      <c r="K207" s="49">
        <v>3.3</v>
      </c>
      <c r="L207" s="49">
        <v>618.83000000000004</v>
      </c>
      <c r="M207" s="50">
        <v>2042.14</v>
      </c>
      <c r="N207" s="1">
        <v>489.58</v>
      </c>
    </row>
    <row r="208" spans="1:14" ht="29" outlineLevel="1" x14ac:dyDescent="0.35">
      <c r="A208" s="1" t="s">
        <v>33</v>
      </c>
      <c r="B208" s="1" t="s">
        <v>74</v>
      </c>
      <c r="C208" s="1" t="s">
        <v>111</v>
      </c>
      <c r="D208" s="35" t="s">
        <v>169</v>
      </c>
      <c r="E208" s="2">
        <v>3</v>
      </c>
      <c r="F208" s="45" t="s">
        <v>40</v>
      </c>
      <c r="G208" s="46">
        <v>103670</v>
      </c>
      <c r="H208" s="46" t="s">
        <v>549</v>
      </c>
      <c r="I208" s="47" t="s">
        <v>111</v>
      </c>
      <c r="J208" s="48" t="s">
        <v>68</v>
      </c>
      <c r="K208" s="49">
        <v>3.3</v>
      </c>
      <c r="L208" s="49">
        <v>267.27</v>
      </c>
      <c r="M208" s="50">
        <v>881.99</v>
      </c>
      <c r="N208" s="1">
        <v>211.45</v>
      </c>
    </row>
    <row r="209" spans="1:17" outlineLevel="1" x14ac:dyDescent="0.35">
      <c r="A209" s="1">
        <v>0</v>
      </c>
      <c r="B209" s="1" t="s">
        <v>74</v>
      </c>
      <c r="C209" s="1" t="s">
        <v>179</v>
      </c>
      <c r="D209" s="35" t="s">
        <v>180</v>
      </c>
      <c r="E209" s="2">
        <v>2</v>
      </c>
      <c r="F209" s="40"/>
      <c r="G209" s="41"/>
      <c r="H209" s="42" t="s">
        <v>550</v>
      </c>
      <c r="I209" s="43" t="s">
        <v>179</v>
      </c>
      <c r="J209" s="41"/>
      <c r="K209" s="41"/>
      <c r="L209" s="41"/>
      <c r="M209" s="44">
        <v>4914.2899999999991</v>
      </c>
      <c r="N209" s="1" t="e">
        <v>#N/A</v>
      </c>
    </row>
    <row r="210" spans="1:17" ht="43.5" outlineLevel="1" x14ac:dyDescent="0.35">
      <c r="A210" s="1" t="s">
        <v>33</v>
      </c>
      <c r="B210" s="1" t="s">
        <v>74</v>
      </c>
      <c r="C210" s="1" t="s">
        <v>181</v>
      </c>
      <c r="D210" s="35" t="s">
        <v>182</v>
      </c>
      <c r="E210" s="2">
        <v>3</v>
      </c>
      <c r="F210" s="45" t="s">
        <v>40</v>
      </c>
      <c r="G210" s="46">
        <v>103356</v>
      </c>
      <c r="H210" s="46" t="s">
        <v>551</v>
      </c>
      <c r="I210" s="47" t="s">
        <v>181</v>
      </c>
      <c r="J210" s="48" t="s">
        <v>37</v>
      </c>
      <c r="K210" s="49">
        <v>75.62</v>
      </c>
      <c r="L210" s="49">
        <v>55.89</v>
      </c>
      <c r="M210" s="50">
        <v>4226.3999999999996</v>
      </c>
      <c r="N210" s="1">
        <v>44.22</v>
      </c>
    </row>
    <row r="211" spans="1:17" ht="29" outlineLevel="1" x14ac:dyDescent="0.35">
      <c r="A211" s="1" t="s">
        <v>33</v>
      </c>
      <c r="B211" s="1" t="s">
        <v>74</v>
      </c>
      <c r="C211" s="1" t="s">
        <v>552</v>
      </c>
      <c r="D211" s="35" t="s">
        <v>185</v>
      </c>
      <c r="E211" s="2">
        <v>3</v>
      </c>
      <c r="F211" s="45" t="s">
        <v>40</v>
      </c>
      <c r="G211" s="46">
        <v>93190</v>
      </c>
      <c r="H211" s="46" t="s">
        <v>553</v>
      </c>
      <c r="I211" s="47" t="s">
        <v>552</v>
      </c>
      <c r="J211" s="48" t="s">
        <v>60</v>
      </c>
      <c r="K211" s="49">
        <v>2.9</v>
      </c>
      <c r="L211" s="49">
        <v>58.6</v>
      </c>
      <c r="M211" s="50">
        <v>169.94</v>
      </c>
      <c r="N211" s="1">
        <v>46.36</v>
      </c>
    </row>
    <row r="212" spans="1:17" ht="29" outlineLevel="1" x14ac:dyDescent="0.35">
      <c r="A212" s="1" t="s">
        <v>33</v>
      </c>
      <c r="B212" s="1" t="s">
        <v>74</v>
      </c>
      <c r="C212" s="1" t="s">
        <v>187</v>
      </c>
      <c r="D212" s="35" t="s">
        <v>188</v>
      </c>
      <c r="E212" s="2">
        <v>3</v>
      </c>
      <c r="F212" s="45" t="s">
        <v>40</v>
      </c>
      <c r="G212" s="46">
        <v>93191</v>
      </c>
      <c r="H212" s="46" t="s">
        <v>554</v>
      </c>
      <c r="I212" s="47" t="s">
        <v>187</v>
      </c>
      <c r="J212" s="48" t="s">
        <v>60</v>
      </c>
      <c r="K212" s="49">
        <v>3.1</v>
      </c>
      <c r="L212" s="49">
        <v>60.08</v>
      </c>
      <c r="M212" s="50">
        <v>186.25</v>
      </c>
      <c r="N212" s="1">
        <v>47.53</v>
      </c>
    </row>
    <row r="213" spans="1:17" ht="29" outlineLevel="1" x14ac:dyDescent="0.35">
      <c r="A213" s="1" t="s">
        <v>33</v>
      </c>
      <c r="B213" s="1" t="s">
        <v>74</v>
      </c>
      <c r="C213" s="1" t="s">
        <v>190</v>
      </c>
      <c r="D213" s="35" t="s">
        <v>191</v>
      </c>
      <c r="E213" s="2">
        <v>3</v>
      </c>
      <c r="F213" s="45" t="s">
        <v>40</v>
      </c>
      <c r="G213" s="46">
        <v>93197</v>
      </c>
      <c r="H213" s="46" t="s">
        <v>555</v>
      </c>
      <c r="I213" s="47" t="s">
        <v>190</v>
      </c>
      <c r="J213" s="48" t="s">
        <v>60</v>
      </c>
      <c r="K213" s="49">
        <v>3.1</v>
      </c>
      <c r="L213" s="49">
        <v>107</v>
      </c>
      <c r="M213" s="50">
        <v>331.7</v>
      </c>
      <c r="N213" s="1">
        <v>84.65</v>
      </c>
    </row>
    <row r="214" spans="1:17" outlineLevel="1" x14ac:dyDescent="0.35">
      <c r="A214" s="1">
        <v>0</v>
      </c>
      <c r="B214" s="1" t="s">
        <v>74</v>
      </c>
      <c r="C214" s="1" t="s">
        <v>556</v>
      </c>
      <c r="D214" s="35" t="s">
        <v>194</v>
      </c>
      <c r="E214" s="2">
        <v>2</v>
      </c>
      <c r="F214" s="40"/>
      <c r="G214" s="41"/>
      <c r="H214" s="42" t="s">
        <v>557</v>
      </c>
      <c r="I214" s="43" t="s">
        <v>556</v>
      </c>
      <c r="J214" s="41"/>
      <c r="K214" s="41"/>
      <c r="L214" s="41"/>
      <c r="M214" s="44">
        <v>10445.450000000001</v>
      </c>
    </row>
    <row r="215" spans="1:17" ht="69.75" customHeight="1" outlineLevel="1" x14ac:dyDescent="0.35">
      <c r="A215" s="1" t="s">
        <v>33</v>
      </c>
      <c r="B215" s="1" t="s">
        <v>74</v>
      </c>
      <c r="C215" s="1" t="s">
        <v>195</v>
      </c>
      <c r="D215" s="35" t="s">
        <v>196</v>
      </c>
      <c r="E215" s="2">
        <v>3</v>
      </c>
      <c r="F215" s="45" t="s">
        <v>40</v>
      </c>
      <c r="G215" s="46">
        <v>87893</v>
      </c>
      <c r="H215" s="46" t="s">
        <v>558</v>
      </c>
      <c r="I215" s="47" t="s">
        <v>195</v>
      </c>
      <c r="J215" s="48" t="s">
        <v>37</v>
      </c>
      <c r="K215" s="49">
        <v>151.24</v>
      </c>
      <c r="L215" s="49">
        <v>7.03</v>
      </c>
      <c r="M215" s="50">
        <v>1063.22</v>
      </c>
      <c r="N215" s="1">
        <v>5.56</v>
      </c>
      <c r="Q215" s="1">
        <v>1063.2172</v>
      </c>
    </row>
    <row r="216" spans="1:17" ht="69.75" customHeight="1" outlineLevel="1" x14ac:dyDescent="0.35">
      <c r="A216" s="1" t="s">
        <v>33</v>
      </c>
      <c r="B216" s="1" t="s">
        <v>74</v>
      </c>
      <c r="C216" s="1" t="s">
        <v>198</v>
      </c>
      <c r="D216" s="35" t="s">
        <v>199</v>
      </c>
      <c r="E216" s="2">
        <v>3</v>
      </c>
      <c r="F216" s="45" t="s">
        <v>40</v>
      </c>
      <c r="G216" s="46">
        <v>87548</v>
      </c>
      <c r="H216" s="46" t="s">
        <v>559</v>
      </c>
      <c r="I216" s="47" t="s">
        <v>198</v>
      </c>
      <c r="J216" s="48" t="s">
        <v>37</v>
      </c>
      <c r="K216" s="49">
        <v>151.24</v>
      </c>
      <c r="L216" s="49">
        <v>26.61</v>
      </c>
      <c r="M216" s="50">
        <v>4024.5</v>
      </c>
      <c r="N216" s="1">
        <v>21.05</v>
      </c>
    </row>
    <row r="217" spans="1:17" ht="69.75" customHeight="1" outlineLevel="1" x14ac:dyDescent="0.35">
      <c r="A217" s="1" t="s">
        <v>33</v>
      </c>
      <c r="B217" s="1" t="s">
        <v>74</v>
      </c>
      <c r="C217" s="1" t="s">
        <v>560</v>
      </c>
      <c r="D217" s="35" t="s">
        <v>202</v>
      </c>
      <c r="E217" s="2">
        <v>3</v>
      </c>
      <c r="F217" s="45" t="s">
        <v>40</v>
      </c>
      <c r="G217" s="46">
        <v>89170</v>
      </c>
      <c r="H217" s="46" t="s">
        <v>561</v>
      </c>
      <c r="I217" s="47" t="s">
        <v>562</v>
      </c>
      <c r="J217" s="48" t="s">
        <v>37</v>
      </c>
      <c r="K217" s="49">
        <v>18</v>
      </c>
      <c r="L217" s="49">
        <v>77.14</v>
      </c>
      <c r="M217" s="50">
        <v>1388.52</v>
      </c>
      <c r="N217" s="1">
        <v>61.03</v>
      </c>
    </row>
    <row r="218" spans="1:17" ht="48" customHeight="1" outlineLevel="1" x14ac:dyDescent="0.35">
      <c r="A218" s="1" t="s">
        <v>33</v>
      </c>
      <c r="B218" s="1" t="s">
        <v>74</v>
      </c>
      <c r="C218" s="1" t="s">
        <v>233</v>
      </c>
      <c r="D218" s="35" t="s">
        <v>206</v>
      </c>
      <c r="E218" s="2">
        <v>3</v>
      </c>
      <c r="F218" s="45" t="s">
        <v>40</v>
      </c>
      <c r="G218" s="46">
        <v>88485</v>
      </c>
      <c r="H218" s="46" t="s">
        <v>563</v>
      </c>
      <c r="I218" s="47" t="s">
        <v>233</v>
      </c>
      <c r="J218" s="48" t="s">
        <v>37</v>
      </c>
      <c r="K218" s="49">
        <v>133.24</v>
      </c>
      <c r="L218" s="49">
        <v>3.31</v>
      </c>
      <c r="M218" s="50">
        <v>441.02</v>
      </c>
      <c r="N218" s="1">
        <v>2.62</v>
      </c>
    </row>
    <row r="219" spans="1:17" ht="48" customHeight="1" outlineLevel="1" x14ac:dyDescent="0.35">
      <c r="A219" s="1" t="s">
        <v>33</v>
      </c>
      <c r="B219" s="1" t="s">
        <v>74</v>
      </c>
      <c r="C219" s="1" t="s">
        <v>236</v>
      </c>
      <c r="D219" s="35" t="s">
        <v>564</v>
      </c>
      <c r="E219" s="2">
        <v>3</v>
      </c>
      <c r="F219" s="45" t="s">
        <v>40</v>
      </c>
      <c r="G219" s="46">
        <v>88495</v>
      </c>
      <c r="H219" s="46" t="s">
        <v>565</v>
      </c>
      <c r="I219" s="47" t="s">
        <v>236</v>
      </c>
      <c r="J219" s="48" t="s">
        <v>37</v>
      </c>
      <c r="K219" s="49">
        <v>133.24</v>
      </c>
      <c r="L219" s="49">
        <v>11.84</v>
      </c>
      <c r="M219" s="50">
        <v>1577.56</v>
      </c>
      <c r="N219" s="1">
        <v>9.3699999999999992</v>
      </c>
    </row>
    <row r="220" spans="1:17" ht="48" customHeight="1" outlineLevel="1" x14ac:dyDescent="0.35">
      <c r="A220" s="1" t="s">
        <v>33</v>
      </c>
      <c r="B220" s="1" t="s">
        <v>74</v>
      </c>
      <c r="C220" s="1" t="s">
        <v>239</v>
      </c>
      <c r="D220" s="35" t="s">
        <v>566</v>
      </c>
      <c r="E220" s="2">
        <v>3</v>
      </c>
      <c r="F220" s="45" t="s">
        <v>40</v>
      </c>
      <c r="G220" s="46">
        <v>88489</v>
      </c>
      <c r="H220" s="46" t="s">
        <v>567</v>
      </c>
      <c r="I220" s="47" t="s">
        <v>239</v>
      </c>
      <c r="J220" s="48" t="s">
        <v>37</v>
      </c>
      <c r="K220" s="49">
        <v>133.24</v>
      </c>
      <c r="L220" s="49">
        <v>14.64</v>
      </c>
      <c r="M220" s="50">
        <v>1950.63</v>
      </c>
      <c r="N220" s="1">
        <v>11.58</v>
      </c>
    </row>
    <row r="221" spans="1:17" ht="17.25" customHeight="1" outlineLevel="1" x14ac:dyDescent="0.35">
      <c r="A221" s="1">
        <v>0</v>
      </c>
      <c r="B221" s="1" t="s">
        <v>74</v>
      </c>
      <c r="C221" s="1" t="s">
        <v>390</v>
      </c>
      <c r="D221" s="35" t="s">
        <v>209</v>
      </c>
      <c r="E221" s="2">
        <v>2</v>
      </c>
      <c r="F221" s="40"/>
      <c r="G221" s="41"/>
      <c r="H221" s="42" t="s">
        <v>568</v>
      </c>
      <c r="I221" s="43" t="s">
        <v>390</v>
      </c>
      <c r="J221" s="41"/>
      <c r="K221" s="41"/>
      <c r="L221" s="41"/>
      <c r="M221" s="44">
        <v>9436.14</v>
      </c>
    </row>
    <row r="222" spans="1:17" ht="30" customHeight="1" outlineLevel="1" x14ac:dyDescent="0.35">
      <c r="A222" s="1" t="s">
        <v>33</v>
      </c>
      <c r="B222" s="1" t="s">
        <v>74</v>
      </c>
      <c r="C222" s="1" t="s">
        <v>393</v>
      </c>
      <c r="D222" s="35" t="s">
        <v>211</v>
      </c>
      <c r="E222" s="2">
        <v>3</v>
      </c>
      <c r="F222" s="45" t="s">
        <v>40</v>
      </c>
      <c r="G222" s="46">
        <v>94207</v>
      </c>
      <c r="H222" s="46" t="s">
        <v>569</v>
      </c>
      <c r="I222" s="47" t="s">
        <v>393</v>
      </c>
      <c r="J222" s="48" t="s">
        <v>37</v>
      </c>
      <c r="K222" s="49">
        <v>8</v>
      </c>
      <c r="L222" s="49">
        <v>74.47</v>
      </c>
      <c r="M222" s="50">
        <v>595.76</v>
      </c>
      <c r="N222" s="1">
        <v>58.92</v>
      </c>
    </row>
    <row r="223" spans="1:17" ht="30" customHeight="1" outlineLevel="1" x14ac:dyDescent="0.35">
      <c r="A223" s="1" t="s">
        <v>33</v>
      </c>
      <c r="B223" s="1" t="s">
        <v>74</v>
      </c>
      <c r="C223" s="1" t="s">
        <v>396</v>
      </c>
      <c r="D223" s="35" t="s">
        <v>214</v>
      </c>
      <c r="E223" s="2">
        <v>3</v>
      </c>
      <c r="F223" s="45" t="s">
        <v>40</v>
      </c>
      <c r="G223" s="46">
        <v>98546</v>
      </c>
      <c r="H223" s="46" t="s">
        <v>570</v>
      </c>
      <c r="I223" s="47" t="s">
        <v>396</v>
      </c>
      <c r="J223" s="48" t="s">
        <v>37</v>
      </c>
      <c r="K223" s="49">
        <v>10.83</v>
      </c>
      <c r="L223" s="49">
        <v>130.12</v>
      </c>
      <c r="M223" s="50">
        <v>1409.2</v>
      </c>
      <c r="N223" s="1">
        <v>102.94</v>
      </c>
    </row>
    <row r="224" spans="1:17" ht="30" customHeight="1" outlineLevel="1" x14ac:dyDescent="0.35">
      <c r="A224" s="1" t="s">
        <v>33</v>
      </c>
      <c r="B224" s="1" t="s">
        <v>74</v>
      </c>
      <c r="C224" s="1" t="s">
        <v>399</v>
      </c>
      <c r="D224" s="35" t="s">
        <v>217</v>
      </c>
      <c r="E224" s="2">
        <v>3</v>
      </c>
      <c r="F224" s="45" t="s">
        <v>40</v>
      </c>
      <c r="G224" s="46">
        <v>98565</v>
      </c>
      <c r="H224" s="46" t="s">
        <v>571</v>
      </c>
      <c r="I224" s="47" t="s">
        <v>399</v>
      </c>
      <c r="J224" s="48" t="s">
        <v>37</v>
      </c>
      <c r="K224" s="49">
        <v>10.83</v>
      </c>
      <c r="L224" s="49">
        <v>53.68</v>
      </c>
      <c r="M224" s="50">
        <v>581.35</v>
      </c>
      <c r="N224" s="1">
        <v>42.47</v>
      </c>
    </row>
    <row r="225" spans="1:14" ht="75" customHeight="1" outlineLevel="1" x14ac:dyDescent="0.35">
      <c r="A225" s="1" t="s">
        <v>33</v>
      </c>
      <c r="B225" s="1" t="s">
        <v>74</v>
      </c>
      <c r="C225" s="1" t="s">
        <v>572</v>
      </c>
      <c r="D225" s="35" t="s">
        <v>222</v>
      </c>
      <c r="E225" s="2">
        <v>3</v>
      </c>
      <c r="F225" s="45" t="s">
        <v>40</v>
      </c>
      <c r="G225" s="46">
        <v>100368</v>
      </c>
      <c r="H225" s="46" t="s">
        <v>573</v>
      </c>
      <c r="I225" s="47" t="s">
        <v>572</v>
      </c>
      <c r="J225" s="48" t="s">
        <v>220</v>
      </c>
      <c r="K225" s="49">
        <v>2</v>
      </c>
      <c r="L225" s="49">
        <v>1382.37</v>
      </c>
      <c r="M225" s="50">
        <v>2764.74</v>
      </c>
      <c r="N225" s="1">
        <v>1093.6500000000001</v>
      </c>
    </row>
    <row r="226" spans="1:14" ht="75" customHeight="1" outlineLevel="1" x14ac:dyDescent="0.35">
      <c r="A226" s="1" t="s">
        <v>33</v>
      </c>
      <c r="B226" s="1" t="s">
        <v>74</v>
      </c>
      <c r="C226" s="1" t="s">
        <v>408</v>
      </c>
      <c r="D226" s="35" t="s">
        <v>226</v>
      </c>
      <c r="E226" s="2">
        <v>3</v>
      </c>
      <c r="F226" s="45" t="s">
        <v>40</v>
      </c>
      <c r="G226" s="46">
        <v>92544</v>
      </c>
      <c r="H226" s="46" t="s">
        <v>574</v>
      </c>
      <c r="I226" s="47" t="s">
        <v>408</v>
      </c>
      <c r="J226" s="48" t="s">
        <v>37</v>
      </c>
      <c r="K226" s="49">
        <v>8</v>
      </c>
      <c r="L226" s="49">
        <v>18.28</v>
      </c>
      <c r="M226" s="50">
        <v>146.24</v>
      </c>
      <c r="N226" s="1">
        <v>14.46</v>
      </c>
    </row>
    <row r="227" spans="1:14" ht="75" customHeight="1" outlineLevel="1" x14ac:dyDescent="0.35">
      <c r="A227" s="1" t="s">
        <v>33</v>
      </c>
      <c r="B227" s="1" t="s">
        <v>74</v>
      </c>
      <c r="C227" s="1" t="s">
        <v>575</v>
      </c>
      <c r="D227" s="35" t="s">
        <v>229</v>
      </c>
      <c r="E227" s="2">
        <v>3</v>
      </c>
      <c r="F227" s="45" t="s">
        <v>40</v>
      </c>
      <c r="G227" s="46">
        <v>94231</v>
      </c>
      <c r="H227" s="46" t="s">
        <v>576</v>
      </c>
      <c r="I227" s="47" t="s">
        <v>575</v>
      </c>
      <c r="J227" s="48" t="s">
        <v>60</v>
      </c>
      <c r="K227" s="49">
        <v>8.15</v>
      </c>
      <c r="L227" s="49">
        <v>63.55</v>
      </c>
      <c r="M227" s="50">
        <v>517.92999999999995</v>
      </c>
      <c r="N227" s="1">
        <v>50.28</v>
      </c>
    </row>
    <row r="228" spans="1:14" ht="75" customHeight="1" outlineLevel="1" x14ac:dyDescent="0.35">
      <c r="A228" s="1" t="s">
        <v>33</v>
      </c>
      <c r="B228" s="1" t="s">
        <v>74</v>
      </c>
      <c r="C228" s="1" t="s">
        <v>414</v>
      </c>
      <c r="D228" s="35" t="s">
        <v>577</v>
      </c>
      <c r="E228" s="2">
        <v>3</v>
      </c>
      <c r="F228" s="45" t="s">
        <v>40</v>
      </c>
      <c r="G228" s="46">
        <v>94229</v>
      </c>
      <c r="H228" s="46" t="s">
        <v>578</v>
      </c>
      <c r="I228" s="47" t="s">
        <v>414</v>
      </c>
      <c r="J228" s="48" t="s">
        <v>60</v>
      </c>
      <c r="K228" s="49">
        <v>13.95</v>
      </c>
      <c r="L228" s="49">
        <v>198.22</v>
      </c>
      <c r="M228" s="50">
        <v>2765.17</v>
      </c>
      <c r="N228" s="1">
        <v>156.82</v>
      </c>
    </row>
    <row r="229" spans="1:14" ht="75" customHeight="1" outlineLevel="1" x14ac:dyDescent="0.35">
      <c r="A229" s="1" t="s">
        <v>33</v>
      </c>
      <c r="B229" s="1" t="s">
        <v>74</v>
      </c>
      <c r="C229" s="1" t="s">
        <v>417</v>
      </c>
      <c r="D229" s="35" t="s">
        <v>579</v>
      </c>
      <c r="E229" s="2">
        <v>3</v>
      </c>
      <c r="F229" s="45" t="s">
        <v>40</v>
      </c>
      <c r="G229" s="46">
        <v>96113</v>
      </c>
      <c r="H229" s="46" t="s">
        <v>580</v>
      </c>
      <c r="I229" s="47" t="s">
        <v>417</v>
      </c>
      <c r="J229" s="48" t="s">
        <v>37</v>
      </c>
      <c r="K229" s="49">
        <v>16.3</v>
      </c>
      <c r="L229" s="49">
        <v>40.229999999999997</v>
      </c>
      <c r="M229" s="50">
        <v>655.75</v>
      </c>
      <c r="N229" s="1">
        <v>31.83</v>
      </c>
    </row>
    <row r="230" spans="1:14" ht="18.75" customHeight="1" outlineLevel="1" x14ac:dyDescent="0.35">
      <c r="A230" s="1">
        <v>0</v>
      </c>
      <c r="B230" s="1" t="s">
        <v>74</v>
      </c>
      <c r="C230" s="1" t="s">
        <v>581</v>
      </c>
      <c r="D230" s="35" t="s">
        <v>232</v>
      </c>
      <c r="E230" s="2">
        <v>2</v>
      </c>
      <c r="F230" s="40"/>
      <c r="G230" s="41"/>
      <c r="H230" s="42" t="s">
        <v>582</v>
      </c>
      <c r="I230" s="43" t="s">
        <v>581</v>
      </c>
      <c r="J230" s="41"/>
      <c r="K230" s="41"/>
      <c r="L230" s="41"/>
      <c r="M230" s="44">
        <v>6087</v>
      </c>
    </row>
    <row r="231" spans="1:14" ht="58.5" customHeight="1" outlineLevel="1" x14ac:dyDescent="0.35">
      <c r="A231" s="1" t="s">
        <v>33</v>
      </c>
      <c r="B231" s="1" t="s">
        <v>74</v>
      </c>
      <c r="C231" s="1" t="s">
        <v>583</v>
      </c>
      <c r="D231" s="35" t="s">
        <v>234</v>
      </c>
      <c r="E231" s="2">
        <v>3</v>
      </c>
      <c r="F231" s="45" t="s">
        <v>40</v>
      </c>
      <c r="G231" s="46">
        <v>90843</v>
      </c>
      <c r="H231" s="46" t="s">
        <v>584</v>
      </c>
      <c r="I231" s="47" t="s">
        <v>585</v>
      </c>
      <c r="J231" s="48" t="s">
        <v>220</v>
      </c>
      <c r="K231" s="49">
        <v>1</v>
      </c>
      <c r="L231" s="49">
        <v>1210.4100000000001</v>
      </c>
      <c r="M231" s="50">
        <v>1210.4100000000001</v>
      </c>
      <c r="N231" s="1">
        <v>957.6</v>
      </c>
    </row>
    <row r="232" spans="1:14" ht="58.5" customHeight="1" outlineLevel="1" x14ac:dyDescent="0.35">
      <c r="A232" s="1" t="s">
        <v>33</v>
      </c>
      <c r="B232" s="1" t="s">
        <v>74</v>
      </c>
      <c r="C232" s="1" t="s">
        <v>213</v>
      </c>
      <c r="D232" s="35" t="s">
        <v>237</v>
      </c>
      <c r="E232" s="2">
        <v>3</v>
      </c>
      <c r="F232" s="45" t="s">
        <v>40</v>
      </c>
      <c r="G232" s="46">
        <v>94570</v>
      </c>
      <c r="H232" s="46" t="s">
        <v>586</v>
      </c>
      <c r="I232" s="47" t="s">
        <v>213</v>
      </c>
      <c r="J232" s="48" t="s">
        <v>37</v>
      </c>
      <c r="K232" s="49">
        <v>3.75</v>
      </c>
      <c r="L232" s="49">
        <v>992.01</v>
      </c>
      <c r="M232" s="50">
        <v>3720.04</v>
      </c>
      <c r="N232" s="1">
        <v>784.82</v>
      </c>
    </row>
    <row r="233" spans="1:14" ht="58.5" customHeight="1" outlineLevel="1" x14ac:dyDescent="0.35">
      <c r="A233" s="1" t="s">
        <v>33</v>
      </c>
      <c r="B233" s="1" t="s">
        <v>74</v>
      </c>
      <c r="C233" s="1" t="s">
        <v>587</v>
      </c>
      <c r="D233" s="35" t="s">
        <v>240</v>
      </c>
      <c r="E233" s="2">
        <v>3</v>
      </c>
      <c r="F233" s="45" t="s">
        <v>40</v>
      </c>
      <c r="G233" s="46">
        <v>90842</v>
      </c>
      <c r="H233" s="46" t="s">
        <v>588</v>
      </c>
      <c r="I233" s="47" t="s">
        <v>589</v>
      </c>
      <c r="J233" s="48" t="s">
        <v>220</v>
      </c>
      <c r="K233" s="49">
        <v>1</v>
      </c>
      <c r="L233" s="49">
        <v>1156.55</v>
      </c>
      <c r="M233" s="50">
        <v>1156.55</v>
      </c>
      <c r="N233" s="1">
        <v>914.99</v>
      </c>
    </row>
    <row r="234" spans="1:14" ht="18.75" customHeight="1" outlineLevel="1" x14ac:dyDescent="0.35">
      <c r="A234" s="1">
        <v>0</v>
      </c>
      <c r="B234" s="1" t="s">
        <v>74</v>
      </c>
      <c r="C234" s="1" t="s">
        <v>493</v>
      </c>
      <c r="D234" s="35" t="s">
        <v>252</v>
      </c>
      <c r="E234" s="2">
        <v>2</v>
      </c>
      <c r="F234" s="40"/>
      <c r="G234" s="41"/>
      <c r="H234" s="42" t="s">
        <v>590</v>
      </c>
      <c r="I234" s="43" t="s">
        <v>493</v>
      </c>
      <c r="J234" s="41"/>
      <c r="K234" s="41"/>
      <c r="L234" s="41"/>
      <c r="M234" s="44">
        <v>2136.4499999999998</v>
      </c>
    </row>
    <row r="235" spans="1:14" ht="58.5" customHeight="1" outlineLevel="1" x14ac:dyDescent="0.35">
      <c r="A235" s="1" t="s">
        <v>33</v>
      </c>
      <c r="B235" s="1" t="s">
        <v>74</v>
      </c>
      <c r="C235" s="1" t="s">
        <v>591</v>
      </c>
      <c r="D235" s="35" t="s">
        <v>254</v>
      </c>
      <c r="E235" s="2">
        <v>3</v>
      </c>
      <c r="F235" s="45" t="s">
        <v>40</v>
      </c>
      <c r="G235" s="46">
        <v>86899</v>
      </c>
      <c r="H235" s="46" t="s">
        <v>592</v>
      </c>
      <c r="I235" s="47" t="s">
        <v>591</v>
      </c>
      <c r="J235" s="48" t="s">
        <v>220</v>
      </c>
      <c r="K235" s="49">
        <v>1</v>
      </c>
      <c r="L235" s="49">
        <v>332.15</v>
      </c>
      <c r="M235" s="50">
        <v>332.15</v>
      </c>
      <c r="N235" s="1">
        <v>262.77999999999997</v>
      </c>
    </row>
    <row r="236" spans="1:14" ht="37.5" customHeight="1" outlineLevel="1" x14ac:dyDescent="0.35">
      <c r="A236" s="1" t="s">
        <v>33</v>
      </c>
      <c r="B236" s="1" t="s">
        <v>74</v>
      </c>
      <c r="C236" s="1" t="s">
        <v>499</v>
      </c>
      <c r="D236" s="35" t="s">
        <v>257</v>
      </c>
      <c r="E236" s="2">
        <v>3</v>
      </c>
      <c r="F236" s="45" t="s">
        <v>40</v>
      </c>
      <c r="G236" s="46">
        <v>86906</v>
      </c>
      <c r="H236" s="46" t="s">
        <v>593</v>
      </c>
      <c r="I236" s="47" t="s">
        <v>499</v>
      </c>
      <c r="J236" s="48" t="s">
        <v>220</v>
      </c>
      <c r="K236" s="49">
        <v>1</v>
      </c>
      <c r="L236" s="49">
        <v>85.09</v>
      </c>
      <c r="M236" s="50">
        <v>85.09</v>
      </c>
      <c r="N236" s="1">
        <v>67.319999999999993</v>
      </c>
    </row>
    <row r="237" spans="1:14" ht="29" outlineLevel="1" x14ac:dyDescent="0.35">
      <c r="A237" s="1" t="s">
        <v>33</v>
      </c>
      <c r="B237" s="1" t="s">
        <v>74</v>
      </c>
      <c r="C237" s="1" t="s">
        <v>496</v>
      </c>
      <c r="D237" s="35" t="s">
        <v>260</v>
      </c>
      <c r="E237" s="2">
        <v>3</v>
      </c>
      <c r="F237" s="45" t="s">
        <v>35</v>
      </c>
      <c r="G237" s="46">
        <v>10</v>
      </c>
      <c r="H237" s="46" t="s">
        <v>594</v>
      </c>
      <c r="I237" s="47" t="s">
        <v>496</v>
      </c>
      <c r="J237" s="48" t="s">
        <v>37</v>
      </c>
      <c r="K237" s="49">
        <v>1.24</v>
      </c>
      <c r="L237" s="49">
        <v>639.37</v>
      </c>
      <c r="M237" s="50">
        <v>792.82</v>
      </c>
      <c r="N237" s="1">
        <v>505.83200000000005</v>
      </c>
    </row>
    <row r="238" spans="1:14" ht="58" x14ac:dyDescent="0.35">
      <c r="A238" s="1" t="s">
        <v>33</v>
      </c>
      <c r="B238" s="1" t="s">
        <v>74</v>
      </c>
      <c r="C238" s="1" t="s">
        <v>595</v>
      </c>
      <c r="D238" s="35" t="s">
        <v>263</v>
      </c>
      <c r="E238" s="2">
        <v>3</v>
      </c>
      <c r="F238" s="45" t="s">
        <v>40</v>
      </c>
      <c r="G238" s="46">
        <v>95472</v>
      </c>
      <c r="H238" s="46" t="s">
        <v>596</v>
      </c>
      <c r="I238" s="47" t="s">
        <v>595</v>
      </c>
      <c r="J238" s="48" t="s">
        <v>220</v>
      </c>
      <c r="K238" s="49">
        <v>1</v>
      </c>
      <c r="L238" s="49">
        <v>926.39</v>
      </c>
      <c r="M238" s="50">
        <v>926.39</v>
      </c>
      <c r="N238" s="1">
        <v>732.9</v>
      </c>
    </row>
    <row r="239" spans="1:14" x14ac:dyDescent="0.35">
      <c r="A239" s="1">
        <v>0</v>
      </c>
      <c r="B239" s="1" t="s">
        <v>74</v>
      </c>
      <c r="C239" s="1" t="s">
        <v>597</v>
      </c>
      <c r="D239" s="35" t="s">
        <v>277</v>
      </c>
      <c r="E239" s="2">
        <v>2</v>
      </c>
      <c r="F239" s="40"/>
      <c r="G239" s="41"/>
      <c r="H239" s="42" t="s">
        <v>598</v>
      </c>
      <c r="I239" s="43" t="s">
        <v>597</v>
      </c>
      <c r="J239" s="41"/>
      <c r="K239" s="41"/>
      <c r="L239" s="41"/>
      <c r="M239" s="44">
        <v>4764.1400000000003</v>
      </c>
    </row>
    <row r="240" spans="1:14" ht="29" x14ac:dyDescent="0.35">
      <c r="A240" s="1" t="s">
        <v>33</v>
      </c>
      <c r="B240" s="1" t="s">
        <v>74</v>
      </c>
      <c r="C240" s="1" t="s">
        <v>367</v>
      </c>
      <c r="D240" s="35" t="s">
        <v>279</v>
      </c>
      <c r="E240" s="2">
        <v>3</v>
      </c>
      <c r="F240" s="45" t="s">
        <v>40</v>
      </c>
      <c r="G240" s="46">
        <v>96620</v>
      </c>
      <c r="H240" s="46" t="s">
        <v>599</v>
      </c>
      <c r="I240" s="47" t="s">
        <v>367</v>
      </c>
      <c r="J240" s="48" t="s">
        <v>68</v>
      </c>
      <c r="K240" s="49">
        <v>0.82</v>
      </c>
      <c r="L240" s="49">
        <v>704.05</v>
      </c>
      <c r="M240" s="50">
        <v>577.32000000000005</v>
      </c>
      <c r="N240" s="1">
        <v>557</v>
      </c>
    </row>
    <row r="241" spans="1:13" ht="72.5" x14ac:dyDescent="0.35">
      <c r="A241" s="1" t="s">
        <v>33</v>
      </c>
      <c r="B241" s="1" t="s">
        <v>74</v>
      </c>
      <c r="C241" s="1" t="s">
        <v>370</v>
      </c>
      <c r="D241" s="35" t="s">
        <v>282</v>
      </c>
      <c r="E241" s="2">
        <v>3</v>
      </c>
      <c r="F241" s="45" t="s">
        <v>40</v>
      </c>
      <c r="G241" s="46">
        <v>94439</v>
      </c>
      <c r="H241" s="46" t="s">
        <v>600</v>
      </c>
      <c r="I241" s="47" t="s">
        <v>373</v>
      </c>
      <c r="J241" s="48" t="s">
        <v>37</v>
      </c>
      <c r="K241" s="49">
        <v>16.3</v>
      </c>
      <c r="L241" s="49">
        <v>53.99</v>
      </c>
      <c r="M241" s="50">
        <v>880.04</v>
      </c>
    </row>
    <row r="242" spans="1:13" ht="43.5" x14ac:dyDescent="0.35">
      <c r="A242" s="1" t="s">
        <v>33</v>
      </c>
      <c r="B242" s="1" t="s">
        <v>74</v>
      </c>
      <c r="C242" s="1" t="s">
        <v>374</v>
      </c>
      <c r="D242" s="35" t="s">
        <v>285</v>
      </c>
      <c r="E242" s="2">
        <v>3</v>
      </c>
      <c r="F242" s="45" t="s">
        <v>40</v>
      </c>
      <c r="G242" s="46">
        <v>87258</v>
      </c>
      <c r="H242" s="46" t="s">
        <v>601</v>
      </c>
      <c r="I242" s="47" t="s">
        <v>374</v>
      </c>
      <c r="J242" s="48" t="s">
        <v>37</v>
      </c>
      <c r="K242" s="49">
        <v>16.3</v>
      </c>
      <c r="L242" s="49">
        <v>202.87</v>
      </c>
      <c r="M242" s="50">
        <v>3306.78</v>
      </c>
    </row>
    <row r="243" spans="1:13" x14ac:dyDescent="0.35">
      <c r="A243" s="1">
        <v>0</v>
      </c>
      <c r="B243" s="1" t="s">
        <v>74</v>
      </c>
      <c r="C243" s="1" t="s">
        <v>231</v>
      </c>
      <c r="D243" s="35" t="s">
        <v>366</v>
      </c>
      <c r="E243" s="2">
        <v>2</v>
      </c>
      <c r="F243" s="40"/>
      <c r="G243" s="41"/>
      <c r="H243" s="42" t="s">
        <v>602</v>
      </c>
      <c r="I243" s="43" t="s">
        <v>231</v>
      </c>
      <c r="J243" s="41"/>
      <c r="K243" s="41"/>
      <c r="L243" s="41"/>
      <c r="M243" s="44">
        <v>670.42</v>
      </c>
    </row>
    <row r="244" spans="1:13" ht="29" x14ac:dyDescent="0.35">
      <c r="A244" s="1" t="s">
        <v>33</v>
      </c>
      <c r="B244" s="1" t="s">
        <v>74</v>
      </c>
      <c r="C244" s="1" t="s">
        <v>242</v>
      </c>
      <c r="D244" s="35" t="s">
        <v>368</v>
      </c>
      <c r="E244" s="2">
        <v>3</v>
      </c>
      <c r="F244" s="45" t="s">
        <v>40</v>
      </c>
      <c r="G244" s="46">
        <v>88484</v>
      </c>
      <c r="H244" s="46" t="s">
        <v>603</v>
      </c>
      <c r="I244" s="47" t="s">
        <v>242</v>
      </c>
      <c r="J244" s="48" t="s">
        <v>37</v>
      </c>
      <c r="K244" s="49">
        <v>16.3</v>
      </c>
      <c r="L244" s="49">
        <v>3.73</v>
      </c>
      <c r="M244" s="50">
        <v>60.8</v>
      </c>
    </row>
    <row r="245" spans="1:13" ht="29" x14ac:dyDescent="0.35">
      <c r="A245" s="1" t="s">
        <v>33</v>
      </c>
      <c r="B245" s="1" t="s">
        <v>74</v>
      </c>
      <c r="C245" s="1" t="s">
        <v>245</v>
      </c>
      <c r="D245" s="35" t="s">
        <v>371</v>
      </c>
      <c r="E245" s="2">
        <v>3</v>
      </c>
      <c r="F245" s="45" t="s">
        <v>40</v>
      </c>
      <c r="G245" s="46">
        <v>88494</v>
      </c>
      <c r="H245" s="46" t="s">
        <v>604</v>
      </c>
      <c r="I245" s="47" t="s">
        <v>245</v>
      </c>
      <c r="J245" s="48" t="s">
        <v>37</v>
      </c>
      <c r="K245" s="49">
        <v>16.3</v>
      </c>
      <c r="L245" s="49">
        <v>20.88</v>
      </c>
      <c r="M245" s="50">
        <v>340.34</v>
      </c>
    </row>
    <row r="246" spans="1:13" ht="29" x14ac:dyDescent="0.35">
      <c r="A246" s="1" t="s">
        <v>33</v>
      </c>
      <c r="B246" s="1" t="s">
        <v>74</v>
      </c>
      <c r="C246" s="1" t="s">
        <v>248</v>
      </c>
      <c r="D246" s="35" t="s">
        <v>375</v>
      </c>
      <c r="E246" s="2">
        <v>3</v>
      </c>
      <c r="F246" s="45" t="s">
        <v>40</v>
      </c>
      <c r="G246" s="46">
        <v>88488</v>
      </c>
      <c r="H246" s="46" t="s">
        <v>605</v>
      </c>
      <c r="I246" s="47" t="s">
        <v>248</v>
      </c>
      <c r="J246" s="48" t="s">
        <v>37</v>
      </c>
      <c r="K246" s="49">
        <v>16.3</v>
      </c>
      <c r="L246" s="49">
        <v>16.52</v>
      </c>
      <c r="M246" s="50">
        <v>269.27999999999997</v>
      </c>
    </row>
    <row r="247" spans="1:13" x14ac:dyDescent="0.35">
      <c r="A247" s="1">
        <v>0</v>
      </c>
      <c r="B247" s="1" t="s">
        <v>74</v>
      </c>
      <c r="C247" s="1" t="s">
        <v>276</v>
      </c>
      <c r="D247" s="35" t="s">
        <v>391</v>
      </c>
      <c r="E247" s="2">
        <v>2</v>
      </c>
      <c r="F247" s="40"/>
      <c r="G247" s="41"/>
      <c r="H247" s="42" t="s">
        <v>606</v>
      </c>
      <c r="I247" s="43" t="s">
        <v>276</v>
      </c>
      <c r="J247" s="41"/>
      <c r="K247" s="41"/>
      <c r="L247" s="41"/>
      <c r="M247" s="44">
        <v>8986.0399999999991</v>
      </c>
    </row>
    <row r="248" spans="1:13" ht="43.5" x14ac:dyDescent="0.35">
      <c r="A248" s="1" t="s">
        <v>33</v>
      </c>
      <c r="B248" s="1" t="s">
        <v>74</v>
      </c>
      <c r="C248" s="1" t="s">
        <v>278</v>
      </c>
      <c r="D248" s="35" t="s">
        <v>394</v>
      </c>
      <c r="E248" s="2">
        <v>3</v>
      </c>
      <c r="F248" s="45" t="s">
        <v>40</v>
      </c>
      <c r="G248" s="46">
        <v>92868</v>
      </c>
      <c r="H248" s="46" t="s">
        <v>607</v>
      </c>
      <c r="I248" s="47" t="s">
        <v>278</v>
      </c>
      <c r="J248" s="48" t="s">
        <v>220</v>
      </c>
      <c r="K248" s="49">
        <v>14</v>
      </c>
      <c r="L248" s="49">
        <v>15.66</v>
      </c>
      <c r="M248" s="50">
        <v>219.24</v>
      </c>
    </row>
    <row r="249" spans="1:13" ht="43.5" x14ac:dyDescent="0.35">
      <c r="A249" s="1" t="s">
        <v>33</v>
      </c>
      <c r="B249" s="1" t="s">
        <v>74</v>
      </c>
      <c r="C249" s="1" t="s">
        <v>608</v>
      </c>
      <c r="D249" s="35" t="s">
        <v>397</v>
      </c>
      <c r="E249" s="2">
        <v>3</v>
      </c>
      <c r="F249" s="45" t="s">
        <v>40</v>
      </c>
      <c r="G249" s="46">
        <v>91943</v>
      </c>
      <c r="H249" s="46" t="s">
        <v>609</v>
      </c>
      <c r="I249" s="47" t="s">
        <v>608</v>
      </c>
      <c r="J249" s="48" t="s">
        <v>220</v>
      </c>
      <c r="K249" s="49">
        <v>6</v>
      </c>
      <c r="L249" s="49">
        <v>17.8</v>
      </c>
      <c r="M249" s="50">
        <v>106.8</v>
      </c>
    </row>
    <row r="250" spans="1:13" ht="64.5" customHeight="1" x14ac:dyDescent="0.35">
      <c r="A250" s="1" t="s">
        <v>33</v>
      </c>
      <c r="B250" s="1" t="s">
        <v>74</v>
      </c>
      <c r="C250" s="1" t="s">
        <v>610</v>
      </c>
      <c r="D250" s="35" t="s">
        <v>400</v>
      </c>
      <c r="E250" s="2">
        <v>3</v>
      </c>
      <c r="F250" s="45" t="s">
        <v>40</v>
      </c>
      <c r="G250" s="46">
        <v>91936</v>
      </c>
      <c r="H250" s="46" t="s">
        <v>611</v>
      </c>
      <c r="I250" s="47" t="s">
        <v>610</v>
      </c>
      <c r="J250" s="48" t="s">
        <v>220</v>
      </c>
      <c r="K250" s="49">
        <v>4</v>
      </c>
      <c r="L250" s="49">
        <v>14.37</v>
      </c>
      <c r="M250" s="50">
        <v>57.48</v>
      </c>
    </row>
    <row r="251" spans="1:13" ht="43.5" x14ac:dyDescent="0.35">
      <c r="A251" s="1" t="s">
        <v>33</v>
      </c>
      <c r="B251" s="1" t="s">
        <v>74</v>
      </c>
      <c r="C251" s="1" t="s">
        <v>287</v>
      </c>
      <c r="D251" s="35" t="s">
        <v>403</v>
      </c>
      <c r="E251" s="2">
        <v>3</v>
      </c>
      <c r="F251" s="45" t="s">
        <v>40</v>
      </c>
      <c r="G251" s="46">
        <v>91926</v>
      </c>
      <c r="H251" s="46" t="s">
        <v>612</v>
      </c>
      <c r="I251" s="47" t="s">
        <v>287</v>
      </c>
      <c r="J251" s="48" t="s">
        <v>60</v>
      </c>
      <c r="K251" s="49">
        <v>124.2</v>
      </c>
      <c r="L251" s="49">
        <v>4.75</v>
      </c>
      <c r="M251" s="50">
        <v>589.95000000000005</v>
      </c>
    </row>
    <row r="252" spans="1:13" ht="43.5" x14ac:dyDescent="0.35">
      <c r="A252" s="1" t="s">
        <v>33</v>
      </c>
      <c r="B252" s="1" t="s">
        <v>74</v>
      </c>
      <c r="C252" s="1" t="s">
        <v>284</v>
      </c>
      <c r="D252" s="35" t="s">
        <v>406</v>
      </c>
      <c r="E252" s="2">
        <v>3</v>
      </c>
      <c r="F252" s="45" t="s">
        <v>40</v>
      </c>
      <c r="G252" s="46">
        <v>91924</v>
      </c>
      <c r="H252" s="46" t="s">
        <v>613</v>
      </c>
      <c r="I252" s="47" t="s">
        <v>284</v>
      </c>
      <c r="J252" s="48" t="s">
        <v>60</v>
      </c>
      <c r="K252" s="49">
        <v>87</v>
      </c>
      <c r="L252" s="49">
        <v>3.22</v>
      </c>
      <c r="M252" s="50">
        <v>280.14</v>
      </c>
    </row>
    <row r="253" spans="1:13" ht="43.5" x14ac:dyDescent="0.35">
      <c r="A253" s="1" t="s">
        <v>33</v>
      </c>
      <c r="B253" s="1" t="s">
        <v>74</v>
      </c>
      <c r="C253" s="1" t="s">
        <v>614</v>
      </c>
      <c r="D253" s="35" t="s">
        <v>409</v>
      </c>
      <c r="E253" s="2">
        <v>3</v>
      </c>
      <c r="F253" s="45" t="s">
        <v>40</v>
      </c>
      <c r="G253" s="46">
        <v>91930</v>
      </c>
      <c r="H253" s="46" t="s">
        <v>615</v>
      </c>
      <c r="I253" s="47" t="s">
        <v>614</v>
      </c>
      <c r="J253" s="48" t="s">
        <v>60</v>
      </c>
      <c r="K253" s="49">
        <v>94.2</v>
      </c>
      <c r="L253" s="49">
        <v>10.48</v>
      </c>
      <c r="M253" s="50">
        <v>987.22</v>
      </c>
    </row>
    <row r="254" spans="1:13" ht="29" x14ac:dyDescent="0.35">
      <c r="A254" s="1" t="s">
        <v>305</v>
      </c>
      <c r="B254" s="1" t="s">
        <v>74</v>
      </c>
      <c r="C254" s="1" t="s">
        <v>306</v>
      </c>
      <c r="D254" s="35" t="s">
        <v>412</v>
      </c>
      <c r="E254" s="2">
        <v>3</v>
      </c>
      <c r="F254" s="45" t="s">
        <v>40</v>
      </c>
      <c r="G254" s="46">
        <v>39773</v>
      </c>
      <c r="H254" s="46" t="s">
        <v>616</v>
      </c>
      <c r="I254" s="47" t="s">
        <v>306</v>
      </c>
      <c r="J254" s="48" t="s">
        <v>309</v>
      </c>
      <c r="K254" s="49">
        <v>1</v>
      </c>
      <c r="L254" s="49">
        <v>122.24</v>
      </c>
      <c r="M254" s="50">
        <v>122.24</v>
      </c>
    </row>
    <row r="255" spans="1:13" ht="29" x14ac:dyDescent="0.35">
      <c r="A255" s="1" t="s">
        <v>33</v>
      </c>
      <c r="B255" s="1" t="s">
        <v>74</v>
      </c>
      <c r="C255" s="1" t="s">
        <v>311</v>
      </c>
      <c r="D255" s="35" t="s">
        <v>415</v>
      </c>
      <c r="E255" s="2">
        <v>3</v>
      </c>
      <c r="F255" s="45" t="s">
        <v>40</v>
      </c>
      <c r="G255" s="46">
        <v>101890</v>
      </c>
      <c r="H255" s="46" t="s">
        <v>617</v>
      </c>
      <c r="I255" s="47" t="s">
        <v>311</v>
      </c>
      <c r="J255" s="48" t="s">
        <v>220</v>
      </c>
      <c r="K255" s="49">
        <v>6</v>
      </c>
      <c r="L255" s="49">
        <v>18.420000000000002</v>
      </c>
      <c r="M255" s="50">
        <v>110.52</v>
      </c>
    </row>
    <row r="256" spans="1:13" ht="29" x14ac:dyDescent="0.35">
      <c r="A256" s="1" t="s">
        <v>305</v>
      </c>
      <c r="B256" s="1" t="s">
        <v>74</v>
      </c>
      <c r="C256" s="1" t="s">
        <v>618</v>
      </c>
      <c r="D256" s="35" t="s">
        <v>418</v>
      </c>
      <c r="E256" s="2">
        <v>3</v>
      </c>
      <c r="F256" s="45" t="s">
        <v>40</v>
      </c>
      <c r="G256" s="46">
        <v>39470</v>
      </c>
      <c r="H256" s="46" t="s">
        <v>619</v>
      </c>
      <c r="I256" s="47" t="s">
        <v>618</v>
      </c>
      <c r="J256" s="48" t="s">
        <v>309</v>
      </c>
      <c r="K256" s="49">
        <v>2</v>
      </c>
      <c r="L256" s="49">
        <v>102.84</v>
      </c>
      <c r="M256" s="50">
        <v>205.68</v>
      </c>
    </row>
    <row r="257" spans="1:13" ht="29" x14ac:dyDescent="0.35">
      <c r="A257" s="1" t="s">
        <v>305</v>
      </c>
      <c r="B257" s="1" t="s">
        <v>74</v>
      </c>
      <c r="C257" s="1" t="s">
        <v>620</v>
      </c>
      <c r="D257" s="35" t="s">
        <v>421</v>
      </c>
      <c r="E257" s="2">
        <v>3</v>
      </c>
      <c r="F257" s="45" t="s">
        <v>40</v>
      </c>
      <c r="G257" s="46">
        <v>39450</v>
      </c>
      <c r="H257" s="46" t="s">
        <v>621</v>
      </c>
      <c r="I257" s="47" t="s">
        <v>620</v>
      </c>
      <c r="J257" s="48" t="s">
        <v>309</v>
      </c>
      <c r="K257" s="49">
        <v>2</v>
      </c>
      <c r="L257" s="49">
        <v>187.17</v>
      </c>
      <c r="M257" s="50">
        <v>374.34</v>
      </c>
    </row>
    <row r="258" spans="1:13" ht="29" x14ac:dyDescent="0.35">
      <c r="A258" s="1" t="s">
        <v>33</v>
      </c>
      <c r="B258" s="1" t="s">
        <v>74</v>
      </c>
      <c r="C258" s="1" t="s">
        <v>320</v>
      </c>
      <c r="D258" s="35" t="s">
        <v>424</v>
      </c>
      <c r="E258" s="2">
        <v>3</v>
      </c>
      <c r="F258" s="45" t="s">
        <v>40</v>
      </c>
      <c r="G258" s="46">
        <v>91953</v>
      </c>
      <c r="H258" s="46" t="s">
        <v>622</v>
      </c>
      <c r="I258" s="47" t="s">
        <v>320</v>
      </c>
      <c r="J258" s="48" t="s">
        <v>220</v>
      </c>
      <c r="K258" s="49">
        <v>2</v>
      </c>
      <c r="L258" s="49">
        <v>30.46</v>
      </c>
      <c r="M258" s="50">
        <v>60.92</v>
      </c>
    </row>
    <row r="259" spans="1:13" ht="29" x14ac:dyDescent="0.35">
      <c r="A259" s="1" t="s">
        <v>33</v>
      </c>
      <c r="B259" s="1" t="s">
        <v>74</v>
      </c>
      <c r="C259" s="1" t="s">
        <v>623</v>
      </c>
      <c r="D259" s="35" t="s">
        <v>624</v>
      </c>
      <c r="E259" s="2">
        <v>3</v>
      </c>
      <c r="F259" s="45" t="s">
        <v>40</v>
      </c>
      <c r="G259" s="46">
        <v>91961</v>
      </c>
      <c r="H259" s="46" t="s">
        <v>625</v>
      </c>
      <c r="I259" s="47" t="s">
        <v>623</v>
      </c>
      <c r="J259" s="48" t="s">
        <v>220</v>
      </c>
      <c r="K259" s="49">
        <v>2</v>
      </c>
      <c r="L259" s="49">
        <v>59.71</v>
      </c>
      <c r="M259" s="50">
        <v>119.42</v>
      </c>
    </row>
    <row r="260" spans="1:13" ht="29" x14ac:dyDescent="0.35">
      <c r="A260" s="1" t="s">
        <v>33</v>
      </c>
      <c r="B260" s="1" t="s">
        <v>74</v>
      </c>
      <c r="C260" s="1" t="s">
        <v>326</v>
      </c>
      <c r="D260" s="35" t="s">
        <v>626</v>
      </c>
      <c r="E260" s="2">
        <v>3</v>
      </c>
      <c r="F260" s="45" t="s">
        <v>40</v>
      </c>
      <c r="G260" s="46">
        <v>92000</v>
      </c>
      <c r="H260" s="46" t="s">
        <v>627</v>
      </c>
      <c r="I260" s="47" t="s">
        <v>326</v>
      </c>
      <c r="J260" s="48" t="s">
        <v>220</v>
      </c>
      <c r="K260" s="49">
        <v>10</v>
      </c>
      <c r="L260" s="49">
        <v>32.119999999999997</v>
      </c>
      <c r="M260" s="50">
        <v>321.2</v>
      </c>
    </row>
    <row r="261" spans="1:13" ht="43.5" x14ac:dyDescent="0.35">
      <c r="A261" s="1" t="s">
        <v>33</v>
      </c>
      <c r="B261" s="1" t="s">
        <v>74</v>
      </c>
      <c r="C261" s="1" t="s">
        <v>335</v>
      </c>
      <c r="D261" s="35" t="s">
        <v>628</v>
      </c>
      <c r="E261" s="2">
        <v>3</v>
      </c>
      <c r="F261" s="45" t="s">
        <v>40</v>
      </c>
      <c r="G261" s="46">
        <v>91834</v>
      </c>
      <c r="H261" s="46" t="s">
        <v>629</v>
      </c>
      <c r="I261" s="47" t="s">
        <v>335</v>
      </c>
      <c r="J261" s="48" t="s">
        <v>60</v>
      </c>
      <c r="K261" s="49">
        <v>69.66</v>
      </c>
      <c r="L261" s="49">
        <v>11.44</v>
      </c>
      <c r="M261" s="50">
        <v>796.91</v>
      </c>
    </row>
    <row r="262" spans="1:13" ht="43.5" x14ac:dyDescent="0.35">
      <c r="A262" s="1" t="s">
        <v>33</v>
      </c>
      <c r="B262" s="1" t="s">
        <v>74</v>
      </c>
      <c r="C262" s="1" t="s">
        <v>630</v>
      </c>
      <c r="D262" s="35" t="s">
        <v>631</v>
      </c>
      <c r="E262" s="2">
        <v>3</v>
      </c>
      <c r="F262" s="45" t="s">
        <v>40</v>
      </c>
      <c r="G262" s="46">
        <v>91868</v>
      </c>
      <c r="H262" s="46" t="s">
        <v>632</v>
      </c>
      <c r="I262" s="47" t="s">
        <v>630</v>
      </c>
      <c r="J262" s="48" t="s">
        <v>60</v>
      </c>
      <c r="K262" s="49">
        <v>20.95</v>
      </c>
      <c r="L262" s="49">
        <v>15.55</v>
      </c>
      <c r="M262" s="50">
        <v>325.77</v>
      </c>
    </row>
    <row r="263" spans="1:13" ht="43.5" x14ac:dyDescent="0.35">
      <c r="A263" s="1" t="s">
        <v>33</v>
      </c>
      <c r="B263" s="1" t="s">
        <v>74</v>
      </c>
      <c r="C263" s="1" t="s">
        <v>633</v>
      </c>
      <c r="D263" s="35" t="s">
        <v>634</v>
      </c>
      <c r="E263" s="2">
        <v>3</v>
      </c>
      <c r="F263" s="45" t="s">
        <v>40</v>
      </c>
      <c r="G263" s="46">
        <v>101876</v>
      </c>
      <c r="H263" s="46" t="s">
        <v>635</v>
      </c>
      <c r="I263" s="47" t="s">
        <v>633</v>
      </c>
      <c r="J263" s="48" t="s">
        <v>220</v>
      </c>
      <c r="K263" s="49">
        <v>1</v>
      </c>
      <c r="L263" s="49">
        <v>112.62</v>
      </c>
      <c r="M263" s="50">
        <v>112.62</v>
      </c>
    </row>
    <row r="264" spans="1:13" ht="43.5" x14ac:dyDescent="0.35">
      <c r="A264" s="1" t="s">
        <v>33</v>
      </c>
      <c r="B264" s="1" t="s">
        <v>74</v>
      </c>
      <c r="C264" s="1" t="s">
        <v>356</v>
      </c>
      <c r="D264" s="35" t="s">
        <v>636</v>
      </c>
      <c r="E264" s="2">
        <v>3</v>
      </c>
      <c r="F264" s="45" t="s">
        <v>40</v>
      </c>
      <c r="G264" s="46">
        <v>101509</v>
      </c>
      <c r="H264" s="46" t="s">
        <v>637</v>
      </c>
      <c r="I264" s="47" t="s">
        <v>356</v>
      </c>
      <c r="J264" s="48" t="s">
        <v>220</v>
      </c>
      <c r="K264" s="49">
        <v>1</v>
      </c>
      <c r="L264" s="49">
        <v>2101.96</v>
      </c>
      <c r="M264" s="50">
        <v>2101.96</v>
      </c>
    </row>
    <row r="265" spans="1:13" ht="29" x14ac:dyDescent="0.35">
      <c r="A265" s="1" t="s">
        <v>305</v>
      </c>
      <c r="B265" s="1" t="s">
        <v>74</v>
      </c>
      <c r="C265" s="1" t="s">
        <v>359</v>
      </c>
      <c r="D265" s="35" t="s">
        <v>638</v>
      </c>
      <c r="E265" s="2">
        <v>3</v>
      </c>
      <c r="F265" s="45" t="s">
        <v>40</v>
      </c>
      <c r="G265" s="46">
        <v>5044</v>
      </c>
      <c r="H265" s="46" t="s">
        <v>639</v>
      </c>
      <c r="I265" s="47" t="s">
        <v>359</v>
      </c>
      <c r="J265" s="48" t="s">
        <v>309</v>
      </c>
      <c r="K265" s="49">
        <v>1</v>
      </c>
      <c r="L265" s="49">
        <v>1117.45</v>
      </c>
      <c r="M265" s="50">
        <v>1117.45</v>
      </c>
    </row>
    <row r="266" spans="1:13" ht="43.5" x14ac:dyDescent="0.35">
      <c r="A266" s="1" t="s">
        <v>33</v>
      </c>
      <c r="B266" s="1" t="s">
        <v>74</v>
      </c>
      <c r="C266" s="1" t="s">
        <v>640</v>
      </c>
      <c r="D266" s="35" t="s">
        <v>641</v>
      </c>
      <c r="E266" s="2">
        <v>3</v>
      </c>
      <c r="F266" s="45" t="s">
        <v>40</v>
      </c>
      <c r="G266" s="46">
        <v>97585</v>
      </c>
      <c r="H266" s="46" t="s">
        <v>642</v>
      </c>
      <c r="I266" s="47" t="s">
        <v>640</v>
      </c>
      <c r="J266" s="48" t="s">
        <v>220</v>
      </c>
      <c r="K266" s="49">
        <v>6</v>
      </c>
      <c r="L266" s="49">
        <v>136.31</v>
      </c>
      <c r="M266" s="50">
        <v>817.86</v>
      </c>
    </row>
    <row r="267" spans="1:13" ht="29" x14ac:dyDescent="0.35">
      <c r="A267" s="1" t="s">
        <v>33</v>
      </c>
      <c r="B267" s="1" t="s">
        <v>74</v>
      </c>
      <c r="C267" s="1" t="s">
        <v>353</v>
      </c>
      <c r="D267" s="35" t="s">
        <v>643</v>
      </c>
      <c r="E267" s="2">
        <v>3</v>
      </c>
      <c r="F267" s="45" t="s">
        <v>40</v>
      </c>
      <c r="G267" s="46">
        <v>103782</v>
      </c>
      <c r="H267" s="46" t="s">
        <v>644</v>
      </c>
      <c r="I267" s="47" t="s">
        <v>353</v>
      </c>
      <c r="J267" s="48" t="s">
        <v>220</v>
      </c>
      <c r="K267" s="49">
        <v>4</v>
      </c>
      <c r="L267" s="49">
        <v>39.58</v>
      </c>
      <c r="M267" s="50">
        <v>158.32</v>
      </c>
    </row>
    <row r="268" spans="1:13" x14ac:dyDescent="0.35">
      <c r="A268" s="1">
        <v>0</v>
      </c>
      <c r="B268" s="1" t="s">
        <v>74</v>
      </c>
      <c r="C268" s="1" t="s">
        <v>645</v>
      </c>
      <c r="D268" s="35" t="s">
        <v>427</v>
      </c>
      <c r="E268" s="2">
        <v>2</v>
      </c>
      <c r="F268" s="40"/>
      <c r="G268" s="41"/>
      <c r="H268" s="42" t="s">
        <v>646</v>
      </c>
      <c r="I268" s="43" t="s">
        <v>645</v>
      </c>
      <c r="J268" s="41"/>
      <c r="K268" s="41"/>
      <c r="L268" s="41"/>
      <c r="M268" s="44">
        <v>6579.81</v>
      </c>
    </row>
    <row r="269" spans="1:13" ht="72.5" x14ac:dyDescent="0.35">
      <c r="A269" s="1" t="s">
        <v>33</v>
      </c>
      <c r="B269" s="1" t="s">
        <v>74</v>
      </c>
      <c r="C269" s="1" t="s">
        <v>429</v>
      </c>
      <c r="D269" s="35" t="s">
        <v>430</v>
      </c>
      <c r="E269" s="2">
        <v>3</v>
      </c>
      <c r="F269" s="45" t="s">
        <v>40</v>
      </c>
      <c r="G269" s="46">
        <v>91785</v>
      </c>
      <c r="H269" s="46" t="s">
        <v>647</v>
      </c>
      <c r="I269" s="47" t="s">
        <v>432</v>
      </c>
      <c r="J269" s="48" t="s">
        <v>60</v>
      </c>
      <c r="K269" s="49">
        <v>9.5299999999999994</v>
      </c>
      <c r="L269" s="49">
        <v>44.92</v>
      </c>
      <c r="M269" s="50">
        <v>428.09</v>
      </c>
    </row>
    <row r="270" spans="1:13" ht="58" x14ac:dyDescent="0.35">
      <c r="A270" s="1" t="s">
        <v>33</v>
      </c>
      <c r="B270" s="1" t="s">
        <v>74</v>
      </c>
      <c r="C270" s="1" t="s">
        <v>433</v>
      </c>
      <c r="D270" s="35" t="s">
        <v>434</v>
      </c>
      <c r="E270" s="2">
        <v>3</v>
      </c>
      <c r="F270" s="45" t="s">
        <v>40</v>
      </c>
      <c r="G270" s="46">
        <v>91784</v>
      </c>
      <c r="H270" s="46" t="s">
        <v>648</v>
      </c>
      <c r="I270" s="47" t="s">
        <v>436</v>
      </c>
      <c r="J270" s="48" t="s">
        <v>60</v>
      </c>
      <c r="K270" s="49">
        <v>11.7</v>
      </c>
      <c r="L270" s="49">
        <v>45.97</v>
      </c>
      <c r="M270" s="50">
        <v>537.85</v>
      </c>
    </row>
    <row r="271" spans="1:13" ht="72.5" x14ac:dyDescent="0.35">
      <c r="A271" s="1" t="s">
        <v>33</v>
      </c>
      <c r="B271" s="1" t="s">
        <v>74</v>
      </c>
      <c r="C271" s="1" t="s">
        <v>437</v>
      </c>
      <c r="D271" s="35" t="s">
        <v>438</v>
      </c>
      <c r="E271" s="2">
        <v>3</v>
      </c>
      <c r="F271" s="45" t="s">
        <v>40</v>
      </c>
      <c r="G271" s="46">
        <v>91786</v>
      </c>
      <c r="H271" s="46" t="s">
        <v>649</v>
      </c>
      <c r="I271" s="47" t="s">
        <v>440</v>
      </c>
      <c r="J271" s="48" t="s">
        <v>60</v>
      </c>
      <c r="K271" s="49">
        <v>4.5</v>
      </c>
      <c r="L271" s="49">
        <v>35.729999999999997</v>
      </c>
      <c r="M271" s="50">
        <v>160.79</v>
      </c>
    </row>
    <row r="272" spans="1:13" ht="58" x14ac:dyDescent="0.35">
      <c r="A272" s="1" t="s">
        <v>33</v>
      </c>
      <c r="B272" s="1" t="s">
        <v>74</v>
      </c>
      <c r="C272" s="1" t="s">
        <v>441</v>
      </c>
      <c r="D272" s="35" t="s">
        <v>442</v>
      </c>
      <c r="E272" s="2">
        <v>3</v>
      </c>
      <c r="F272" s="45" t="s">
        <v>40</v>
      </c>
      <c r="G272" s="46">
        <v>91787</v>
      </c>
      <c r="H272" s="46" t="s">
        <v>650</v>
      </c>
      <c r="I272" s="47" t="s">
        <v>441</v>
      </c>
      <c r="J272" s="48" t="s">
        <v>60</v>
      </c>
      <c r="K272" s="49">
        <v>4.24</v>
      </c>
      <c r="L272" s="49">
        <v>44.09</v>
      </c>
      <c r="M272" s="50">
        <v>186.94</v>
      </c>
    </row>
    <row r="273" spans="1:15" ht="43.5" x14ac:dyDescent="0.35">
      <c r="A273" s="1" t="s">
        <v>33</v>
      </c>
      <c r="B273" s="1" t="s">
        <v>74</v>
      </c>
      <c r="C273" s="1" t="s">
        <v>651</v>
      </c>
      <c r="D273" s="35" t="s">
        <v>445</v>
      </c>
      <c r="E273" s="2">
        <v>3</v>
      </c>
      <c r="F273" s="45" t="s">
        <v>40</v>
      </c>
      <c r="G273" s="46">
        <v>94792</v>
      </c>
      <c r="H273" s="46" t="s">
        <v>652</v>
      </c>
      <c r="I273" s="47" t="s">
        <v>651</v>
      </c>
      <c r="J273" s="48" t="s">
        <v>220</v>
      </c>
      <c r="K273" s="49">
        <v>1</v>
      </c>
      <c r="L273" s="49">
        <v>150.54</v>
      </c>
      <c r="M273" s="50">
        <v>150.54</v>
      </c>
    </row>
    <row r="274" spans="1:15" ht="29" x14ac:dyDescent="0.35">
      <c r="A274" s="1" t="s">
        <v>33</v>
      </c>
      <c r="B274" s="1" t="s">
        <v>74</v>
      </c>
      <c r="C274" s="1" t="s">
        <v>447</v>
      </c>
      <c r="D274" s="35" t="s">
        <v>448</v>
      </c>
      <c r="E274" s="2">
        <v>3</v>
      </c>
      <c r="F274" s="45" t="s">
        <v>40</v>
      </c>
      <c r="G274" s="46">
        <v>94490</v>
      </c>
      <c r="H274" s="46" t="s">
        <v>653</v>
      </c>
      <c r="I274" s="47" t="s">
        <v>447</v>
      </c>
      <c r="J274" s="48" t="s">
        <v>220</v>
      </c>
      <c r="K274" s="49">
        <v>2</v>
      </c>
      <c r="L274" s="49">
        <v>35.94</v>
      </c>
      <c r="M274" s="50">
        <v>71.88</v>
      </c>
    </row>
    <row r="275" spans="1:15" ht="29" x14ac:dyDescent="0.35">
      <c r="A275" s="1" t="s">
        <v>33</v>
      </c>
      <c r="B275" s="1" t="s">
        <v>74</v>
      </c>
      <c r="C275" s="1" t="s">
        <v>453</v>
      </c>
      <c r="D275" s="35" t="s">
        <v>451</v>
      </c>
      <c r="E275" s="2">
        <v>3</v>
      </c>
      <c r="F275" s="45" t="s">
        <v>40</v>
      </c>
      <c r="G275" s="46">
        <v>102613</v>
      </c>
      <c r="H275" s="46" t="s">
        <v>654</v>
      </c>
      <c r="I275" s="47" t="s">
        <v>453</v>
      </c>
      <c r="J275" s="48" t="s">
        <v>220</v>
      </c>
      <c r="K275" s="49">
        <v>2</v>
      </c>
      <c r="L275" s="49">
        <v>896.58</v>
      </c>
      <c r="M275" s="50">
        <v>1793.16</v>
      </c>
    </row>
    <row r="276" spans="1:15" ht="29" x14ac:dyDescent="0.35">
      <c r="A276" s="1" t="s">
        <v>33</v>
      </c>
      <c r="B276" s="1" t="s">
        <v>74</v>
      </c>
      <c r="C276" s="1" t="s">
        <v>456</v>
      </c>
      <c r="D276" s="35" t="s">
        <v>454</v>
      </c>
      <c r="E276" s="2">
        <v>3</v>
      </c>
      <c r="F276" s="45" t="s">
        <v>40</v>
      </c>
      <c r="G276" s="46">
        <v>94796</v>
      </c>
      <c r="H276" s="46" t="s">
        <v>655</v>
      </c>
      <c r="I276" s="47" t="s">
        <v>456</v>
      </c>
      <c r="J276" s="48" t="s">
        <v>220</v>
      </c>
      <c r="K276" s="49">
        <v>1</v>
      </c>
      <c r="L276" s="49">
        <v>56.16</v>
      </c>
      <c r="M276" s="50">
        <v>56.16</v>
      </c>
    </row>
    <row r="277" spans="1:15" ht="69" customHeight="1" x14ac:dyDescent="0.35">
      <c r="A277" s="1" t="s">
        <v>33</v>
      </c>
      <c r="B277" s="1" t="s">
        <v>74</v>
      </c>
      <c r="C277" s="1" t="s">
        <v>656</v>
      </c>
      <c r="D277" s="35" t="s">
        <v>457</v>
      </c>
      <c r="E277" s="2">
        <v>3</v>
      </c>
      <c r="F277" s="45" t="s">
        <v>40</v>
      </c>
      <c r="G277" s="46">
        <v>98110</v>
      </c>
      <c r="H277" s="46" t="s">
        <v>657</v>
      </c>
      <c r="I277" s="47" t="s">
        <v>656</v>
      </c>
      <c r="J277" s="48" t="s">
        <v>220</v>
      </c>
      <c r="K277" s="49">
        <v>1</v>
      </c>
      <c r="L277" s="49">
        <v>398.63</v>
      </c>
      <c r="M277" s="50">
        <v>398.63</v>
      </c>
    </row>
    <row r="278" spans="1:15" ht="69" customHeight="1" x14ac:dyDescent="0.35">
      <c r="A278" s="1" t="s">
        <v>33</v>
      </c>
      <c r="B278" s="1" t="s">
        <v>74</v>
      </c>
      <c r="C278" s="1" t="s">
        <v>465</v>
      </c>
      <c r="D278" s="35" t="s">
        <v>460</v>
      </c>
      <c r="E278" s="2">
        <v>3</v>
      </c>
      <c r="F278" s="45" t="s">
        <v>40</v>
      </c>
      <c r="G278" s="46">
        <v>99258</v>
      </c>
      <c r="H278" s="46" t="s">
        <v>658</v>
      </c>
      <c r="I278" s="47" t="s">
        <v>465</v>
      </c>
      <c r="J278" s="48" t="s">
        <v>220</v>
      </c>
      <c r="K278" s="49">
        <v>2</v>
      </c>
      <c r="L278" s="49">
        <v>241.84</v>
      </c>
      <c r="M278" s="50">
        <v>483.68</v>
      </c>
    </row>
    <row r="279" spans="1:15" ht="69" customHeight="1" x14ac:dyDescent="0.35">
      <c r="A279" s="1" t="s">
        <v>33</v>
      </c>
      <c r="B279" s="1" t="s">
        <v>74</v>
      </c>
      <c r="C279" s="1" t="s">
        <v>468</v>
      </c>
      <c r="D279" s="35" t="s">
        <v>463</v>
      </c>
      <c r="E279" s="2">
        <v>3</v>
      </c>
      <c r="F279" s="45" t="s">
        <v>40</v>
      </c>
      <c r="G279" s="46">
        <v>89482</v>
      </c>
      <c r="H279" s="46" t="s">
        <v>659</v>
      </c>
      <c r="I279" s="47" t="s">
        <v>468</v>
      </c>
      <c r="J279" s="48" t="s">
        <v>220</v>
      </c>
      <c r="K279" s="49">
        <v>1</v>
      </c>
      <c r="L279" s="49">
        <v>38.909999999999997</v>
      </c>
      <c r="M279" s="50">
        <v>38.909999999999997</v>
      </c>
      <c r="O279" s="1">
        <v>1200</v>
      </c>
    </row>
    <row r="280" spans="1:15" ht="69" customHeight="1" x14ac:dyDescent="0.35">
      <c r="A280" s="1" t="s">
        <v>33</v>
      </c>
      <c r="B280" s="1" t="s">
        <v>74</v>
      </c>
      <c r="C280" s="1" t="s">
        <v>471</v>
      </c>
      <c r="D280" s="35" t="s">
        <v>466</v>
      </c>
      <c r="E280" s="2">
        <v>3</v>
      </c>
      <c r="F280" s="45" t="s">
        <v>40</v>
      </c>
      <c r="G280" s="46">
        <v>91792</v>
      </c>
      <c r="H280" s="46" t="s">
        <v>660</v>
      </c>
      <c r="I280" s="47" t="s">
        <v>474</v>
      </c>
      <c r="J280" s="48" t="s">
        <v>60</v>
      </c>
      <c r="K280" s="49">
        <v>2.38</v>
      </c>
      <c r="L280" s="49">
        <v>62.06</v>
      </c>
      <c r="M280" s="50">
        <v>147.69999999999999</v>
      </c>
    </row>
    <row r="281" spans="1:15" ht="69" customHeight="1" x14ac:dyDescent="0.35">
      <c r="A281" s="1" t="s">
        <v>33</v>
      </c>
      <c r="B281" s="1" t="s">
        <v>74</v>
      </c>
      <c r="C281" s="1" t="s">
        <v>475</v>
      </c>
      <c r="D281" s="35" t="s">
        <v>469</v>
      </c>
      <c r="E281" s="2">
        <v>3</v>
      </c>
      <c r="F281" s="45" t="s">
        <v>40</v>
      </c>
      <c r="G281" s="46">
        <v>91793</v>
      </c>
      <c r="H281" s="46" t="s">
        <v>661</v>
      </c>
      <c r="I281" s="47" t="s">
        <v>478</v>
      </c>
      <c r="J281" s="48" t="s">
        <v>60</v>
      </c>
      <c r="K281" s="49">
        <v>8.01</v>
      </c>
      <c r="L281" s="49">
        <v>101.66</v>
      </c>
      <c r="M281" s="50">
        <v>814.3</v>
      </c>
    </row>
    <row r="282" spans="1:15" ht="81.75" customHeight="1" x14ac:dyDescent="0.35">
      <c r="A282" s="1" t="s">
        <v>33</v>
      </c>
      <c r="B282" s="1" t="s">
        <v>74</v>
      </c>
      <c r="C282" s="1" t="s">
        <v>482</v>
      </c>
      <c r="D282" s="35" t="s">
        <v>472</v>
      </c>
      <c r="E282" s="2">
        <v>3</v>
      </c>
      <c r="F282" s="45" t="s">
        <v>40</v>
      </c>
      <c r="G282" s="46">
        <v>91795</v>
      </c>
      <c r="H282" s="46" t="s">
        <v>662</v>
      </c>
      <c r="I282" s="47" t="s">
        <v>485</v>
      </c>
      <c r="J282" s="48" t="s">
        <v>60</v>
      </c>
      <c r="K282" s="49">
        <v>8.5399999999999991</v>
      </c>
      <c r="L282" s="49">
        <v>76.59</v>
      </c>
      <c r="M282" s="50">
        <v>654.08000000000004</v>
      </c>
    </row>
    <row r="283" spans="1:15" ht="69" customHeight="1" x14ac:dyDescent="0.35">
      <c r="A283" s="1" t="s">
        <v>33</v>
      </c>
      <c r="B283" s="1" t="s">
        <v>74</v>
      </c>
      <c r="C283" s="1" t="s">
        <v>486</v>
      </c>
      <c r="D283" s="35" t="s">
        <v>476</v>
      </c>
      <c r="E283" s="2">
        <v>3</v>
      </c>
      <c r="F283" s="45" t="s">
        <v>40</v>
      </c>
      <c r="G283" s="46">
        <v>99251</v>
      </c>
      <c r="H283" s="46" t="s">
        <v>663</v>
      </c>
      <c r="I283" s="47" t="s">
        <v>486</v>
      </c>
      <c r="J283" s="48" t="s">
        <v>220</v>
      </c>
      <c r="K283" s="49">
        <v>1</v>
      </c>
      <c r="L283" s="49">
        <v>288.93</v>
      </c>
      <c r="M283" s="50">
        <v>288.93</v>
      </c>
    </row>
    <row r="284" spans="1:15" ht="69" customHeight="1" x14ac:dyDescent="0.35">
      <c r="A284" s="1" t="s">
        <v>33</v>
      </c>
      <c r="B284" s="1" t="s">
        <v>74</v>
      </c>
      <c r="C284" s="1" t="s">
        <v>489</v>
      </c>
      <c r="D284" s="35" t="s">
        <v>480</v>
      </c>
      <c r="E284" s="2">
        <v>3</v>
      </c>
      <c r="F284" s="45" t="s">
        <v>40</v>
      </c>
      <c r="G284" s="46">
        <v>91790</v>
      </c>
      <c r="H284" s="46" t="s">
        <v>664</v>
      </c>
      <c r="I284" s="47" t="s">
        <v>492</v>
      </c>
      <c r="J284" s="48" t="s">
        <v>60</v>
      </c>
      <c r="K284" s="49">
        <v>5.5</v>
      </c>
      <c r="L284" s="49">
        <v>66.94</v>
      </c>
      <c r="M284" s="50">
        <v>368.17</v>
      </c>
    </row>
    <row r="285" spans="1:15" x14ac:dyDescent="0.35">
      <c r="D285" s="35"/>
      <c r="I285" s="51"/>
      <c r="J285" s="52"/>
      <c r="K285" s="4">
        <v>32970.49</v>
      </c>
    </row>
    <row r="286" spans="1:15" x14ac:dyDescent="0.35">
      <c r="D286" s="35"/>
      <c r="I286" s="51"/>
      <c r="J286" s="52"/>
    </row>
    <row r="287" spans="1:15" x14ac:dyDescent="0.35">
      <c r="D287" s="35"/>
      <c r="I287" s="51"/>
      <c r="J287" s="52"/>
    </row>
    <row r="288" spans="1:15" x14ac:dyDescent="0.35">
      <c r="D288" s="35"/>
      <c r="I288" s="51"/>
      <c r="J288" s="52"/>
    </row>
    <row r="289" spans="4:10" x14ac:dyDescent="0.35">
      <c r="D289" s="35"/>
      <c r="I289" s="51"/>
      <c r="J289" s="52"/>
    </row>
    <row r="290" spans="4:10" x14ac:dyDescent="0.35">
      <c r="D290" s="35"/>
      <c r="I290" s="51"/>
      <c r="J290" s="52"/>
    </row>
    <row r="291" spans="4:10" x14ac:dyDescent="0.35">
      <c r="D291" s="35"/>
      <c r="I291" s="51"/>
      <c r="J291" s="52"/>
    </row>
    <row r="292" spans="4:10" x14ac:dyDescent="0.35">
      <c r="D292" s="35"/>
      <c r="I292" s="51"/>
      <c r="J292" s="52"/>
    </row>
    <row r="293" spans="4:10" x14ac:dyDescent="0.35">
      <c r="D293" s="35"/>
      <c r="I293" s="51"/>
      <c r="J293" s="52"/>
    </row>
    <row r="294" spans="4:10" x14ac:dyDescent="0.35">
      <c r="D294" s="35"/>
      <c r="I294" s="51"/>
      <c r="J294" s="52"/>
    </row>
    <row r="295" spans="4:10" x14ac:dyDescent="0.35">
      <c r="D295" s="35"/>
      <c r="I295" s="51"/>
      <c r="J295" s="52"/>
    </row>
    <row r="296" spans="4:10" x14ac:dyDescent="0.35">
      <c r="D296" s="35"/>
      <c r="I296" s="51"/>
      <c r="J296" s="52"/>
    </row>
    <row r="297" spans="4:10" x14ac:dyDescent="0.35">
      <c r="D297" s="35"/>
      <c r="I297" s="51"/>
      <c r="J297" s="52"/>
    </row>
    <row r="298" spans="4:10" x14ac:dyDescent="0.35">
      <c r="D298" s="35"/>
      <c r="I298" s="51"/>
      <c r="J298" s="52"/>
    </row>
    <row r="299" spans="4:10" x14ac:dyDescent="0.35">
      <c r="D299" s="35"/>
      <c r="I299" s="51"/>
      <c r="J299" s="52"/>
    </row>
    <row r="300" spans="4:10" x14ac:dyDescent="0.35">
      <c r="D300" s="35"/>
      <c r="I300" s="51"/>
      <c r="J300" s="52"/>
    </row>
    <row r="301" spans="4:10" x14ac:dyDescent="0.35">
      <c r="D301" s="35"/>
      <c r="I301" s="51"/>
      <c r="J301" s="52"/>
    </row>
  </sheetData>
  <autoFilter ref="A12:M215" xr:uid="{00000000-0009-0000-0000-000008000000}"/>
  <mergeCells count="14">
    <mergeCell ref="Y11:Z11"/>
    <mergeCell ref="F7:G7"/>
    <mergeCell ref="Y7:Z7"/>
    <mergeCell ref="F8:G8"/>
    <mergeCell ref="Y8:Z8"/>
    <mergeCell ref="Y9:Z9"/>
    <mergeCell ref="F10:M10"/>
    <mergeCell ref="Y10:Z10"/>
    <mergeCell ref="Y6:Z6"/>
    <mergeCell ref="F2:G2"/>
    <mergeCell ref="F3:G3"/>
    <mergeCell ref="F4:G4"/>
    <mergeCell ref="F5:G5"/>
    <mergeCell ref="F6:G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2" orientation="portrait" r:id="rId1"/>
  <headerFooter>
    <oddFooter xml:space="preserve">&amp;L*Aplicação do BDI nos preços do DER desonerados&amp;R&amp;"-,Negrito"___________________________________________________________________________
PROJETO: Lincoln Cartaxo de Lira Júnior – Eng° Civil CREA 160 814 689 - 8 – Tel. (83) 9 9924 4447               </oddFooter>
  </headerFooter>
  <rowBreaks count="2" manualBreakCount="2">
    <brk id="77" min="5" max="12" man="1"/>
    <brk id="146" min="5" max="12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3328A-9C48-4330-B8CE-CEC289722E64}">
  <sheetPr>
    <outlinePr summaryBelow="0" summaryRight="0"/>
  </sheetPr>
  <dimension ref="A1:AI928"/>
  <sheetViews>
    <sheetView showGridLines="0" view="pageBreakPreview" topLeftCell="F171" zoomScaleNormal="80" zoomScaleSheetLayoutView="100" zoomScalePageLayoutView="55" workbookViewId="0">
      <selection activeCell="R60" sqref="R60"/>
    </sheetView>
  </sheetViews>
  <sheetFormatPr defaultColWidth="8.6328125" defaultRowHeight="14.5" outlineLevelRow="2" x14ac:dyDescent="0.35"/>
  <cols>
    <col min="1" max="1" width="8.6328125" style="53"/>
    <col min="2" max="2" width="8.6328125" style="54"/>
    <col min="3" max="3" width="8.6328125" style="55"/>
    <col min="4" max="4" width="14.36328125" style="55" bestFit="1" customWidth="1"/>
    <col min="5" max="5" width="8.6328125" style="55"/>
    <col min="6" max="7" width="8.90625" style="56" bestFit="1" customWidth="1"/>
    <col min="8" max="8" width="10.6328125" style="53" bestFit="1" customWidth="1"/>
    <col min="9" max="9" width="40.36328125" style="57" customWidth="1"/>
    <col min="10" max="10" width="37.36328125" style="57" customWidth="1"/>
    <col min="11" max="11" width="4.36328125" style="57" customWidth="1"/>
    <col min="12" max="12" width="9.453125" style="53" customWidth="1"/>
    <col min="13" max="13" width="5.90625" style="53" customWidth="1"/>
    <col min="14" max="14" width="7.90625" style="53" customWidth="1"/>
    <col min="15" max="17" width="5.90625" style="53" customWidth="1"/>
    <col min="18" max="18" width="9" style="53" customWidth="1"/>
    <col min="19" max="19" width="9.36328125" style="53" customWidth="1"/>
    <col min="20" max="20" width="7.90625" style="53" customWidth="1"/>
    <col min="21" max="21" width="5.453125" style="53" bestFit="1" customWidth="1"/>
    <col min="22" max="22" width="3.36328125" style="57" customWidth="1"/>
    <col min="23" max="23" width="8.6328125" style="58"/>
    <col min="24" max="24" width="12.453125" style="59" bestFit="1" customWidth="1"/>
    <col min="25" max="25" width="8.6328125" style="60"/>
    <col min="26" max="26" width="38" style="60" customWidth="1"/>
    <col min="27" max="27" width="53.08984375" style="60" customWidth="1"/>
    <col min="28" max="28" width="8.6328125" style="59" bestFit="1" customWidth="1"/>
    <col min="29" max="29" width="3" style="59" bestFit="1" customWidth="1"/>
    <col min="30" max="30" width="4.90625" style="59" bestFit="1" customWidth="1"/>
    <col min="31" max="31" width="5.54296875" style="59" bestFit="1" customWidth="1"/>
    <col min="32" max="33" width="2.90625" style="59" bestFit="1" customWidth="1"/>
    <col min="34" max="35" width="8.6328125" style="60"/>
    <col min="36" max="16384" width="8.6328125" style="57"/>
  </cols>
  <sheetData>
    <row r="1" spans="1:35" ht="15" thickBot="1" x14ac:dyDescent="0.4"/>
    <row r="2" spans="1:35" x14ac:dyDescent="0.35">
      <c r="H2" s="241" t="s">
        <v>0</v>
      </c>
      <c r="I2" s="242"/>
      <c r="J2" s="61"/>
      <c r="K2" s="61"/>
      <c r="L2" s="62"/>
      <c r="M2" s="62"/>
      <c r="N2" s="62"/>
      <c r="O2" s="62"/>
      <c r="P2" s="62"/>
      <c r="Q2" s="62"/>
      <c r="R2" s="62"/>
      <c r="S2" s="62"/>
      <c r="T2" s="63"/>
      <c r="U2" s="64"/>
      <c r="V2" s="59"/>
      <c r="W2" s="250" t="s">
        <v>665</v>
      </c>
      <c r="X2" s="250"/>
      <c r="Y2" s="60">
        <v>7.0000000000000007E-2</v>
      </c>
      <c r="Z2" s="59"/>
      <c r="AA2" s="59"/>
      <c r="AF2" s="60"/>
      <c r="AG2" s="60"/>
      <c r="AH2" s="57"/>
      <c r="AI2" s="57"/>
    </row>
    <row r="3" spans="1:35" x14ac:dyDescent="0.35">
      <c r="H3" s="243" t="s">
        <v>1</v>
      </c>
      <c r="I3" s="244"/>
      <c r="J3" s="65"/>
      <c r="K3" s="65"/>
      <c r="L3" s="66"/>
      <c r="M3" s="66"/>
      <c r="N3" s="66"/>
      <c r="O3" s="66"/>
      <c r="P3" s="66"/>
      <c r="Q3" s="66"/>
      <c r="R3" s="66"/>
      <c r="S3" s="66"/>
      <c r="U3" s="67"/>
      <c r="V3" s="59"/>
      <c r="W3" s="250" t="s">
        <v>666</v>
      </c>
      <c r="X3" s="250"/>
      <c r="Y3" s="60">
        <v>0.1</v>
      </c>
      <c r="Z3" s="59"/>
      <c r="AA3" s="59"/>
      <c r="AF3" s="60"/>
      <c r="AG3" s="60"/>
      <c r="AH3" s="57"/>
      <c r="AI3" s="57"/>
    </row>
    <row r="4" spans="1:35" x14ac:dyDescent="0.35">
      <c r="H4" s="243" t="s">
        <v>2</v>
      </c>
      <c r="I4" s="244"/>
      <c r="J4" s="65" t="s">
        <v>3</v>
      </c>
      <c r="K4" s="65"/>
      <c r="L4" s="66"/>
      <c r="M4" s="66"/>
      <c r="N4" s="66"/>
      <c r="O4" s="66"/>
      <c r="P4" s="66"/>
      <c r="Q4" s="66"/>
      <c r="R4" s="66"/>
      <c r="S4" s="66"/>
      <c r="U4" s="67"/>
      <c r="V4" s="59"/>
      <c r="W4" s="250" t="s">
        <v>667</v>
      </c>
      <c r="X4" s="250"/>
      <c r="Y4" s="60">
        <v>0.15</v>
      </c>
      <c r="Z4" s="59"/>
      <c r="AA4" s="59"/>
      <c r="AF4" s="60"/>
      <c r="AG4" s="60"/>
      <c r="AH4" s="57"/>
      <c r="AI4" s="57"/>
    </row>
    <row r="5" spans="1:35" x14ac:dyDescent="0.35">
      <c r="H5" s="243" t="s">
        <v>4</v>
      </c>
      <c r="I5" s="244"/>
      <c r="J5" s="68"/>
      <c r="K5" s="69"/>
      <c r="L5" s="70"/>
      <c r="M5" s="70"/>
      <c r="N5" s="70"/>
      <c r="O5" s="70"/>
      <c r="P5" s="70"/>
      <c r="Q5" s="70"/>
      <c r="R5" s="70"/>
      <c r="S5" s="70"/>
      <c r="U5" s="67"/>
      <c r="V5" s="59"/>
      <c r="W5" s="250"/>
      <c r="X5" s="250"/>
      <c r="Z5" s="59"/>
      <c r="AA5" s="59"/>
      <c r="AF5" s="60"/>
      <c r="AG5" s="60"/>
      <c r="AH5" s="57"/>
      <c r="AI5" s="57"/>
    </row>
    <row r="6" spans="1:35" x14ac:dyDescent="0.35">
      <c r="H6" s="243" t="s">
        <v>5</v>
      </c>
      <c r="I6" s="244"/>
      <c r="J6" s="69" t="s">
        <v>6</v>
      </c>
      <c r="K6" s="69"/>
      <c r="L6" s="70"/>
      <c r="M6" s="70"/>
      <c r="N6" s="70"/>
      <c r="O6" s="70"/>
      <c r="P6" s="70"/>
      <c r="Q6" s="70"/>
      <c r="R6" s="70"/>
      <c r="S6" s="70"/>
      <c r="U6" s="67"/>
      <c r="V6" s="59"/>
      <c r="W6" s="250"/>
      <c r="X6" s="250"/>
      <c r="Z6" s="59"/>
      <c r="AA6" s="59"/>
      <c r="AF6" s="60"/>
      <c r="AG6" s="60"/>
      <c r="AH6" s="57"/>
      <c r="AI6" s="57"/>
    </row>
    <row r="7" spans="1:35" x14ac:dyDescent="0.35">
      <c r="H7" s="243" t="s">
        <v>8</v>
      </c>
      <c r="I7" s="244"/>
      <c r="J7" s="69" t="s">
        <v>9</v>
      </c>
      <c r="K7" s="69"/>
      <c r="L7" s="70"/>
      <c r="M7" s="70"/>
      <c r="N7" s="70"/>
      <c r="O7" s="70"/>
      <c r="P7" s="70"/>
      <c r="Q7" s="70"/>
      <c r="R7" s="70"/>
      <c r="S7" s="70"/>
      <c r="U7" s="67"/>
      <c r="V7" s="59"/>
      <c r="W7" s="250"/>
      <c r="X7" s="250"/>
      <c r="Z7" s="59"/>
      <c r="AA7" s="59"/>
      <c r="AF7" s="60"/>
      <c r="AG7" s="60"/>
      <c r="AH7" s="57"/>
      <c r="AI7" s="57"/>
    </row>
    <row r="8" spans="1:35" x14ac:dyDescent="0.35">
      <c r="H8" s="245" t="s">
        <v>11</v>
      </c>
      <c r="I8" s="246"/>
      <c r="J8" s="13" t="s">
        <v>12</v>
      </c>
      <c r="K8" s="69"/>
      <c r="L8" s="70"/>
      <c r="M8" s="70"/>
      <c r="N8" s="70"/>
      <c r="O8" s="70"/>
      <c r="P8" s="70"/>
      <c r="Q8" s="70"/>
      <c r="R8" s="70"/>
      <c r="S8" s="70"/>
      <c r="U8" s="67"/>
      <c r="V8" s="59"/>
      <c r="W8" s="59"/>
      <c r="Z8" s="59"/>
      <c r="AA8" s="59"/>
      <c r="AF8" s="60"/>
      <c r="AG8" s="60"/>
      <c r="AH8" s="57"/>
      <c r="AI8" s="57"/>
    </row>
    <row r="9" spans="1:35" ht="3.75" customHeight="1" x14ac:dyDescent="0.35">
      <c r="H9" s="71"/>
      <c r="M9" s="70"/>
      <c r="N9" s="70"/>
      <c r="O9" s="70"/>
      <c r="P9" s="70"/>
      <c r="Q9" s="70"/>
      <c r="R9" s="70"/>
      <c r="S9" s="70"/>
      <c r="T9" s="70"/>
      <c r="U9" s="72"/>
    </row>
    <row r="10" spans="1:35" x14ac:dyDescent="0.35">
      <c r="C10" s="55" t="s">
        <v>20</v>
      </c>
      <c r="D10" s="55" t="s">
        <v>668</v>
      </c>
      <c r="H10" s="247" t="s">
        <v>669</v>
      </c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9"/>
      <c r="V10" s="73"/>
    </row>
    <row r="11" spans="1:35" ht="5.25" customHeight="1" thickBot="1" x14ac:dyDescent="0.4">
      <c r="H11" s="74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/>
      <c r="V11" s="75"/>
    </row>
    <row r="12" spans="1:35" x14ac:dyDescent="0.35">
      <c r="A12" s="251" t="s">
        <v>670</v>
      </c>
      <c r="C12" s="251" t="s">
        <v>18</v>
      </c>
      <c r="D12" s="251" t="s">
        <v>19</v>
      </c>
      <c r="E12" s="251" t="s">
        <v>671</v>
      </c>
      <c r="F12" s="251" t="s">
        <v>672</v>
      </c>
      <c r="G12" s="251" t="s">
        <v>673</v>
      </c>
      <c r="H12" s="252" t="s">
        <v>20</v>
      </c>
      <c r="I12" s="254" t="s">
        <v>674</v>
      </c>
      <c r="J12" s="254" t="s">
        <v>675</v>
      </c>
      <c r="K12" s="254" t="s">
        <v>676</v>
      </c>
      <c r="L12" s="254" t="s">
        <v>677</v>
      </c>
      <c r="M12" s="254"/>
      <c r="N12" s="254"/>
      <c r="O12" s="254"/>
      <c r="P12" s="254"/>
      <c r="Q12" s="254"/>
      <c r="R12" s="254" t="s">
        <v>678</v>
      </c>
      <c r="S12" s="254"/>
      <c r="T12" s="254"/>
      <c r="U12" s="256" t="s">
        <v>679</v>
      </c>
      <c r="V12" s="78"/>
    </row>
    <row r="13" spans="1:35" ht="18.75" customHeight="1" x14ac:dyDescent="0.35">
      <c r="A13" s="251"/>
      <c r="C13" s="251"/>
      <c r="D13" s="251"/>
      <c r="E13" s="251"/>
      <c r="F13" s="251"/>
      <c r="G13" s="251"/>
      <c r="H13" s="253"/>
      <c r="I13" s="255"/>
      <c r="J13" s="255"/>
      <c r="K13" s="255"/>
      <c r="L13" s="79" t="s">
        <v>680</v>
      </c>
      <c r="M13" s="79" t="s">
        <v>681</v>
      </c>
      <c r="N13" s="79" t="s">
        <v>682</v>
      </c>
      <c r="O13" s="79" t="s">
        <v>683</v>
      </c>
      <c r="P13" s="79" t="s">
        <v>684</v>
      </c>
      <c r="Q13" s="79" t="s">
        <v>685</v>
      </c>
      <c r="R13" s="79" t="s">
        <v>686</v>
      </c>
      <c r="S13" s="79" t="s">
        <v>687</v>
      </c>
      <c r="T13" s="80" t="s">
        <v>688</v>
      </c>
      <c r="U13" s="257"/>
      <c r="V13" s="78"/>
    </row>
    <row r="14" spans="1:35" ht="18.75" customHeight="1" x14ac:dyDescent="0.35">
      <c r="A14" s="77"/>
      <c r="C14" s="77"/>
      <c r="D14" s="77"/>
      <c r="E14" s="77"/>
      <c r="F14" s="77"/>
      <c r="G14" s="77"/>
      <c r="H14" s="81" t="s">
        <v>26</v>
      </c>
      <c r="I14" s="82" t="s">
        <v>6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78"/>
    </row>
    <row r="15" spans="1:35" ht="39.75" customHeight="1" x14ac:dyDescent="0.35">
      <c r="A15" s="53">
        <v>2</v>
      </c>
      <c r="B15" s="54" t="s">
        <v>28</v>
      </c>
      <c r="F15" s="84">
        <v>1</v>
      </c>
      <c r="G15" s="85">
        <v>1</v>
      </c>
      <c r="H15" s="86" t="s">
        <v>28</v>
      </c>
      <c r="I15" s="87" t="s">
        <v>29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9"/>
      <c r="V15" s="78"/>
    </row>
    <row r="16" spans="1:35" outlineLevel="1" x14ac:dyDescent="0.35">
      <c r="A16" s="53">
        <v>2</v>
      </c>
      <c r="B16" s="54" t="s">
        <v>32</v>
      </c>
      <c r="C16" s="56"/>
      <c r="D16" s="56"/>
      <c r="E16" s="56"/>
      <c r="F16" s="90">
        <v>1</v>
      </c>
      <c r="G16" s="85">
        <v>1</v>
      </c>
      <c r="H16" s="91" t="s">
        <v>32</v>
      </c>
      <c r="I16" s="92" t="s">
        <v>31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93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</row>
    <row r="17" spans="1:35" ht="43.5" outlineLevel="2" x14ac:dyDescent="0.35">
      <c r="A17" s="53">
        <v>3</v>
      </c>
      <c r="B17" s="54" t="s">
        <v>36</v>
      </c>
      <c r="C17" s="94" t="s">
        <v>35</v>
      </c>
      <c r="D17" s="95">
        <v>1</v>
      </c>
      <c r="E17" s="56" t="s">
        <v>33</v>
      </c>
      <c r="F17" s="56" t="s">
        <v>32</v>
      </c>
      <c r="G17" s="85">
        <v>1</v>
      </c>
      <c r="H17" s="96" t="s">
        <v>36</v>
      </c>
      <c r="I17" s="97" t="s">
        <v>34</v>
      </c>
      <c r="J17" s="98"/>
      <c r="K17" s="98"/>
      <c r="L17" s="99"/>
      <c r="M17" s="99"/>
      <c r="N17" s="99"/>
      <c r="O17" s="99"/>
      <c r="P17" s="99"/>
      <c r="Q17" s="99"/>
      <c r="R17" s="99"/>
      <c r="S17" s="99"/>
      <c r="T17" s="99">
        <v>6</v>
      </c>
      <c r="U17" s="100" t="s">
        <v>37</v>
      </c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</row>
    <row r="18" spans="1:35" outlineLevel="2" x14ac:dyDescent="0.35">
      <c r="A18" s="53">
        <v>4</v>
      </c>
      <c r="B18" s="54" t="s">
        <v>689</v>
      </c>
      <c r="C18" s="101"/>
      <c r="D18" s="102"/>
      <c r="E18" s="56"/>
      <c r="F18" s="103" t="s">
        <v>36</v>
      </c>
      <c r="G18" s="85">
        <v>1</v>
      </c>
      <c r="H18" s="104" t="s">
        <v>689</v>
      </c>
      <c r="I18" s="105"/>
      <c r="J18" s="106"/>
      <c r="K18" s="107">
        <v>1</v>
      </c>
      <c r="L18" s="107">
        <v>2</v>
      </c>
      <c r="M18" s="107"/>
      <c r="N18" s="107">
        <v>3</v>
      </c>
      <c r="O18" s="107"/>
      <c r="P18" s="107"/>
      <c r="Q18" s="107"/>
      <c r="R18" s="107">
        <v>6</v>
      </c>
      <c r="S18" s="107">
        <v>6</v>
      </c>
      <c r="T18" s="99"/>
      <c r="U18" s="100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</row>
    <row r="19" spans="1:35" ht="54" customHeight="1" outlineLevel="2" x14ac:dyDescent="0.35">
      <c r="A19" s="53">
        <v>3</v>
      </c>
      <c r="B19" s="54" t="s">
        <v>41</v>
      </c>
      <c r="C19" s="101" t="s">
        <v>40</v>
      </c>
      <c r="D19" s="95">
        <v>93209</v>
      </c>
      <c r="E19" s="56" t="s">
        <v>33</v>
      </c>
      <c r="F19" s="56" t="s">
        <v>39</v>
      </c>
      <c r="G19" s="85">
        <v>1</v>
      </c>
      <c r="H19" s="96" t="s">
        <v>41</v>
      </c>
      <c r="I19" s="97" t="s">
        <v>38</v>
      </c>
      <c r="J19" s="98"/>
      <c r="K19" s="98"/>
      <c r="L19" s="99"/>
      <c r="M19" s="99"/>
      <c r="N19" s="99"/>
      <c r="O19" s="99"/>
      <c r="P19" s="99"/>
      <c r="Q19" s="99"/>
      <c r="R19" s="99"/>
      <c r="S19" s="99"/>
      <c r="T19" s="99">
        <v>5</v>
      </c>
      <c r="U19" s="100" t="s">
        <v>37</v>
      </c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</row>
    <row r="20" spans="1:35" outlineLevel="2" x14ac:dyDescent="0.35">
      <c r="A20" s="53">
        <v>4</v>
      </c>
      <c r="B20" s="54" t="s">
        <v>690</v>
      </c>
      <c r="C20" s="101"/>
      <c r="D20" s="102"/>
      <c r="E20" s="56"/>
      <c r="F20" s="103" t="s">
        <v>77</v>
      </c>
      <c r="G20" s="85">
        <v>1</v>
      </c>
      <c r="H20" s="104" t="s">
        <v>690</v>
      </c>
      <c r="I20" s="105"/>
      <c r="J20" s="106"/>
      <c r="K20" s="107">
        <v>1</v>
      </c>
      <c r="L20" s="107">
        <v>2</v>
      </c>
      <c r="M20" s="107"/>
      <c r="N20" s="107">
        <v>2.5</v>
      </c>
      <c r="O20" s="107"/>
      <c r="P20" s="107"/>
      <c r="Q20" s="107"/>
      <c r="R20" s="107">
        <v>5</v>
      </c>
      <c r="S20" s="107">
        <v>5</v>
      </c>
      <c r="T20" s="99"/>
      <c r="U20" s="100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</row>
    <row r="21" spans="1:35" ht="69" customHeight="1" outlineLevel="2" x14ac:dyDescent="0.35">
      <c r="A21" s="53">
        <v>3</v>
      </c>
      <c r="B21" s="54" t="s">
        <v>44</v>
      </c>
      <c r="C21" s="101" t="s">
        <v>40</v>
      </c>
      <c r="D21" s="95">
        <v>93206</v>
      </c>
      <c r="E21" s="56" t="s">
        <v>33</v>
      </c>
      <c r="F21" s="56" t="s">
        <v>43</v>
      </c>
      <c r="G21" s="85">
        <v>1</v>
      </c>
      <c r="H21" s="96" t="s">
        <v>44</v>
      </c>
      <c r="I21" s="97" t="s">
        <v>42</v>
      </c>
      <c r="J21" s="98"/>
      <c r="K21" s="98"/>
      <c r="L21" s="99"/>
      <c r="M21" s="99"/>
      <c r="N21" s="99"/>
      <c r="O21" s="99"/>
      <c r="P21" s="99"/>
      <c r="Q21" s="99"/>
      <c r="R21" s="99"/>
      <c r="S21" s="99"/>
      <c r="T21" s="99">
        <v>5</v>
      </c>
      <c r="U21" s="100" t="s">
        <v>37</v>
      </c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</row>
    <row r="22" spans="1:35" outlineLevel="2" x14ac:dyDescent="0.35">
      <c r="A22" s="53">
        <v>4</v>
      </c>
      <c r="B22" s="54" t="s">
        <v>691</v>
      </c>
      <c r="C22" s="101"/>
      <c r="D22" s="102"/>
      <c r="E22" s="56"/>
      <c r="F22" s="103" t="s">
        <v>91</v>
      </c>
      <c r="G22" s="85">
        <v>1</v>
      </c>
      <c r="H22" s="104" t="s">
        <v>691</v>
      </c>
      <c r="I22" s="105"/>
      <c r="J22" s="106"/>
      <c r="K22" s="107">
        <v>1</v>
      </c>
      <c r="L22" s="107">
        <v>2</v>
      </c>
      <c r="M22" s="107"/>
      <c r="N22" s="107">
        <v>2.5</v>
      </c>
      <c r="O22" s="107"/>
      <c r="P22" s="107"/>
      <c r="Q22" s="107"/>
      <c r="R22" s="107">
        <v>5</v>
      </c>
      <c r="S22" s="107">
        <v>5</v>
      </c>
      <c r="T22" s="99"/>
      <c r="U22" s="100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</row>
    <row r="23" spans="1:35" ht="51.75" customHeight="1" outlineLevel="2" x14ac:dyDescent="0.35">
      <c r="A23" s="53">
        <v>3</v>
      </c>
      <c r="B23" s="54" t="s">
        <v>47</v>
      </c>
      <c r="C23" s="94" t="s">
        <v>35</v>
      </c>
      <c r="D23" s="95">
        <v>11</v>
      </c>
      <c r="E23" s="56" t="s">
        <v>33</v>
      </c>
      <c r="F23" s="56" t="s">
        <v>46</v>
      </c>
      <c r="G23" s="85">
        <v>1</v>
      </c>
      <c r="H23" s="96" t="s">
        <v>47</v>
      </c>
      <c r="I23" s="97" t="s">
        <v>45</v>
      </c>
      <c r="J23" s="98"/>
      <c r="K23" s="98"/>
      <c r="L23" s="99"/>
      <c r="M23" s="99"/>
      <c r="N23" s="99"/>
      <c r="O23" s="99"/>
      <c r="P23" s="99"/>
      <c r="Q23" s="99"/>
      <c r="R23" s="99"/>
      <c r="S23" s="99"/>
      <c r="T23" s="99">
        <v>355.3</v>
      </c>
      <c r="U23" s="100" t="s">
        <v>37</v>
      </c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</row>
    <row r="24" spans="1:35" outlineLevel="2" x14ac:dyDescent="0.35">
      <c r="A24" s="53">
        <v>4</v>
      </c>
      <c r="B24" s="54" t="s">
        <v>692</v>
      </c>
      <c r="C24" s="101"/>
      <c r="D24" s="102"/>
      <c r="E24" s="56"/>
      <c r="F24" s="103" t="s">
        <v>136</v>
      </c>
      <c r="G24" s="85">
        <v>1</v>
      </c>
      <c r="H24" s="104" t="s">
        <v>692</v>
      </c>
      <c r="I24" s="105"/>
      <c r="J24" s="106" t="s">
        <v>693</v>
      </c>
      <c r="K24" s="107">
        <v>1</v>
      </c>
      <c r="L24" s="107">
        <v>187</v>
      </c>
      <c r="M24" s="107"/>
      <c r="N24" s="107">
        <v>1.9</v>
      </c>
      <c r="O24" s="107"/>
      <c r="P24" s="107"/>
      <c r="Q24" s="107"/>
      <c r="R24" s="107">
        <v>355.3</v>
      </c>
      <c r="S24" s="107">
        <v>355.3</v>
      </c>
      <c r="T24" s="99"/>
      <c r="U24" s="100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</row>
    <row r="25" spans="1:35" ht="29" outlineLevel="2" x14ac:dyDescent="0.35">
      <c r="A25" s="53">
        <v>3</v>
      </c>
      <c r="B25" s="54" t="s">
        <v>50</v>
      </c>
      <c r="C25" s="101" t="s">
        <v>40</v>
      </c>
      <c r="D25" s="95">
        <v>98524</v>
      </c>
      <c r="E25" s="56" t="s">
        <v>33</v>
      </c>
      <c r="F25" s="56" t="s">
        <v>49</v>
      </c>
      <c r="G25" s="85">
        <v>1</v>
      </c>
      <c r="H25" s="96" t="s">
        <v>50</v>
      </c>
      <c r="I25" s="97" t="s">
        <v>48</v>
      </c>
      <c r="J25" s="98"/>
      <c r="K25" s="98"/>
      <c r="L25" s="99"/>
      <c r="M25" s="99"/>
      <c r="N25" s="99"/>
      <c r="O25" s="99"/>
      <c r="P25" s="99"/>
      <c r="Q25" s="99"/>
      <c r="R25" s="99"/>
      <c r="S25" s="99"/>
      <c r="T25" s="99">
        <v>741.96</v>
      </c>
      <c r="U25" s="100" t="s">
        <v>37</v>
      </c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</row>
    <row r="26" spans="1:35" outlineLevel="2" x14ac:dyDescent="0.35">
      <c r="A26" s="53">
        <v>4</v>
      </c>
      <c r="B26" s="54" t="s">
        <v>694</v>
      </c>
      <c r="C26" s="101"/>
      <c r="D26" s="102"/>
      <c r="E26" s="56"/>
      <c r="F26" s="103" t="s">
        <v>183</v>
      </c>
      <c r="G26" s="85">
        <v>1</v>
      </c>
      <c r="H26" s="104" t="s">
        <v>694</v>
      </c>
      <c r="I26" s="105"/>
      <c r="J26" s="106" t="s">
        <v>695</v>
      </c>
      <c r="K26" s="107">
        <v>1</v>
      </c>
      <c r="L26" s="107">
        <v>741.96</v>
      </c>
      <c r="M26" s="107"/>
      <c r="N26" s="107"/>
      <c r="O26" s="107"/>
      <c r="P26" s="107"/>
      <c r="Q26" s="107"/>
      <c r="R26" s="107">
        <v>741.96</v>
      </c>
      <c r="S26" s="107">
        <v>741.96</v>
      </c>
      <c r="T26" s="99"/>
      <c r="U26" s="100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</row>
    <row r="27" spans="1:35" ht="29" outlineLevel="2" x14ac:dyDescent="0.35">
      <c r="A27" s="53">
        <v>3</v>
      </c>
      <c r="B27" s="54" t="s">
        <v>53</v>
      </c>
      <c r="C27" s="101" t="s">
        <v>40</v>
      </c>
      <c r="D27" s="95">
        <v>100575</v>
      </c>
      <c r="E27" s="56" t="s">
        <v>33</v>
      </c>
      <c r="F27" s="56" t="s">
        <v>52</v>
      </c>
      <c r="G27" s="85">
        <v>1</v>
      </c>
      <c r="H27" s="96" t="s">
        <v>53</v>
      </c>
      <c r="I27" s="97" t="s">
        <v>51</v>
      </c>
      <c r="J27" s="98"/>
      <c r="K27" s="98"/>
      <c r="L27" s="99"/>
      <c r="M27" s="99"/>
      <c r="N27" s="99"/>
      <c r="O27" s="99"/>
      <c r="P27" s="99"/>
      <c r="Q27" s="99"/>
      <c r="R27" s="99"/>
      <c r="S27" s="99"/>
      <c r="T27" s="99">
        <v>741.96</v>
      </c>
      <c r="U27" s="100" t="s">
        <v>37</v>
      </c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</row>
    <row r="28" spans="1:35" outlineLevel="2" x14ac:dyDescent="0.35">
      <c r="A28" s="53">
        <v>4</v>
      </c>
      <c r="B28" s="54" t="s">
        <v>696</v>
      </c>
      <c r="C28" s="101"/>
      <c r="D28" s="102"/>
      <c r="E28" s="56"/>
      <c r="F28" s="103" t="s">
        <v>197</v>
      </c>
      <c r="G28" s="85">
        <v>1</v>
      </c>
      <c r="H28" s="104" t="s">
        <v>696</v>
      </c>
      <c r="I28" s="105"/>
      <c r="J28" s="106" t="s">
        <v>695</v>
      </c>
      <c r="K28" s="107">
        <v>1</v>
      </c>
      <c r="L28" s="107">
        <v>741.96</v>
      </c>
      <c r="M28" s="107"/>
      <c r="N28" s="107"/>
      <c r="O28" s="107"/>
      <c r="P28" s="107"/>
      <c r="Q28" s="107"/>
      <c r="R28" s="107">
        <v>741.96</v>
      </c>
      <c r="S28" s="107">
        <v>741.96</v>
      </c>
      <c r="T28" s="99"/>
      <c r="U28" s="100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</row>
    <row r="29" spans="1:35" outlineLevel="2" x14ac:dyDescent="0.35">
      <c r="C29" s="101"/>
      <c r="D29" s="102"/>
      <c r="E29" s="56"/>
      <c r="F29" s="103"/>
      <c r="G29" s="85"/>
      <c r="H29" s="91"/>
      <c r="I29" s="92" t="s">
        <v>697</v>
      </c>
      <c r="J29" s="41"/>
      <c r="K29" s="41"/>
      <c r="L29" s="41"/>
      <c r="M29" s="41"/>
      <c r="N29" s="42"/>
      <c r="O29" s="42"/>
      <c r="P29" s="42"/>
      <c r="Q29" s="42"/>
      <c r="R29" s="42"/>
      <c r="S29" s="42"/>
      <c r="T29" s="42"/>
      <c r="U29" s="93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</row>
    <row r="30" spans="1:35" ht="58.5" customHeight="1" outlineLevel="2" x14ac:dyDescent="0.35">
      <c r="A30" s="53">
        <v>3</v>
      </c>
      <c r="B30" s="54" t="s">
        <v>56</v>
      </c>
      <c r="C30" s="94" t="s">
        <v>35</v>
      </c>
      <c r="D30" s="95">
        <v>14</v>
      </c>
      <c r="E30" s="56" t="s">
        <v>33</v>
      </c>
      <c r="F30" s="56" t="s">
        <v>55</v>
      </c>
      <c r="G30" s="85">
        <v>1</v>
      </c>
      <c r="H30" s="96" t="s">
        <v>56</v>
      </c>
      <c r="I30" s="97" t="s">
        <v>54</v>
      </c>
      <c r="J30" s="98"/>
      <c r="K30" s="98"/>
      <c r="L30" s="99"/>
      <c r="M30" s="99"/>
      <c r="N30" s="99"/>
      <c r="O30" s="99"/>
      <c r="P30" s="99"/>
      <c r="Q30" s="99"/>
      <c r="R30" s="99"/>
      <c r="S30" s="99"/>
      <c r="T30" s="99">
        <v>897.58</v>
      </c>
      <c r="U30" s="100" t="s">
        <v>37</v>
      </c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</row>
    <row r="31" spans="1:35" outlineLevel="2" x14ac:dyDescent="0.35">
      <c r="A31" s="53">
        <v>4</v>
      </c>
      <c r="B31" s="54" t="s">
        <v>698</v>
      </c>
      <c r="C31" s="101"/>
      <c r="D31" s="102"/>
      <c r="E31" s="56"/>
      <c r="F31" s="103" t="s">
        <v>212</v>
      </c>
      <c r="G31" s="85">
        <v>1</v>
      </c>
      <c r="H31" s="104" t="s">
        <v>698</v>
      </c>
      <c r="I31" s="105" t="s">
        <v>699</v>
      </c>
      <c r="J31" s="106" t="s">
        <v>695</v>
      </c>
      <c r="K31" s="107">
        <v>1</v>
      </c>
      <c r="L31" s="107">
        <v>897.58</v>
      </c>
      <c r="M31" s="107"/>
      <c r="N31" s="107"/>
      <c r="O31" s="107"/>
      <c r="P31" s="107"/>
      <c r="Q31" s="107"/>
      <c r="R31" s="107">
        <v>897.58</v>
      </c>
      <c r="S31" s="107">
        <v>897.58</v>
      </c>
      <c r="T31" s="99"/>
      <c r="U31" s="100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</row>
    <row r="32" spans="1:35" ht="51" customHeight="1" outlineLevel="2" x14ac:dyDescent="0.35">
      <c r="A32" s="53">
        <v>3</v>
      </c>
      <c r="B32" s="54" t="s">
        <v>59</v>
      </c>
      <c r="C32" s="94" t="s">
        <v>35</v>
      </c>
      <c r="D32" s="95">
        <v>15</v>
      </c>
      <c r="E32" s="56" t="s">
        <v>33</v>
      </c>
      <c r="F32" s="56" t="s">
        <v>58</v>
      </c>
      <c r="G32" s="85">
        <v>1</v>
      </c>
      <c r="H32" s="96" t="s">
        <v>59</v>
      </c>
      <c r="I32" s="97" t="s">
        <v>57</v>
      </c>
      <c r="J32" s="98"/>
      <c r="K32" s="98"/>
      <c r="L32" s="99"/>
      <c r="M32" s="99"/>
      <c r="N32" s="99"/>
      <c r="O32" s="99"/>
      <c r="P32" s="99"/>
      <c r="Q32" s="99"/>
      <c r="R32" s="99"/>
      <c r="S32" s="99"/>
      <c r="T32" s="99">
        <v>169.5</v>
      </c>
      <c r="U32" s="100" t="s">
        <v>60</v>
      </c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</row>
    <row r="33" spans="1:35" outlineLevel="2" x14ac:dyDescent="0.35">
      <c r="A33" s="53">
        <v>4</v>
      </c>
      <c r="B33" s="54" t="s">
        <v>700</v>
      </c>
      <c r="C33" s="101"/>
      <c r="D33" s="102"/>
      <c r="E33" s="56"/>
      <c r="F33" s="103" t="s">
        <v>235</v>
      </c>
      <c r="G33" s="85">
        <v>1</v>
      </c>
      <c r="H33" s="104" t="s">
        <v>700</v>
      </c>
      <c r="I33" s="105" t="s">
        <v>701</v>
      </c>
      <c r="J33" s="106" t="s">
        <v>695</v>
      </c>
      <c r="K33" s="107">
        <v>1</v>
      </c>
      <c r="L33" s="107">
        <v>169.5</v>
      </c>
      <c r="M33" s="107"/>
      <c r="N33" s="107"/>
      <c r="O33" s="107"/>
      <c r="P33" s="107"/>
      <c r="Q33" s="107"/>
      <c r="R33" s="107">
        <v>169.5</v>
      </c>
      <c r="S33" s="107">
        <v>169.5</v>
      </c>
      <c r="T33" s="99"/>
      <c r="U33" s="100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</row>
    <row r="34" spans="1:35" ht="54.75" customHeight="1" outlineLevel="2" x14ac:dyDescent="0.35">
      <c r="A34" s="53">
        <v>3</v>
      </c>
      <c r="B34" s="54" t="s">
        <v>63</v>
      </c>
      <c r="C34" s="94" t="s">
        <v>35</v>
      </c>
      <c r="D34" s="95">
        <v>16</v>
      </c>
      <c r="E34" s="56" t="s">
        <v>33</v>
      </c>
      <c r="F34" s="56" t="s">
        <v>62</v>
      </c>
      <c r="G34" s="85">
        <v>1</v>
      </c>
      <c r="H34" s="96" t="s">
        <v>63</v>
      </c>
      <c r="I34" s="97" t="s">
        <v>61</v>
      </c>
      <c r="J34" s="98"/>
      <c r="K34" s="98"/>
      <c r="L34" s="99"/>
      <c r="M34" s="99"/>
      <c r="N34" s="99"/>
      <c r="O34" s="99"/>
      <c r="P34" s="99"/>
      <c r="Q34" s="99"/>
      <c r="R34" s="99"/>
      <c r="S34" s="99"/>
      <c r="T34" s="99">
        <v>68</v>
      </c>
      <c r="U34" s="100" t="s">
        <v>64</v>
      </c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</row>
    <row r="35" spans="1:35" outlineLevel="2" x14ac:dyDescent="0.35">
      <c r="A35" s="53">
        <v>4</v>
      </c>
      <c r="B35" s="54" t="s">
        <v>702</v>
      </c>
      <c r="C35" s="101"/>
      <c r="D35" s="102"/>
      <c r="E35" s="56"/>
      <c r="F35" s="103" t="s">
        <v>255</v>
      </c>
      <c r="G35" s="85">
        <v>1</v>
      </c>
      <c r="H35" s="104" t="s">
        <v>702</v>
      </c>
      <c r="I35" s="105" t="s">
        <v>703</v>
      </c>
      <c r="J35" s="106" t="s">
        <v>695</v>
      </c>
      <c r="K35" s="107">
        <v>1</v>
      </c>
      <c r="L35" s="107">
        <v>68</v>
      </c>
      <c r="M35" s="107"/>
      <c r="N35" s="107"/>
      <c r="O35" s="107"/>
      <c r="P35" s="107"/>
      <c r="Q35" s="107"/>
      <c r="R35" s="107">
        <v>68</v>
      </c>
      <c r="S35" s="107">
        <v>68</v>
      </c>
      <c r="T35" s="99"/>
      <c r="U35" s="100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</row>
    <row r="36" spans="1:35" ht="89.25" customHeight="1" outlineLevel="2" x14ac:dyDescent="0.35">
      <c r="A36" s="53">
        <v>3</v>
      </c>
      <c r="B36" s="54" t="s">
        <v>67</v>
      </c>
      <c r="C36" s="94" t="s">
        <v>40</v>
      </c>
      <c r="D36" s="95">
        <v>100982</v>
      </c>
      <c r="E36" s="56" t="s">
        <v>33</v>
      </c>
      <c r="F36" s="56" t="s">
        <v>66</v>
      </c>
      <c r="G36" s="85">
        <v>1</v>
      </c>
      <c r="H36" s="96" t="s">
        <v>67</v>
      </c>
      <c r="I36" s="97" t="s">
        <v>65</v>
      </c>
      <c r="J36" s="98"/>
      <c r="K36" s="98"/>
      <c r="L36" s="99"/>
      <c r="M36" s="99"/>
      <c r="N36" s="99"/>
      <c r="O36" s="99"/>
      <c r="P36" s="99"/>
      <c r="Q36" s="99"/>
      <c r="R36" s="99"/>
      <c r="S36" s="99"/>
      <c r="T36" s="99">
        <v>294.87</v>
      </c>
      <c r="U36" s="100" t="s">
        <v>68</v>
      </c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35" outlineLevel="2" x14ac:dyDescent="0.35">
      <c r="A37" s="53">
        <v>4</v>
      </c>
      <c r="B37" s="54" t="s">
        <v>704</v>
      </c>
      <c r="C37" s="101"/>
      <c r="D37" s="102"/>
      <c r="E37" s="56"/>
      <c r="F37" s="103" t="s">
        <v>280</v>
      </c>
      <c r="G37" s="85">
        <v>1</v>
      </c>
      <c r="H37" s="104" t="s">
        <v>704</v>
      </c>
      <c r="I37" s="105" t="s">
        <v>705</v>
      </c>
      <c r="J37" s="106"/>
      <c r="K37" s="107">
        <v>1</v>
      </c>
      <c r="L37" s="107">
        <v>897.58</v>
      </c>
      <c r="M37" s="107"/>
      <c r="N37" s="107">
        <v>0.2</v>
      </c>
      <c r="O37" s="107"/>
      <c r="P37" s="107"/>
      <c r="Q37" s="107"/>
      <c r="R37" s="107">
        <v>179.51600000000002</v>
      </c>
      <c r="S37" s="107">
        <v>179.52</v>
      </c>
      <c r="T37" s="99"/>
      <c r="U37" s="100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</row>
    <row r="38" spans="1:35" outlineLevel="2" x14ac:dyDescent="0.35">
      <c r="A38" s="53">
        <v>4</v>
      </c>
      <c r="B38" s="54" t="s">
        <v>706</v>
      </c>
      <c r="C38" s="101"/>
      <c r="D38" s="102"/>
      <c r="E38" s="56"/>
      <c r="F38" s="103" t="s">
        <v>283</v>
      </c>
      <c r="G38" s="85">
        <v>2</v>
      </c>
      <c r="H38" s="104" t="s">
        <v>706</v>
      </c>
      <c r="I38" s="105" t="s">
        <v>707</v>
      </c>
      <c r="J38" s="106"/>
      <c r="K38" s="107">
        <v>1</v>
      </c>
      <c r="L38" s="107">
        <v>169.5</v>
      </c>
      <c r="M38" s="107"/>
      <c r="N38" s="107">
        <v>0.5</v>
      </c>
      <c r="O38" s="107"/>
      <c r="P38" s="107"/>
      <c r="Q38" s="107"/>
      <c r="R38" s="107">
        <v>84.75</v>
      </c>
      <c r="S38" s="107">
        <v>84.75</v>
      </c>
      <c r="T38" s="99"/>
      <c r="U38" s="100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</row>
    <row r="39" spans="1:35" outlineLevel="2" x14ac:dyDescent="0.35">
      <c r="A39" s="53">
        <v>4</v>
      </c>
      <c r="B39" s="54" t="s">
        <v>708</v>
      </c>
      <c r="C39" s="101"/>
      <c r="D39" s="102"/>
      <c r="E39" s="56"/>
      <c r="F39" s="103" t="s">
        <v>286</v>
      </c>
      <c r="G39" s="85">
        <v>3</v>
      </c>
      <c r="H39" s="104" t="s">
        <v>708</v>
      </c>
      <c r="I39" s="105" t="s">
        <v>709</v>
      </c>
      <c r="J39" s="106"/>
      <c r="K39" s="107">
        <v>1</v>
      </c>
      <c r="L39" s="107">
        <v>68</v>
      </c>
      <c r="M39" s="107"/>
      <c r="N39" s="107">
        <v>3</v>
      </c>
      <c r="O39" s="107"/>
      <c r="P39" s="107">
        <v>0.15</v>
      </c>
      <c r="Q39" s="107"/>
      <c r="R39" s="107">
        <v>30.599999999999998</v>
      </c>
      <c r="S39" s="107">
        <v>30.6</v>
      </c>
      <c r="T39" s="99"/>
      <c r="U39" s="100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</row>
    <row r="40" spans="1:35" ht="71.25" customHeight="1" outlineLevel="2" x14ac:dyDescent="0.35">
      <c r="A40" s="53">
        <v>3</v>
      </c>
      <c r="B40" s="54" t="s">
        <v>71</v>
      </c>
      <c r="C40" s="94" t="s">
        <v>40</v>
      </c>
      <c r="D40" s="95">
        <v>95875</v>
      </c>
      <c r="E40" s="56" t="s">
        <v>33</v>
      </c>
      <c r="F40" s="56" t="s">
        <v>70</v>
      </c>
      <c r="G40" s="85">
        <v>1</v>
      </c>
      <c r="H40" s="96" t="s">
        <v>71</v>
      </c>
      <c r="I40" s="97" t="s">
        <v>69</v>
      </c>
      <c r="J40" s="98"/>
      <c r="K40" s="98"/>
      <c r="L40" s="99"/>
      <c r="M40" s="99"/>
      <c r="N40" s="99"/>
      <c r="O40" s="99"/>
      <c r="P40" s="99"/>
      <c r="Q40" s="99"/>
      <c r="R40" s="99"/>
      <c r="S40" s="99"/>
      <c r="T40" s="99">
        <v>294.87</v>
      </c>
      <c r="U40" s="100" t="s">
        <v>72</v>
      </c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</row>
    <row r="41" spans="1:35" outlineLevel="2" x14ac:dyDescent="0.35">
      <c r="A41" s="53">
        <v>4</v>
      </c>
      <c r="B41" s="54" t="s">
        <v>710</v>
      </c>
      <c r="C41" s="101"/>
      <c r="D41" s="102"/>
      <c r="E41" s="56"/>
      <c r="F41" s="103" t="s">
        <v>369</v>
      </c>
      <c r="G41" s="85">
        <v>1</v>
      </c>
      <c r="H41" s="104" t="s">
        <v>710</v>
      </c>
      <c r="I41" s="105" t="s">
        <v>711</v>
      </c>
      <c r="J41" s="106"/>
      <c r="K41" s="107">
        <v>1</v>
      </c>
      <c r="L41" s="107">
        <v>294.87</v>
      </c>
      <c r="M41" s="107"/>
      <c r="N41" s="107"/>
      <c r="O41" s="107"/>
      <c r="P41" s="107"/>
      <c r="Q41" s="107"/>
      <c r="R41" s="107">
        <v>294.87</v>
      </c>
      <c r="S41" s="107">
        <v>294.87</v>
      </c>
      <c r="T41" s="99"/>
      <c r="U41" s="100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</row>
    <row r="42" spans="1:35" outlineLevel="1" x14ac:dyDescent="0.35">
      <c r="A42" s="53">
        <v>2</v>
      </c>
      <c r="B42" s="54" t="s">
        <v>39</v>
      </c>
      <c r="C42" s="56"/>
      <c r="D42" s="102"/>
      <c r="E42" s="56"/>
      <c r="F42" s="90">
        <v>2</v>
      </c>
      <c r="G42" s="85">
        <v>1</v>
      </c>
      <c r="H42" s="91" t="s">
        <v>39</v>
      </c>
      <c r="I42" s="92" t="s">
        <v>73</v>
      </c>
      <c r="J42" s="41"/>
      <c r="K42" s="41"/>
      <c r="L42" s="41"/>
      <c r="M42" s="41"/>
      <c r="N42" s="42"/>
      <c r="O42" s="42"/>
      <c r="P42" s="42"/>
      <c r="Q42" s="42"/>
      <c r="R42" s="42"/>
      <c r="S42" s="42"/>
      <c r="T42" s="42"/>
      <c r="U42" s="93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</row>
    <row r="43" spans="1:35" ht="67.25" customHeight="1" outlineLevel="1" x14ac:dyDescent="0.35">
      <c r="A43" s="53">
        <v>3</v>
      </c>
      <c r="B43" s="54" t="s">
        <v>77</v>
      </c>
      <c r="C43" s="101" t="s">
        <v>40</v>
      </c>
      <c r="D43" s="102">
        <v>99059</v>
      </c>
      <c r="E43" s="56" t="s">
        <v>33</v>
      </c>
      <c r="F43" s="56" t="s">
        <v>76</v>
      </c>
      <c r="G43" s="85">
        <v>1</v>
      </c>
      <c r="H43" s="96" t="s">
        <v>77</v>
      </c>
      <c r="I43" s="97" t="s">
        <v>75</v>
      </c>
      <c r="J43" s="98"/>
      <c r="K43" s="98"/>
      <c r="L43" s="99"/>
      <c r="M43" s="99"/>
      <c r="N43" s="99"/>
      <c r="O43" s="99"/>
      <c r="P43" s="99"/>
      <c r="Q43" s="99"/>
      <c r="R43" s="99"/>
      <c r="S43" s="99"/>
      <c r="T43" s="99">
        <v>187</v>
      </c>
      <c r="U43" s="100" t="s">
        <v>60</v>
      </c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</row>
    <row r="44" spans="1:35" outlineLevel="1" x14ac:dyDescent="0.35">
      <c r="A44" s="53">
        <v>4</v>
      </c>
      <c r="B44" s="54" t="s">
        <v>712</v>
      </c>
      <c r="C44" s="101"/>
      <c r="D44" s="102"/>
      <c r="E44" s="56"/>
      <c r="F44" s="103" t="s">
        <v>520</v>
      </c>
      <c r="G44" s="85">
        <v>1</v>
      </c>
      <c r="H44" s="104" t="s">
        <v>712</v>
      </c>
      <c r="I44" s="105"/>
      <c r="J44" s="106"/>
      <c r="K44" s="107">
        <v>1</v>
      </c>
      <c r="L44" s="107">
        <v>187</v>
      </c>
      <c r="M44" s="107"/>
      <c r="N44" s="107"/>
      <c r="O44" s="107"/>
      <c r="P44" s="107"/>
      <c r="Q44" s="107"/>
      <c r="R44" s="107">
        <v>187</v>
      </c>
      <c r="S44" s="107">
        <v>187</v>
      </c>
      <c r="T44" s="99"/>
      <c r="U44" s="100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</row>
    <row r="45" spans="1:35" ht="49.25" customHeight="1" outlineLevel="2" x14ac:dyDescent="0.35">
      <c r="A45" s="53">
        <v>3</v>
      </c>
      <c r="B45" s="54" t="s">
        <v>80</v>
      </c>
      <c r="C45" s="101" t="s">
        <v>40</v>
      </c>
      <c r="D45" s="102">
        <v>93358</v>
      </c>
      <c r="E45" s="56" t="s">
        <v>33</v>
      </c>
      <c r="F45" s="56" t="s">
        <v>79</v>
      </c>
      <c r="G45" s="85">
        <v>1</v>
      </c>
      <c r="H45" s="96" t="s">
        <v>80</v>
      </c>
      <c r="I45" s="97" t="s">
        <v>78</v>
      </c>
      <c r="J45" s="98"/>
      <c r="K45" s="98"/>
      <c r="L45" s="99"/>
      <c r="M45" s="99"/>
      <c r="N45" s="99"/>
      <c r="O45" s="99"/>
      <c r="P45" s="99"/>
      <c r="Q45" s="99"/>
      <c r="R45" s="99"/>
      <c r="S45" s="99"/>
      <c r="T45" s="99">
        <v>77.299999999999983</v>
      </c>
      <c r="U45" s="100" t="s">
        <v>68</v>
      </c>
      <c r="W45" s="57"/>
      <c r="X45" s="57"/>
      <c r="Y45" s="57"/>
      <c r="Z45" s="60">
        <v>634.02</v>
      </c>
      <c r="AA45" s="57"/>
      <c r="AB45" s="57"/>
      <c r="AC45" s="57"/>
      <c r="AD45" s="57"/>
      <c r="AE45" s="57"/>
      <c r="AF45" s="57"/>
      <c r="AG45" s="57"/>
      <c r="AH45" s="57"/>
      <c r="AI45" s="57"/>
    </row>
    <row r="46" spans="1:35" ht="111" customHeight="1" outlineLevel="2" x14ac:dyDescent="0.35">
      <c r="A46" s="53">
        <v>4</v>
      </c>
      <c r="B46" s="54" t="s">
        <v>713</v>
      </c>
      <c r="C46" s="101"/>
      <c r="D46" s="102"/>
      <c r="E46" s="56"/>
      <c r="F46" s="103" t="s">
        <v>521</v>
      </c>
      <c r="G46" s="85">
        <v>1</v>
      </c>
      <c r="H46" s="104" t="s">
        <v>713</v>
      </c>
      <c r="I46" s="105" t="s">
        <v>714</v>
      </c>
      <c r="J46" s="106"/>
      <c r="K46" s="107">
        <v>46</v>
      </c>
      <c r="L46" s="107">
        <v>0.6</v>
      </c>
      <c r="M46" s="107"/>
      <c r="N46" s="107">
        <v>0.7</v>
      </c>
      <c r="O46" s="107"/>
      <c r="P46" s="107">
        <v>1.5</v>
      </c>
      <c r="Q46" s="107"/>
      <c r="R46" s="107">
        <v>0.63</v>
      </c>
      <c r="S46" s="107">
        <v>28.98</v>
      </c>
      <c r="T46" s="99"/>
      <c r="U46" s="100"/>
      <c r="W46" s="57"/>
      <c r="X46" s="57"/>
      <c r="Y46" s="57"/>
      <c r="Z46" s="57">
        <v>500</v>
      </c>
      <c r="AA46" s="57"/>
      <c r="AB46" s="57"/>
      <c r="AC46" s="57"/>
      <c r="AD46" s="57"/>
      <c r="AE46" s="57"/>
      <c r="AF46" s="57"/>
      <c r="AG46" s="57"/>
      <c r="AH46" s="57"/>
      <c r="AI46" s="57"/>
    </row>
    <row r="47" spans="1:35" ht="29" outlineLevel="2" x14ac:dyDescent="0.35">
      <c r="A47" s="53">
        <v>4</v>
      </c>
      <c r="B47" s="54" t="s">
        <v>715</v>
      </c>
      <c r="C47" s="101"/>
      <c r="D47" s="102"/>
      <c r="E47" s="56"/>
      <c r="F47" s="103" t="s">
        <v>522</v>
      </c>
      <c r="G47" s="85">
        <v>1</v>
      </c>
      <c r="H47" s="104" t="s">
        <v>715</v>
      </c>
      <c r="I47" s="105" t="s">
        <v>716</v>
      </c>
      <c r="J47" s="106"/>
      <c r="K47" s="107">
        <v>5</v>
      </c>
      <c r="L47" s="107">
        <v>0.55000000000000004</v>
      </c>
      <c r="M47" s="107"/>
      <c r="N47" s="107">
        <v>0.7</v>
      </c>
      <c r="O47" s="107"/>
      <c r="P47" s="107">
        <v>1.5</v>
      </c>
      <c r="Q47" s="107"/>
      <c r="R47" s="107">
        <v>0.57750000000000001</v>
      </c>
      <c r="S47" s="107">
        <v>2.89</v>
      </c>
      <c r="T47" s="99"/>
      <c r="U47" s="100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</row>
    <row r="48" spans="1:35" ht="29" outlineLevel="2" x14ac:dyDescent="0.35">
      <c r="A48" s="53">
        <v>4</v>
      </c>
      <c r="B48" s="54" t="s">
        <v>717</v>
      </c>
      <c r="C48" s="101"/>
      <c r="D48" s="102"/>
      <c r="E48" s="56"/>
      <c r="F48" s="103" t="s">
        <v>523</v>
      </c>
      <c r="G48" s="85">
        <v>1</v>
      </c>
      <c r="H48" s="104" t="s">
        <v>717</v>
      </c>
      <c r="I48" s="105" t="s">
        <v>718</v>
      </c>
      <c r="J48" s="106"/>
      <c r="K48" s="107">
        <v>3</v>
      </c>
      <c r="L48" s="107">
        <v>0.6</v>
      </c>
      <c r="M48" s="107"/>
      <c r="N48" s="107">
        <v>0.75</v>
      </c>
      <c r="O48" s="107"/>
      <c r="P48" s="107">
        <v>1.5</v>
      </c>
      <c r="Q48" s="107"/>
      <c r="R48" s="107">
        <v>0.67499999999999993</v>
      </c>
      <c r="S48" s="107">
        <v>2.0299999999999998</v>
      </c>
      <c r="T48" s="99"/>
      <c r="U48" s="100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</row>
    <row r="49" spans="1:35" ht="43.5" outlineLevel="2" x14ac:dyDescent="0.35">
      <c r="A49" s="53">
        <v>4</v>
      </c>
      <c r="B49" s="54" t="s">
        <v>719</v>
      </c>
      <c r="C49" s="101"/>
      <c r="D49" s="102"/>
      <c r="E49" s="56"/>
      <c r="F49" s="103" t="s">
        <v>720</v>
      </c>
      <c r="G49" s="85">
        <v>1</v>
      </c>
      <c r="H49" s="104" t="s">
        <v>719</v>
      </c>
      <c r="I49" s="105" t="s">
        <v>721</v>
      </c>
      <c r="J49" s="106"/>
      <c r="K49" s="107">
        <v>10</v>
      </c>
      <c r="L49" s="107">
        <v>0.7</v>
      </c>
      <c r="M49" s="107"/>
      <c r="N49" s="107">
        <v>0.7</v>
      </c>
      <c r="O49" s="107"/>
      <c r="P49" s="107">
        <v>1.5</v>
      </c>
      <c r="Q49" s="107"/>
      <c r="R49" s="107">
        <v>0.73499999999999988</v>
      </c>
      <c r="S49" s="107">
        <v>7.35</v>
      </c>
      <c r="T49" s="99"/>
      <c r="U49" s="100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1:35" ht="29" outlineLevel="2" x14ac:dyDescent="0.35">
      <c r="A50" s="53">
        <v>4</v>
      </c>
      <c r="B50" s="54" t="s">
        <v>722</v>
      </c>
      <c r="C50" s="101"/>
      <c r="D50" s="102"/>
      <c r="E50" s="56"/>
      <c r="F50" s="103" t="s">
        <v>723</v>
      </c>
      <c r="G50" s="85">
        <v>1</v>
      </c>
      <c r="H50" s="104" t="s">
        <v>722</v>
      </c>
      <c r="I50" s="105" t="s">
        <v>724</v>
      </c>
      <c r="J50" s="106"/>
      <c r="K50" s="107">
        <v>2</v>
      </c>
      <c r="L50" s="107">
        <v>0.65</v>
      </c>
      <c r="M50" s="107"/>
      <c r="N50" s="107">
        <v>0.7</v>
      </c>
      <c r="O50" s="107"/>
      <c r="P50" s="107">
        <v>1.5</v>
      </c>
      <c r="Q50" s="107"/>
      <c r="R50" s="107">
        <v>0.68249999999999988</v>
      </c>
      <c r="S50" s="107">
        <v>1.37</v>
      </c>
      <c r="T50" s="99"/>
      <c r="U50" s="100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1:35" ht="29" outlineLevel="2" x14ac:dyDescent="0.35">
      <c r="A51" s="53">
        <v>4</v>
      </c>
      <c r="B51" s="54" t="s">
        <v>725</v>
      </c>
      <c r="C51" s="101"/>
      <c r="D51" s="102"/>
      <c r="E51" s="56"/>
      <c r="F51" s="103" t="s">
        <v>726</v>
      </c>
      <c r="G51" s="85">
        <v>1</v>
      </c>
      <c r="H51" s="104" t="s">
        <v>725</v>
      </c>
      <c r="I51" s="105" t="s">
        <v>727</v>
      </c>
      <c r="J51" s="106"/>
      <c r="K51" s="107">
        <v>3</v>
      </c>
      <c r="L51" s="107">
        <v>0.65</v>
      </c>
      <c r="M51" s="107"/>
      <c r="N51" s="107">
        <v>0.75</v>
      </c>
      <c r="O51" s="107"/>
      <c r="P51" s="107">
        <v>1.5</v>
      </c>
      <c r="Q51" s="107"/>
      <c r="R51" s="107">
        <v>0.73125000000000007</v>
      </c>
      <c r="S51" s="107">
        <v>2.19</v>
      </c>
      <c r="T51" s="99"/>
      <c r="U51" s="100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</row>
    <row r="52" spans="1:35" ht="29" outlineLevel="2" x14ac:dyDescent="0.35">
      <c r="A52" s="53">
        <v>4</v>
      </c>
      <c r="B52" s="54" t="s">
        <v>728</v>
      </c>
      <c r="C52" s="101"/>
      <c r="D52" s="102"/>
      <c r="E52" s="56"/>
      <c r="F52" s="103" t="s">
        <v>729</v>
      </c>
      <c r="G52" s="85">
        <v>1</v>
      </c>
      <c r="H52" s="104" t="s">
        <v>728</v>
      </c>
      <c r="I52" s="105" t="s">
        <v>730</v>
      </c>
      <c r="J52" s="106"/>
      <c r="K52" s="107">
        <v>2</v>
      </c>
      <c r="L52" s="107">
        <v>0.6</v>
      </c>
      <c r="M52" s="107"/>
      <c r="N52" s="107">
        <v>0.9</v>
      </c>
      <c r="O52" s="107"/>
      <c r="P52" s="107">
        <v>1.5</v>
      </c>
      <c r="Q52" s="107"/>
      <c r="R52" s="107">
        <v>0.81</v>
      </c>
      <c r="S52" s="107">
        <v>1.62</v>
      </c>
      <c r="T52" s="99"/>
      <c r="U52" s="100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</row>
    <row r="53" spans="1:35" ht="29" outlineLevel="2" x14ac:dyDescent="0.35">
      <c r="A53" s="53">
        <v>4</v>
      </c>
      <c r="B53" s="54" t="s">
        <v>731</v>
      </c>
      <c r="C53" s="101"/>
      <c r="D53" s="102"/>
      <c r="E53" s="56"/>
      <c r="F53" s="103" t="s">
        <v>732</v>
      </c>
      <c r="G53" s="85">
        <v>1</v>
      </c>
      <c r="H53" s="104" t="s">
        <v>731</v>
      </c>
      <c r="I53" s="105" t="s">
        <v>733</v>
      </c>
      <c r="J53" s="106"/>
      <c r="K53" s="107">
        <v>5</v>
      </c>
      <c r="L53" s="107">
        <v>0.75</v>
      </c>
      <c r="M53" s="107"/>
      <c r="N53" s="107">
        <v>0.75</v>
      </c>
      <c r="O53" s="107"/>
      <c r="P53" s="107">
        <v>1.5</v>
      </c>
      <c r="Q53" s="107"/>
      <c r="R53" s="107">
        <v>0.84375</v>
      </c>
      <c r="S53" s="107">
        <v>4.22</v>
      </c>
      <c r="T53" s="99"/>
      <c r="U53" s="100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35" ht="29" outlineLevel="2" x14ac:dyDescent="0.35">
      <c r="A54" s="53">
        <v>4</v>
      </c>
      <c r="B54" s="54" t="s">
        <v>734</v>
      </c>
      <c r="C54" s="101"/>
      <c r="D54" s="102"/>
      <c r="E54" s="56"/>
      <c r="F54" s="103" t="s">
        <v>735</v>
      </c>
      <c r="G54" s="85">
        <v>1</v>
      </c>
      <c r="H54" s="104" t="s">
        <v>734</v>
      </c>
      <c r="I54" s="105" t="s">
        <v>736</v>
      </c>
      <c r="J54" s="106"/>
      <c r="K54" s="107">
        <v>5</v>
      </c>
      <c r="L54" s="107">
        <v>0.8</v>
      </c>
      <c r="M54" s="107"/>
      <c r="N54" s="107">
        <v>0.8</v>
      </c>
      <c r="O54" s="107"/>
      <c r="P54" s="107">
        <v>1.5</v>
      </c>
      <c r="Q54" s="107"/>
      <c r="R54" s="107">
        <v>0.96000000000000019</v>
      </c>
      <c r="S54" s="107">
        <v>4.8</v>
      </c>
      <c r="T54" s="99"/>
      <c r="U54" s="100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35" ht="29" outlineLevel="2" x14ac:dyDescent="0.35">
      <c r="A55" s="53">
        <v>4</v>
      </c>
      <c r="B55" s="54" t="s">
        <v>737</v>
      </c>
      <c r="C55" s="101"/>
      <c r="D55" s="102"/>
      <c r="E55" s="56"/>
      <c r="F55" s="103" t="s">
        <v>738</v>
      </c>
      <c r="G55" s="85">
        <v>1</v>
      </c>
      <c r="H55" s="104" t="s">
        <v>737</v>
      </c>
      <c r="I55" s="105" t="s">
        <v>739</v>
      </c>
      <c r="J55" s="106"/>
      <c r="K55" s="107">
        <v>4</v>
      </c>
      <c r="L55" s="107">
        <v>0.85</v>
      </c>
      <c r="M55" s="107"/>
      <c r="N55" s="107">
        <v>0.9</v>
      </c>
      <c r="O55" s="107"/>
      <c r="P55" s="107">
        <v>1.5</v>
      </c>
      <c r="Q55" s="107"/>
      <c r="R55" s="107">
        <v>1.1475</v>
      </c>
      <c r="S55" s="107">
        <v>4.59</v>
      </c>
      <c r="T55" s="99"/>
      <c r="U55" s="100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</row>
    <row r="56" spans="1:35" ht="29" outlineLevel="2" x14ac:dyDescent="0.35">
      <c r="A56" s="53">
        <v>4</v>
      </c>
      <c r="B56" s="54" t="s">
        <v>740</v>
      </c>
      <c r="C56" s="101"/>
      <c r="D56" s="102"/>
      <c r="E56" s="56"/>
      <c r="F56" s="103" t="s">
        <v>741</v>
      </c>
      <c r="G56" s="85">
        <v>1</v>
      </c>
      <c r="H56" s="104" t="s">
        <v>740</v>
      </c>
      <c r="I56" s="105" t="s">
        <v>742</v>
      </c>
      <c r="J56" s="106"/>
      <c r="K56" s="107">
        <v>1</v>
      </c>
      <c r="L56" s="107">
        <v>0.9</v>
      </c>
      <c r="M56" s="107"/>
      <c r="N56" s="107">
        <v>0.9</v>
      </c>
      <c r="O56" s="107"/>
      <c r="P56" s="107">
        <v>1.5</v>
      </c>
      <c r="Q56" s="107"/>
      <c r="R56" s="107">
        <v>1.2150000000000001</v>
      </c>
      <c r="S56" s="107">
        <v>1.22</v>
      </c>
      <c r="T56" s="99"/>
      <c r="U56" s="100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</row>
    <row r="57" spans="1:35" ht="29" outlineLevel="2" x14ac:dyDescent="0.35">
      <c r="A57" s="53">
        <v>4</v>
      </c>
      <c r="B57" s="54" t="s">
        <v>743</v>
      </c>
      <c r="C57" s="101"/>
      <c r="D57" s="102"/>
      <c r="E57" s="56"/>
      <c r="F57" s="103" t="s">
        <v>744</v>
      </c>
      <c r="G57" s="85">
        <v>1</v>
      </c>
      <c r="H57" s="104" t="s">
        <v>743</v>
      </c>
      <c r="I57" s="105" t="s">
        <v>745</v>
      </c>
      <c r="J57" s="106"/>
      <c r="K57" s="107">
        <v>1</v>
      </c>
      <c r="L57" s="107">
        <v>0.9</v>
      </c>
      <c r="M57" s="107"/>
      <c r="N57" s="107">
        <v>1</v>
      </c>
      <c r="O57" s="107"/>
      <c r="P57" s="107">
        <v>1.5</v>
      </c>
      <c r="Q57" s="107"/>
      <c r="R57" s="107">
        <v>1.35</v>
      </c>
      <c r="S57" s="107">
        <v>1.35</v>
      </c>
      <c r="T57" s="99"/>
      <c r="U57" s="100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</row>
    <row r="58" spans="1:35" ht="29" outlineLevel="2" x14ac:dyDescent="0.35">
      <c r="A58" s="53">
        <v>4</v>
      </c>
      <c r="B58" s="54" t="s">
        <v>746</v>
      </c>
      <c r="C58" s="101"/>
      <c r="D58" s="102"/>
      <c r="E58" s="56"/>
      <c r="F58" s="103" t="s">
        <v>747</v>
      </c>
      <c r="G58" s="85">
        <v>1</v>
      </c>
      <c r="H58" s="104" t="s">
        <v>746</v>
      </c>
      <c r="I58" s="105" t="s">
        <v>748</v>
      </c>
      <c r="J58" s="106"/>
      <c r="K58" s="107">
        <v>1</v>
      </c>
      <c r="L58" s="107">
        <v>1.05</v>
      </c>
      <c r="M58" s="107"/>
      <c r="N58" s="107">
        <v>1.2</v>
      </c>
      <c r="O58" s="107"/>
      <c r="P58" s="107">
        <v>1.5</v>
      </c>
      <c r="Q58" s="107"/>
      <c r="R58" s="107">
        <v>1.8900000000000001</v>
      </c>
      <c r="S58" s="107">
        <v>1.89</v>
      </c>
      <c r="T58" s="99"/>
      <c r="U58" s="100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</row>
    <row r="59" spans="1:35" ht="29" outlineLevel="2" x14ac:dyDescent="0.35">
      <c r="A59" s="53">
        <v>4</v>
      </c>
      <c r="B59" s="54" t="s">
        <v>749</v>
      </c>
      <c r="C59" s="101"/>
      <c r="D59" s="102"/>
      <c r="E59" s="56"/>
      <c r="F59" s="103" t="s">
        <v>750</v>
      </c>
      <c r="G59" s="85">
        <v>1</v>
      </c>
      <c r="H59" s="104" t="s">
        <v>749</v>
      </c>
      <c r="I59" s="105" t="s">
        <v>751</v>
      </c>
      <c r="J59" s="106"/>
      <c r="K59" s="107">
        <v>1</v>
      </c>
      <c r="L59" s="107">
        <v>1.1499999999999999</v>
      </c>
      <c r="M59" s="107"/>
      <c r="N59" s="107">
        <v>1.2</v>
      </c>
      <c r="O59" s="107"/>
      <c r="P59" s="107">
        <v>1.5</v>
      </c>
      <c r="Q59" s="107"/>
      <c r="R59" s="107">
        <v>2.0699999999999998</v>
      </c>
      <c r="S59" s="107">
        <v>2.0699999999999998</v>
      </c>
      <c r="T59" s="99"/>
      <c r="U59" s="100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</row>
    <row r="60" spans="1:35" outlineLevel="2" x14ac:dyDescent="0.35">
      <c r="A60" s="53">
        <v>4</v>
      </c>
      <c r="B60" s="54" t="s">
        <v>752</v>
      </c>
      <c r="C60" s="101"/>
      <c r="D60" s="102"/>
      <c r="E60" s="56"/>
      <c r="F60" s="103" t="s">
        <v>753</v>
      </c>
      <c r="G60" s="85">
        <v>1</v>
      </c>
      <c r="H60" s="104" t="s">
        <v>752</v>
      </c>
      <c r="I60" s="105" t="s">
        <v>754</v>
      </c>
      <c r="J60" s="106"/>
      <c r="K60" s="107">
        <v>1</v>
      </c>
      <c r="L60" s="107">
        <v>286.03000000000009</v>
      </c>
      <c r="M60" s="107"/>
      <c r="N60" s="107">
        <v>0.15</v>
      </c>
      <c r="O60" s="107"/>
      <c r="P60" s="107">
        <v>0.25</v>
      </c>
      <c r="Q60" s="107"/>
      <c r="R60" s="107">
        <v>10.726125000000003</v>
      </c>
      <c r="S60" s="107">
        <v>10.73</v>
      </c>
      <c r="T60" s="99"/>
      <c r="U60" s="100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  <row r="61" spans="1:35" ht="29" outlineLevel="2" x14ac:dyDescent="0.35">
      <c r="A61" s="53">
        <v>3</v>
      </c>
      <c r="B61" s="54" t="s">
        <v>83</v>
      </c>
      <c r="C61" s="101" t="s">
        <v>40</v>
      </c>
      <c r="D61" s="102">
        <v>96995</v>
      </c>
      <c r="E61" s="56" t="s">
        <v>33</v>
      </c>
      <c r="F61" s="3" t="s">
        <v>82</v>
      </c>
      <c r="G61" s="85">
        <v>1</v>
      </c>
      <c r="H61" s="96" t="s">
        <v>83</v>
      </c>
      <c r="I61" s="97" t="s">
        <v>81</v>
      </c>
      <c r="J61" s="98"/>
      <c r="K61" s="98"/>
      <c r="L61" s="99"/>
      <c r="M61" s="99"/>
      <c r="N61" s="99"/>
      <c r="O61" s="99"/>
      <c r="P61" s="99"/>
      <c r="Q61" s="99"/>
      <c r="R61" s="99"/>
      <c r="S61" s="99"/>
      <c r="T61" s="99">
        <v>43.1</v>
      </c>
      <c r="U61" s="100" t="s">
        <v>68</v>
      </c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</row>
    <row r="62" spans="1:35" ht="29" outlineLevel="2" x14ac:dyDescent="0.35">
      <c r="A62" s="53">
        <v>4</v>
      </c>
      <c r="B62" s="54" t="s">
        <v>755</v>
      </c>
      <c r="C62" s="101"/>
      <c r="D62" s="102"/>
      <c r="E62" s="56"/>
      <c r="F62" s="103" t="s">
        <v>527</v>
      </c>
      <c r="G62" s="85">
        <v>1</v>
      </c>
      <c r="H62" s="104" t="s">
        <v>755</v>
      </c>
      <c r="I62" s="108" t="s">
        <v>756</v>
      </c>
      <c r="J62" s="106"/>
      <c r="K62" s="107">
        <v>1</v>
      </c>
      <c r="L62" s="107">
        <v>43.099999999999987</v>
      </c>
      <c r="M62" s="107"/>
      <c r="N62" s="107"/>
      <c r="O62" s="107"/>
      <c r="P62" s="107"/>
      <c r="Q62" s="107"/>
      <c r="R62" s="107">
        <v>43.099999999999987</v>
      </c>
      <c r="S62" s="107">
        <v>43.1</v>
      </c>
      <c r="T62" s="99"/>
      <c r="U62" s="100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</row>
    <row r="63" spans="1:35" ht="43.5" outlineLevel="2" x14ac:dyDescent="0.35">
      <c r="A63" s="53">
        <v>3</v>
      </c>
      <c r="B63" s="54" t="s">
        <v>86</v>
      </c>
      <c r="C63" s="101" t="s">
        <v>40</v>
      </c>
      <c r="D63" s="102">
        <v>94319</v>
      </c>
      <c r="E63" s="56" t="s">
        <v>33</v>
      </c>
      <c r="F63" s="3" t="s">
        <v>85</v>
      </c>
      <c r="G63" s="85">
        <v>1</v>
      </c>
      <c r="H63" s="96" t="s">
        <v>86</v>
      </c>
      <c r="I63" s="97" t="s">
        <v>84</v>
      </c>
      <c r="J63" s="98"/>
      <c r="K63" s="98"/>
      <c r="L63" s="99"/>
      <c r="M63" s="99"/>
      <c r="N63" s="99"/>
      <c r="O63" s="99"/>
      <c r="P63" s="99"/>
      <c r="Q63" s="99"/>
      <c r="R63" s="99"/>
      <c r="S63" s="99"/>
      <c r="T63" s="99">
        <v>157.69</v>
      </c>
      <c r="U63" s="100" t="s">
        <v>68</v>
      </c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</row>
    <row r="64" spans="1:35" outlineLevel="2" x14ac:dyDescent="0.35">
      <c r="A64" s="53">
        <v>4</v>
      </c>
      <c r="B64" s="54" t="s">
        <v>757</v>
      </c>
      <c r="C64" s="101"/>
      <c r="D64" s="102"/>
      <c r="E64" s="56"/>
      <c r="F64" s="103" t="s">
        <v>538</v>
      </c>
      <c r="G64" s="85">
        <v>1</v>
      </c>
      <c r="H64" s="104" t="s">
        <v>757</v>
      </c>
      <c r="I64" s="108" t="s">
        <v>758</v>
      </c>
      <c r="J64" s="106"/>
      <c r="K64" s="107">
        <v>1</v>
      </c>
      <c r="L64" s="107">
        <v>190</v>
      </c>
      <c r="M64" s="107"/>
      <c r="N64" s="107">
        <v>0.15</v>
      </c>
      <c r="O64" s="107"/>
      <c r="P64" s="107"/>
      <c r="Q64" s="107"/>
      <c r="R64" s="107">
        <v>28.5</v>
      </c>
      <c r="S64" s="107">
        <v>28.5</v>
      </c>
      <c r="T64" s="99"/>
      <c r="U64" s="100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</row>
    <row r="65" spans="1:35" outlineLevel="2" x14ac:dyDescent="0.35">
      <c r="A65" s="53">
        <v>4</v>
      </c>
      <c r="B65" s="54" t="s">
        <v>759</v>
      </c>
      <c r="C65" s="101"/>
      <c r="D65" s="102"/>
      <c r="E65" s="56"/>
      <c r="F65" s="103" t="s">
        <v>539</v>
      </c>
      <c r="G65" s="85">
        <v>2</v>
      </c>
      <c r="H65" s="104" t="s">
        <v>759</v>
      </c>
      <c r="I65" s="108" t="s">
        <v>760</v>
      </c>
      <c r="J65" s="106"/>
      <c r="K65" s="107">
        <v>1</v>
      </c>
      <c r="L65" s="107">
        <v>79</v>
      </c>
      <c r="M65" s="107"/>
      <c r="N65" s="107">
        <v>0.69</v>
      </c>
      <c r="O65" s="107"/>
      <c r="P65" s="107"/>
      <c r="Q65" s="107"/>
      <c r="R65" s="107">
        <v>54.51</v>
      </c>
      <c r="S65" s="107">
        <v>54.51</v>
      </c>
      <c r="T65" s="99"/>
      <c r="U65" s="100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</row>
    <row r="66" spans="1:35" outlineLevel="2" x14ac:dyDescent="0.35">
      <c r="A66" s="53">
        <v>4</v>
      </c>
      <c r="B66" s="54" t="s">
        <v>761</v>
      </c>
      <c r="C66" s="101"/>
      <c r="D66" s="102"/>
      <c r="E66" s="56"/>
      <c r="F66" s="103" t="s">
        <v>540</v>
      </c>
      <c r="G66" s="85">
        <v>3</v>
      </c>
      <c r="H66" s="104" t="s">
        <v>761</v>
      </c>
      <c r="I66" s="108" t="s">
        <v>762</v>
      </c>
      <c r="J66" s="106"/>
      <c r="K66" s="107">
        <v>1</v>
      </c>
      <c r="L66" s="107">
        <v>51</v>
      </c>
      <c r="M66" s="107"/>
      <c r="N66" s="107">
        <v>0.35</v>
      </c>
      <c r="O66" s="107"/>
      <c r="P66" s="107"/>
      <c r="Q66" s="107"/>
      <c r="R66" s="107">
        <v>17.849999999999998</v>
      </c>
      <c r="S66" s="107">
        <v>17.850000000000001</v>
      </c>
      <c r="T66" s="99"/>
      <c r="U66" s="100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</row>
    <row r="67" spans="1:35" outlineLevel="2" x14ac:dyDescent="0.35">
      <c r="A67" s="53">
        <v>4</v>
      </c>
      <c r="B67" s="54" t="s">
        <v>763</v>
      </c>
      <c r="C67" s="101"/>
      <c r="D67" s="102"/>
      <c r="E67" s="56"/>
      <c r="F67" s="103" t="s">
        <v>541</v>
      </c>
      <c r="G67" s="85">
        <v>4</v>
      </c>
      <c r="H67" s="104" t="s">
        <v>763</v>
      </c>
      <c r="I67" s="108" t="s">
        <v>764</v>
      </c>
      <c r="J67" s="106"/>
      <c r="K67" s="107">
        <v>1</v>
      </c>
      <c r="L67" s="107">
        <v>198.5</v>
      </c>
      <c r="M67" s="107"/>
      <c r="N67" s="107">
        <v>0.15</v>
      </c>
      <c r="O67" s="107"/>
      <c r="P67" s="107"/>
      <c r="Q67" s="107"/>
      <c r="R67" s="107">
        <v>29.774999999999999</v>
      </c>
      <c r="S67" s="107">
        <v>29.78</v>
      </c>
      <c r="T67" s="99"/>
      <c r="U67" s="100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</row>
    <row r="68" spans="1:35" outlineLevel="2" x14ac:dyDescent="0.35">
      <c r="A68" s="53">
        <v>4</v>
      </c>
      <c r="B68" s="54" t="s">
        <v>765</v>
      </c>
      <c r="C68" s="101"/>
      <c r="D68" s="102"/>
      <c r="E68" s="56"/>
      <c r="F68" s="103" t="s">
        <v>542</v>
      </c>
      <c r="G68" s="85">
        <v>5</v>
      </c>
      <c r="H68" s="104" t="s">
        <v>765</v>
      </c>
      <c r="I68" s="108" t="s">
        <v>766</v>
      </c>
      <c r="J68" s="106"/>
      <c r="K68" s="107">
        <v>1</v>
      </c>
      <c r="L68" s="107">
        <v>23.52</v>
      </c>
      <c r="M68" s="107"/>
      <c r="N68" s="107">
        <v>1.1499999999999999</v>
      </c>
      <c r="O68" s="107"/>
      <c r="P68" s="107"/>
      <c r="Q68" s="107"/>
      <c r="R68" s="107">
        <v>27.047999999999998</v>
      </c>
      <c r="S68" s="107">
        <v>27.05</v>
      </c>
      <c r="T68" s="99"/>
      <c r="U68" s="100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</row>
    <row r="69" spans="1:35" outlineLevel="2" x14ac:dyDescent="0.35">
      <c r="A69" s="53">
        <v>2</v>
      </c>
      <c r="B69" s="54" t="s">
        <v>43</v>
      </c>
      <c r="C69" s="56"/>
      <c r="D69" s="102"/>
      <c r="E69" s="56"/>
      <c r="F69" s="90">
        <v>3</v>
      </c>
      <c r="G69" s="109">
        <v>1</v>
      </c>
      <c r="H69" s="91" t="s">
        <v>43</v>
      </c>
      <c r="I69" s="92" t="s">
        <v>87</v>
      </c>
      <c r="J69" s="41"/>
      <c r="K69" s="41"/>
      <c r="L69" s="41"/>
      <c r="M69" s="41"/>
      <c r="N69" s="42"/>
      <c r="O69" s="42"/>
      <c r="P69" s="42"/>
      <c r="Q69" s="42"/>
      <c r="R69" s="42"/>
      <c r="S69" s="42"/>
      <c r="T69" s="42"/>
      <c r="U69" s="93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</row>
    <row r="70" spans="1:35" ht="75.650000000000006" customHeight="1" outlineLevel="2" x14ac:dyDescent="0.35">
      <c r="A70" s="53">
        <v>3</v>
      </c>
      <c r="B70" s="54" t="s">
        <v>91</v>
      </c>
      <c r="C70" s="94" t="s">
        <v>35</v>
      </c>
      <c r="D70" s="102">
        <v>12</v>
      </c>
      <c r="E70" s="56" t="s">
        <v>33</v>
      </c>
      <c r="F70" s="56" t="s">
        <v>90</v>
      </c>
      <c r="G70" s="109">
        <v>1</v>
      </c>
      <c r="H70" s="96" t="s">
        <v>91</v>
      </c>
      <c r="I70" s="97" t="s">
        <v>89</v>
      </c>
      <c r="J70" s="98"/>
      <c r="K70" s="98"/>
      <c r="L70" s="99"/>
      <c r="M70" s="99"/>
      <c r="N70" s="99"/>
      <c r="O70" s="99"/>
      <c r="P70" s="99"/>
      <c r="Q70" s="99"/>
      <c r="R70" s="99"/>
      <c r="S70" s="99"/>
      <c r="T70" s="99">
        <v>11.920000000000002</v>
      </c>
      <c r="U70" s="100" t="s">
        <v>68</v>
      </c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</row>
    <row r="71" spans="1:35" outlineLevel="2" x14ac:dyDescent="0.35">
      <c r="A71" s="53">
        <v>4</v>
      </c>
      <c r="B71" s="54" t="s">
        <v>767</v>
      </c>
      <c r="C71" s="101"/>
      <c r="D71" s="102"/>
      <c r="E71" s="56"/>
      <c r="F71" s="103" t="s">
        <v>768</v>
      </c>
      <c r="G71" s="109">
        <v>1</v>
      </c>
      <c r="H71" s="104" t="s">
        <v>767</v>
      </c>
      <c r="I71" s="105" t="s">
        <v>769</v>
      </c>
      <c r="J71" s="106"/>
      <c r="K71" s="107">
        <v>1</v>
      </c>
      <c r="L71" s="107">
        <v>219.57000000000008</v>
      </c>
      <c r="M71" s="107"/>
      <c r="N71" s="107">
        <v>0.15</v>
      </c>
      <c r="O71" s="107"/>
      <c r="P71" s="107">
        <v>0.15</v>
      </c>
      <c r="Q71" s="107"/>
      <c r="R71" s="107">
        <v>4.9403250000000014</v>
      </c>
      <c r="S71" s="107">
        <v>4.9400000000000004</v>
      </c>
      <c r="T71" s="99"/>
      <c r="U71" s="100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</row>
    <row r="72" spans="1:35" outlineLevel="2" x14ac:dyDescent="0.35">
      <c r="A72" s="53">
        <v>4</v>
      </c>
      <c r="B72" s="54" t="s">
        <v>770</v>
      </c>
      <c r="C72" s="101"/>
      <c r="D72" s="102"/>
      <c r="E72" s="56"/>
      <c r="F72" s="103" t="s">
        <v>771</v>
      </c>
      <c r="G72" s="85">
        <v>1</v>
      </c>
      <c r="H72" s="104" t="s">
        <v>770</v>
      </c>
      <c r="I72" s="105" t="s">
        <v>772</v>
      </c>
      <c r="J72" s="106"/>
      <c r="K72" s="107">
        <v>1</v>
      </c>
      <c r="L72" s="107">
        <v>66.460000000000008</v>
      </c>
      <c r="M72" s="107"/>
      <c r="N72" s="107">
        <v>0.7</v>
      </c>
      <c r="O72" s="107"/>
      <c r="P72" s="107">
        <v>0.15</v>
      </c>
      <c r="Q72" s="107"/>
      <c r="R72" s="107">
        <v>6.9783000000000008</v>
      </c>
      <c r="S72" s="107">
        <v>6.98</v>
      </c>
      <c r="T72" s="99"/>
      <c r="U72" s="100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</row>
    <row r="73" spans="1:35" ht="43.5" outlineLevel="2" x14ac:dyDescent="0.35">
      <c r="A73" s="53">
        <v>3</v>
      </c>
      <c r="B73" s="54" t="s">
        <v>94</v>
      </c>
      <c r="C73" s="101" t="s">
        <v>40</v>
      </c>
      <c r="D73" s="102">
        <v>101616</v>
      </c>
      <c r="E73" s="56" t="s">
        <v>33</v>
      </c>
      <c r="F73" s="56" t="s">
        <v>93</v>
      </c>
      <c r="G73" s="109">
        <v>1</v>
      </c>
      <c r="H73" s="96" t="s">
        <v>94</v>
      </c>
      <c r="I73" s="97" t="s">
        <v>92</v>
      </c>
      <c r="J73" s="98"/>
      <c r="K73" s="98"/>
      <c r="L73" s="99"/>
      <c r="M73" s="99"/>
      <c r="N73" s="99"/>
      <c r="O73" s="99"/>
      <c r="P73" s="99"/>
      <c r="Q73" s="99"/>
      <c r="R73" s="99"/>
      <c r="S73" s="99"/>
      <c r="T73" s="99">
        <v>72.960000000000008</v>
      </c>
      <c r="U73" s="100" t="s">
        <v>37</v>
      </c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</row>
    <row r="74" spans="1:35" ht="114" customHeight="1" outlineLevel="2" x14ac:dyDescent="0.35">
      <c r="A74" s="53">
        <v>4</v>
      </c>
      <c r="B74" s="54" t="s">
        <v>773</v>
      </c>
      <c r="C74" s="101"/>
      <c r="D74" s="102"/>
      <c r="E74" s="56"/>
      <c r="F74" s="103" t="s">
        <v>774</v>
      </c>
      <c r="G74" s="85">
        <v>1</v>
      </c>
      <c r="H74" s="104" t="s">
        <v>773</v>
      </c>
      <c r="I74" s="105" t="s">
        <v>714</v>
      </c>
      <c r="J74" s="106"/>
      <c r="K74" s="107">
        <v>46</v>
      </c>
      <c r="L74" s="107">
        <v>0.6</v>
      </c>
      <c r="M74" s="107"/>
      <c r="N74" s="107">
        <v>0.7</v>
      </c>
      <c r="O74" s="107"/>
      <c r="P74" s="107"/>
      <c r="Q74" s="107"/>
      <c r="R74" s="107">
        <v>0.42</v>
      </c>
      <c r="S74" s="107">
        <v>19.32</v>
      </c>
      <c r="T74" s="99"/>
      <c r="U74" s="100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</row>
    <row r="75" spans="1:35" ht="29" outlineLevel="2" x14ac:dyDescent="0.35">
      <c r="A75" s="53">
        <v>4</v>
      </c>
      <c r="B75" s="54" t="s">
        <v>775</v>
      </c>
      <c r="C75" s="101"/>
      <c r="D75" s="102"/>
      <c r="E75" s="56"/>
      <c r="F75" s="103" t="s">
        <v>776</v>
      </c>
      <c r="G75" s="85">
        <v>1</v>
      </c>
      <c r="H75" s="104" t="s">
        <v>775</v>
      </c>
      <c r="I75" s="105" t="s">
        <v>716</v>
      </c>
      <c r="J75" s="106"/>
      <c r="K75" s="107">
        <v>5</v>
      </c>
      <c r="L75" s="107">
        <v>0.55000000000000004</v>
      </c>
      <c r="M75" s="107"/>
      <c r="N75" s="107">
        <v>0.7</v>
      </c>
      <c r="O75" s="107"/>
      <c r="P75" s="107"/>
      <c r="Q75" s="107"/>
      <c r="R75" s="107">
        <v>0.38500000000000001</v>
      </c>
      <c r="S75" s="107">
        <v>1.93</v>
      </c>
      <c r="T75" s="99"/>
      <c r="U75" s="100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</row>
    <row r="76" spans="1:35" ht="29" outlineLevel="2" x14ac:dyDescent="0.35">
      <c r="A76" s="53">
        <v>4</v>
      </c>
      <c r="B76" s="54" t="s">
        <v>777</v>
      </c>
      <c r="C76" s="101"/>
      <c r="D76" s="102"/>
      <c r="E76" s="56"/>
      <c r="F76" s="103" t="s">
        <v>778</v>
      </c>
      <c r="G76" s="85">
        <v>1</v>
      </c>
      <c r="H76" s="104" t="s">
        <v>777</v>
      </c>
      <c r="I76" s="105" t="s">
        <v>718</v>
      </c>
      <c r="J76" s="106"/>
      <c r="K76" s="107">
        <v>3</v>
      </c>
      <c r="L76" s="107">
        <v>0.6</v>
      </c>
      <c r="M76" s="107"/>
      <c r="N76" s="107">
        <v>0.75</v>
      </c>
      <c r="O76" s="107"/>
      <c r="P76" s="107"/>
      <c r="Q76" s="107"/>
      <c r="R76" s="107">
        <v>0.44999999999999996</v>
      </c>
      <c r="S76" s="107">
        <v>1.35</v>
      </c>
      <c r="T76" s="99"/>
      <c r="U76" s="100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</row>
    <row r="77" spans="1:35" ht="43.5" outlineLevel="2" x14ac:dyDescent="0.35">
      <c r="A77" s="53">
        <v>4</v>
      </c>
      <c r="B77" s="54" t="s">
        <v>779</v>
      </c>
      <c r="C77" s="101"/>
      <c r="D77" s="102"/>
      <c r="E77" s="56"/>
      <c r="F77" s="103" t="s">
        <v>780</v>
      </c>
      <c r="G77" s="85">
        <v>1</v>
      </c>
      <c r="H77" s="104" t="s">
        <v>779</v>
      </c>
      <c r="I77" s="105" t="s">
        <v>721</v>
      </c>
      <c r="J77" s="106"/>
      <c r="K77" s="107">
        <v>10</v>
      </c>
      <c r="L77" s="107">
        <v>0.7</v>
      </c>
      <c r="M77" s="107"/>
      <c r="N77" s="107">
        <v>0.7</v>
      </c>
      <c r="O77" s="107"/>
      <c r="P77" s="107"/>
      <c r="Q77" s="107"/>
      <c r="R77" s="107">
        <v>0.48999999999999994</v>
      </c>
      <c r="S77" s="107">
        <v>4.9000000000000004</v>
      </c>
      <c r="T77" s="99"/>
      <c r="U77" s="100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</row>
    <row r="78" spans="1:35" ht="29" outlineLevel="2" x14ac:dyDescent="0.35">
      <c r="A78" s="53">
        <v>4</v>
      </c>
      <c r="B78" s="54" t="s">
        <v>781</v>
      </c>
      <c r="C78" s="101"/>
      <c r="D78" s="102"/>
      <c r="E78" s="56"/>
      <c r="F78" s="103" t="s">
        <v>782</v>
      </c>
      <c r="G78" s="85">
        <v>1</v>
      </c>
      <c r="H78" s="104" t="s">
        <v>781</v>
      </c>
      <c r="I78" s="105" t="s">
        <v>724</v>
      </c>
      <c r="J78" s="106"/>
      <c r="K78" s="107">
        <v>2</v>
      </c>
      <c r="L78" s="107">
        <v>0.65</v>
      </c>
      <c r="M78" s="107"/>
      <c r="N78" s="107">
        <v>0.7</v>
      </c>
      <c r="O78" s="107"/>
      <c r="P78" s="107"/>
      <c r="Q78" s="107"/>
      <c r="R78" s="107">
        <v>0.45499999999999996</v>
      </c>
      <c r="S78" s="107">
        <v>0.91</v>
      </c>
      <c r="T78" s="99"/>
      <c r="U78" s="100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</row>
    <row r="79" spans="1:35" ht="29" outlineLevel="2" x14ac:dyDescent="0.35">
      <c r="A79" s="53">
        <v>4</v>
      </c>
      <c r="B79" s="54" t="s">
        <v>783</v>
      </c>
      <c r="C79" s="101"/>
      <c r="D79" s="102"/>
      <c r="E79" s="56"/>
      <c r="F79" s="103" t="s">
        <v>784</v>
      </c>
      <c r="G79" s="85">
        <v>1</v>
      </c>
      <c r="H79" s="104" t="s">
        <v>783</v>
      </c>
      <c r="I79" s="105" t="s">
        <v>727</v>
      </c>
      <c r="J79" s="106"/>
      <c r="K79" s="107">
        <v>3</v>
      </c>
      <c r="L79" s="107">
        <v>0.65</v>
      </c>
      <c r="M79" s="107"/>
      <c r="N79" s="107">
        <v>0.75</v>
      </c>
      <c r="O79" s="107"/>
      <c r="P79" s="107"/>
      <c r="Q79" s="107"/>
      <c r="R79" s="107">
        <v>0.48750000000000004</v>
      </c>
      <c r="S79" s="107">
        <v>1.46</v>
      </c>
      <c r="T79" s="99"/>
      <c r="U79" s="100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</row>
    <row r="80" spans="1:35" ht="29" outlineLevel="2" x14ac:dyDescent="0.35">
      <c r="A80" s="53">
        <v>4</v>
      </c>
      <c r="B80" s="54" t="s">
        <v>785</v>
      </c>
      <c r="C80" s="101"/>
      <c r="D80" s="102"/>
      <c r="E80" s="56"/>
      <c r="F80" s="103" t="s">
        <v>786</v>
      </c>
      <c r="G80" s="85">
        <v>1</v>
      </c>
      <c r="H80" s="104" t="s">
        <v>785</v>
      </c>
      <c r="I80" s="105" t="s">
        <v>730</v>
      </c>
      <c r="J80" s="106"/>
      <c r="K80" s="107">
        <v>2</v>
      </c>
      <c r="L80" s="107">
        <v>0.6</v>
      </c>
      <c r="M80" s="107"/>
      <c r="N80" s="107">
        <v>0.9</v>
      </c>
      <c r="O80" s="107"/>
      <c r="P80" s="107"/>
      <c r="Q80" s="107"/>
      <c r="R80" s="107">
        <v>0.54</v>
      </c>
      <c r="S80" s="107">
        <v>1.08</v>
      </c>
      <c r="T80" s="99"/>
      <c r="U80" s="100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</row>
    <row r="81" spans="1:35" ht="29" outlineLevel="2" x14ac:dyDescent="0.35">
      <c r="A81" s="53">
        <v>4</v>
      </c>
      <c r="B81" s="54" t="s">
        <v>787</v>
      </c>
      <c r="C81" s="101"/>
      <c r="D81" s="102"/>
      <c r="E81" s="56"/>
      <c r="F81" s="103" t="s">
        <v>788</v>
      </c>
      <c r="G81" s="85">
        <v>1</v>
      </c>
      <c r="H81" s="104" t="s">
        <v>787</v>
      </c>
      <c r="I81" s="105" t="s">
        <v>733</v>
      </c>
      <c r="J81" s="106"/>
      <c r="K81" s="107">
        <v>5</v>
      </c>
      <c r="L81" s="107">
        <v>0.75</v>
      </c>
      <c r="M81" s="107"/>
      <c r="N81" s="107">
        <v>0.75</v>
      </c>
      <c r="O81" s="107"/>
      <c r="P81" s="107"/>
      <c r="Q81" s="107"/>
      <c r="R81" s="107">
        <v>0.5625</v>
      </c>
      <c r="S81" s="107">
        <v>2.81</v>
      </c>
      <c r="T81" s="99"/>
      <c r="U81" s="100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</row>
    <row r="82" spans="1:35" ht="29" outlineLevel="2" x14ac:dyDescent="0.35">
      <c r="A82" s="53">
        <v>4</v>
      </c>
      <c r="B82" s="54" t="s">
        <v>789</v>
      </c>
      <c r="C82" s="101"/>
      <c r="D82" s="102"/>
      <c r="E82" s="56"/>
      <c r="F82" s="103" t="s">
        <v>790</v>
      </c>
      <c r="G82" s="85">
        <v>1</v>
      </c>
      <c r="H82" s="104" t="s">
        <v>789</v>
      </c>
      <c r="I82" s="105" t="s">
        <v>736</v>
      </c>
      <c r="J82" s="106"/>
      <c r="K82" s="107">
        <v>5</v>
      </c>
      <c r="L82" s="107">
        <v>0.8</v>
      </c>
      <c r="M82" s="107"/>
      <c r="N82" s="107">
        <v>0.8</v>
      </c>
      <c r="O82" s="107"/>
      <c r="P82" s="107"/>
      <c r="Q82" s="107"/>
      <c r="R82" s="107">
        <v>0.64000000000000012</v>
      </c>
      <c r="S82" s="107">
        <v>3.2</v>
      </c>
      <c r="T82" s="99"/>
      <c r="U82" s="100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</row>
    <row r="83" spans="1:35" ht="29" outlineLevel="2" x14ac:dyDescent="0.35">
      <c r="A83" s="53">
        <v>4</v>
      </c>
      <c r="B83" s="54" t="s">
        <v>791</v>
      </c>
      <c r="C83" s="101"/>
      <c r="D83" s="102"/>
      <c r="E83" s="56"/>
      <c r="F83" s="103" t="s">
        <v>792</v>
      </c>
      <c r="G83" s="85">
        <v>1</v>
      </c>
      <c r="H83" s="104" t="s">
        <v>791</v>
      </c>
      <c r="I83" s="105" t="s">
        <v>739</v>
      </c>
      <c r="J83" s="106"/>
      <c r="K83" s="107">
        <v>4</v>
      </c>
      <c r="L83" s="107">
        <v>0.85</v>
      </c>
      <c r="M83" s="107"/>
      <c r="N83" s="107">
        <v>0.9</v>
      </c>
      <c r="O83" s="107"/>
      <c r="P83" s="107"/>
      <c r="Q83" s="107"/>
      <c r="R83" s="107">
        <v>0.76500000000000001</v>
      </c>
      <c r="S83" s="107">
        <v>3.06</v>
      </c>
      <c r="T83" s="99"/>
      <c r="U83" s="100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</row>
    <row r="84" spans="1:35" ht="29" outlineLevel="2" x14ac:dyDescent="0.35">
      <c r="A84" s="53">
        <v>4</v>
      </c>
      <c r="B84" s="54" t="s">
        <v>793</v>
      </c>
      <c r="C84" s="101"/>
      <c r="D84" s="102"/>
      <c r="E84" s="56"/>
      <c r="F84" s="103" t="s">
        <v>794</v>
      </c>
      <c r="G84" s="85">
        <v>1</v>
      </c>
      <c r="H84" s="104" t="s">
        <v>793</v>
      </c>
      <c r="I84" s="105" t="s">
        <v>742</v>
      </c>
      <c r="J84" s="106"/>
      <c r="K84" s="107">
        <v>1</v>
      </c>
      <c r="L84" s="107">
        <v>0.9</v>
      </c>
      <c r="M84" s="107"/>
      <c r="N84" s="107">
        <v>0.9</v>
      </c>
      <c r="O84" s="107"/>
      <c r="P84" s="107"/>
      <c r="Q84" s="107"/>
      <c r="R84" s="107">
        <v>0.81</v>
      </c>
      <c r="S84" s="107">
        <v>0.81</v>
      </c>
      <c r="T84" s="99"/>
      <c r="U84" s="100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</row>
    <row r="85" spans="1:35" ht="29" outlineLevel="2" x14ac:dyDescent="0.35">
      <c r="A85" s="53">
        <v>4</v>
      </c>
      <c r="B85" s="54" t="s">
        <v>795</v>
      </c>
      <c r="C85" s="101"/>
      <c r="D85" s="102"/>
      <c r="E85" s="56"/>
      <c r="F85" s="103" t="s">
        <v>796</v>
      </c>
      <c r="G85" s="85">
        <v>1</v>
      </c>
      <c r="H85" s="104" t="s">
        <v>795</v>
      </c>
      <c r="I85" s="105" t="s">
        <v>745</v>
      </c>
      <c r="J85" s="106"/>
      <c r="K85" s="107">
        <v>1</v>
      </c>
      <c r="L85" s="107">
        <v>0.9</v>
      </c>
      <c r="M85" s="107"/>
      <c r="N85" s="107">
        <v>1</v>
      </c>
      <c r="O85" s="107"/>
      <c r="P85" s="107"/>
      <c r="Q85" s="107"/>
      <c r="R85" s="107">
        <v>0.9</v>
      </c>
      <c r="S85" s="107">
        <v>0.9</v>
      </c>
      <c r="T85" s="99"/>
      <c r="U85" s="100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1:35" ht="29" outlineLevel="2" x14ac:dyDescent="0.35">
      <c r="A86" s="53">
        <v>4</v>
      </c>
      <c r="B86" s="54" t="s">
        <v>797</v>
      </c>
      <c r="C86" s="101"/>
      <c r="D86" s="102"/>
      <c r="E86" s="56"/>
      <c r="F86" s="103" t="s">
        <v>798</v>
      </c>
      <c r="G86" s="85">
        <v>1</v>
      </c>
      <c r="H86" s="104" t="s">
        <v>797</v>
      </c>
      <c r="I86" s="105" t="s">
        <v>748</v>
      </c>
      <c r="J86" s="106"/>
      <c r="K86" s="107">
        <v>1</v>
      </c>
      <c r="L86" s="107">
        <v>1.05</v>
      </c>
      <c r="M86" s="107"/>
      <c r="N86" s="107">
        <v>1.2</v>
      </c>
      <c r="O86" s="107"/>
      <c r="P86" s="107"/>
      <c r="Q86" s="107"/>
      <c r="R86" s="107">
        <v>1.26</v>
      </c>
      <c r="S86" s="107">
        <v>1.26</v>
      </c>
      <c r="T86" s="99"/>
      <c r="U86" s="100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1:35" ht="29" outlineLevel="2" x14ac:dyDescent="0.35">
      <c r="A87" s="53">
        <v>4</v>
      </c>
      <c r="B87" s="54" t="s">
        <v>799</v>
      </c>
      <c r="C87" s="101"/>
      <c r="D87" s="102"/>
      <c r="E87" s="56"/>
      <c r="F87" s="103" t="s">
        <v>800</v>
      </c>
      <c r="G87" s="85">
        <v>1</v>
      </c>
      <c r="H87" s="104" t="s">
        <v>799</v>
      </c>
      <c r="I87" s="105" t="s">
        <v>751</v>
      </c>
      <c r="J87" s="106"/>
      <c r="K87" s="107">
        <v>1</v>
      </c>
      <c r="L87" s="107">
        <v>1.1499999999999999</v>
      </c>
      <c r="M87" s="107"/>
      <c r="N87" s="107">
        <v>1.2</v>
      </c>
      <c r="O87" s="107"/>
      <c r="P87" s="107"/>
      <c r="Q87" s="107"/>
      <c r="R87" s="107">
        <v>1.38</v>
      </c>
      <c r="S87" s="107">
        <v>1.38</v>
      </c>
      <c r="T87" s="99"/>
      <c r="U87" s="100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</row>
    <row r="88" spans="1:35" outlineLevel="2" x14ac:dyDescent="0.35">
      <c r="A88" s="53">
        <v>4</v>
      </c>
      <c r="B88" s="54" t="s">
        <v>801</v>
      </c>
      <c r="C88" s="101"/>
      <c r="D88" s="102"/>
      <c r="E88" s="56"/>
      <c r="F88" s="103" t="s">
        <v>802</v>
      </c>
      <c r="G88" s="85">
        <v>1</v>
      </c>
      <c r="H88" s="104" t="s">
        <v>801</v>
      </c>
      <c r="I88" s="105" t="s">
        <v>754</v>
      </c>
      <c r="J88" s="106"/>
      <c r="K88" s="107">
        <v>1</v>
      </c>
      <c r="L88" s="107">
        <v>190.58000000000004</v>
      </c>
      <c r="M88" s="107"/>
      <c r="N88" s="107">
        <v>0.15</v>
      </c>
      <c r="O88" s="107"/>
      <c r="P88" s="107"/>
      <c r="Q88" s="107"/>
      <c r="R88" s="107">
        <v>28.587000000000007</v>
      </c>
      <c r="S88" s="107">
        <v>28.59</v>
      </c>
      <c r="T88" s="99"/>
      <c r="U88" s="100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</row>
    <row r="89" spans="1:35" ht="75" customHeight="1" outlineLevel="2" x14ac:dyDescent="0.35">
      <c r="A89" s="53">
        <v>3</v>
      </c>
      <c r="B89" s="54" t="s">
        <v>97</v>
      </c>
      <c r="C89" s="101" t="s">
        <v>40</v>
      </c>
      <c r="D89" s="102">
        <v>96619</v>
      </c>
      <c r="E89" s="56" t="s">
        <v>33</v>
      </c>
      <c r="F89" s="56" t="s">
        <v>96</v>
      </c>
      <c r="G89" s="109">
        <v>1</v>
      </c>
      <c r="H89" s="96" t="s">
        <v>97</v>
      </c>
      <c r="I89" s="97" t="s">
        <v>95</v>
      </c>
      <c r="J89" s="98"/>
      <c r="K89" s="98"/>
      <c r="L89" s="99"/>
      <c r="M89" s="99"/>
      <c r="N89" s="99"/>
      <c r="O89" s="99"/>
      <c r="P89" s="99"/>
      <c r="Q89" s="99"/>
      <c r="R89" s="99"/>
      <c r="S89" s="99"/>
      <c r="T89" s="99">
        <v>67.730000000000018</v>
      </c>
      <c r="U89" s="100" t="s">
        <v>37</v>
      </c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</row>
    <row r="90" spans="1:35" ht="108" customHeight="1" outlineLevel="2" x14ac:dyDescent="0.35">
      <c r="A90" s="53">
        <v>4</v>
      </c>
      <c r="B90" s="54" t="s">
        <v>803</v>
      </c>
      <c r="C90" s="101"/>
      <c r="D90" s="102"/>
      <c r="E90" s="56"/>
      <c r="F90" s="103" t="s">
        <v>804</v>
      </c>
      <c r="G90" s="85">
        <v>1</v>
      </c>
      <c r="H90" s="104" t="s">
        <v>803</v>
      </c>
      <c r="I90" s="105" t="s">
        <v>714</v>
      </c>
      <c r="J90" s="106"/>
      <c r="K90" s="107">
        <v>46</v>
      </c>
      <c r="L90" s="107">
        <v>0.6</v>
      </c>
      <c r="M90" s="107"/>
      <c r="N90" s="107">
        <v>0.7</v>
      </c>
      <c r="O90" s="107"/>
      <c r="P90" s="107"/>
      <c r="Q90" s="107"/>
      <c r="R90" s="107">
        <v>0.42</v>
      </c>
      <c r="S90" s="107">
        <v>19.32</v>
      </c>
      <c r="T90" s="99"/>
      <c r="U90" s="100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</row>
    <row r="91" spans="1:35" ht="29" outlineLevel="2" x14ac:dyDescent="0.35">
      <c r="A91" s="53">
        <v>4</v>
      </c>
      <c r="B91" s="54" t="s">
        <v>805</v>
      </c>
      <c r="C91" s="101"/>
      <c r="D91" s="102"/>
      <c r="E91" s="56"/>
      <c r="F91" s="103" t="s">
        <v>806</v>
      </c>
      <c r="G91" s="85">
        <v>1</v>
      </c>
      <c r="H91" s="104" t="s">
        <v>805</v>
      </c>
      <c r="I91" s="105" t="s">
        <v>716</v>
      </c>
      <c r="J91" s="106"/>
      <c r="K91" s="107">
        <v>5</v>
      </c>
      <c r="L91" s="107">
        <v>0.55000000000000004</v>
      </c>
      <c r="M91" s="107"/>
      <c r="N91" s="107">
        <v>0.7</v>
      </c>
      <c r="O91" s="107"/>
      <c r="P91" s="107"/>
      <c r="Q91" s="107"/>
      <c r="R91" s="107">
        <v>0.38500000000000001</v>
      </c>
      <c r="S91" s="107">
        <v>1.93</v>
      </c>
      <c r="T91" s="99"/>
      <c r="U91" s="100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</row>
    <row r="92" spans="1:35" ht="29" outlineLevel="2" x14ac:dyDescent="0.35">
      <c r="A92" s="53">
        <v>4</v>
      </c>
      <c r="B92" s="54" t="s">
        <v>807</v>
      </c>
      <c r="C92" s="101"/>
      <c r="D92" s="102"/>
      <c r="E92" s="56"/>
      <c r="F92" s="103" t="s">
        <v>808</v>
      </c>
      <c r="G92" s="85">
        <v>1</v>
      </c>
      <c r="H92" s="104" t="s">
        <v>807</v>
      </c>
      <c r="I92" s="105" t="s">
        <v>718</v>
      </c>
      <c r="J92" s="106"/>
      <c r="K92" s="107">
        <v>3</v>
      </c>
      <c r="L92" s="107">
        <v>0.6</v>
      </c>
      <c r="M92" s="107"/>
      <c r="N92" s="107">
        <v>0.75</v>
      </c>
      <c r="O92" s="107"/>
      <c r="P92" s="107"/>
      <c r="Q92" s="107"/>
      <c r="R92" s="107">
        <v>0.44999999999999996</v>
      </c>
      <c r="S92" s="107">
        <v>1.35</v>
      </c>
      <c r="T92" s="99"/>
      <c r="U92" s="100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</row>
    <row r="93" spans="1:35" ht="43.5" outlineLevel="2" x14ac:dyDescent="0.35">
      <c r="A93" s="53">
        <v>4</v>
      </c>
      <c r="B93" s="54" t="s">
        <v>809</v>
      </c>
      <c r="C93" s="101"/>
      <c r="D93" s="102"/>
      <c r="E93" s="56"/>
      <c r="F93" s="103" t="s">
        <v>810</v>
      </c>
      <c r="G93" s="85">
        <v>1</v>
      </c>
      <c r="H93" s="104" t="s">
        <v>809</v>
      </c>
      <c r="I93" s="105" t="s">
        <v>721</v>
      </c>
      <c r="J93" s="106"/>
      <c r="K93" s="107">
        <v>10</v>
      </c>
      <c r="L93" s="107">
        <v>0.7</v>
      </c>
      <c r="M93" s="107"/>
      <c r="N93" s="107">
        <v>0.7</v>
      </c>
      <c r="O93" s="107"/>
      <c r="P93" s="107"/>
      <c r="Q93" s="107"/>
      <c r="R93" s="107">
        <v>0.48999999999999994</v>
      </c>
      <c r="S93" s="107">
        <v>4.9000000000000004</v>
      </c>
      <c r="T93" s="99"/>
      <c r="U93" s="100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</row>
    <row r="94" spans="1:35" ht="29" outlineLevel="2" x14ac:dyDescent="0.35">
      <c r="A94" s="53">
        <v>4</v>
      </c>
      <c r="B94" s="54" t="s">
        <v>811</v>
      </c>
      <c r="C94" s="101"/>
      <c r="D94" s="102"/>
      <c r="E94" s="56"/>
      <c r="F94" s="103" t="s">
        <v>812</v>
      </c>
      <c r="G94" s="85">
        <v>1</v>
      </c>
      <c r="H94" s="104" t="s">
        <v>811</v>
      </c>
      <c r="I94" s="105" t="s">
        <v>724</v>
      </c>
      <c r="J94" s="106"/>
      <c r="K94" s="107">
        <v>2</v>
      </c>
      <c r="L94" s="107">
        <v>0.65</v>
      </c>
      <c r="M94" s="107"/>
      <c r="N94" s="107">
        <v>0.7</v>
      </c>
      <c r="O94" s="107"/>
      <c r="P94" s="107"/>
      <c r="Q94" s="107"/>
      <c r="R94" s="107">
        <v>0.45499999999999996</v>
      </c>
      <c r="S94" s="107">
        <v>0.91</v>
      </c>
      <c r="T94" s="99"/>
      <c r="U94" s="100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</row>
    <row r="95" spans="1:35" ht="29" outlineLevel="2" x14ac:dyDescent="0.35">
      <c r="A95" s="53">
        <v>4</v>
      </c>
      <c r="B95" s="54" t="s">
        <v>813</v>
      </c>
      <c r="C95" s="101"/>
      <c r="D95" s="102"/>
      <c r="E95" s="56"/>
      <c r="F95" s="103" t="s">
        <v>814</v>
      </c>
      <c r="G95" s="85">
        <v>1</v>
      </c>
      <c r="H95" s="104" t="s">
        <v>813</v>
      </c>
      <c r="I95" s="105" t="s">
        <v>727</v>
      </c>
      <c r="J95" s="106"/>
      <c r="K95" s="107">
        <v>3</v>
      </c>
      <c r="L95" s="107">
        <v>0.65</v>
      </c>
      <c r="M95" s="107"/>
      <c r="N95" s="107">
        <v>0.75</v>
      </c>
      <c r="O95" s="107"/>
      <c r="P95" s="107"/>
      <c r="Q95" s="107"/>
      <c r="R95" s="107">
        <v>0.48750000000000004</v>
      </c>
      <c r="S95" s="107">
        <v>1.46</v>
      </c>
      <c r="T95" s="99"/>
      <c r="U95" s="100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</row>
    <row r="96" spans="1:35" ht="29" outlineLevel="2" x14ac:dyDescent="0.35">
      <c r="A96" s="53">
        <v>4</v>
      </c>
      <c r="B96" s="54" t="s">
        <v>815</v>
      </c>
      <c r="C96" s="101"/>
      <c r="D96" s="102"/>
      <c r="E96" s="56"/>
      <c r="F96" s="103" t="s">
        <v>816</v>
      </c>
      <c r="G96" s="85">
        <v>1</v>
      </c>
      <c r="H96" s="104" t="s">
        <v>815</v>
      </c>
      <c r="I96" s="105" t="s">
        <v>730</v>
      </c>
      <c r="J96" s="106"/>
      <c r="K96" s="107">
        <v>2</v>
      </c>
      <c r="L96" s="107">
        <v>0.6</v>
      </c>
      <c r="M96" s="107"/>
      <c r="N96" s="107">
        <v>0.9</v>
      </c>
      <c r="O96" s="107"/>
      <c r="P96" s="107"/>
      <c r="Q96" s="107"/>
      <c r="R96" s="107">
        <v>0.54</v>
      </c>
      <c r="S96" s="107">
        <v>1.08</v>
      </c>
      <c r="T96" s="99"/>
      <c r="U96" s="100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</row>
    <row r="97" spans="1:35" ht="29" outlineLevel="2" x14ac:dyDescent="0.35">
      <c r="A97" s="53">
        <v>4</v>
      </c>
      <c r="B97" s="54" t="s">
        <v>817</v>
      </c>
      <c r="C97" s="101"/>
      <c r="D97" s="102"/>
      <c r="E97" s="56"/>
      <c r="F97" s="103" t="s">
        <v>818</v>
      </c>
      <c r="G97" s="85">
        <v>1</v>
      </c>
      <c r="H97" s="104" t="s">
        <v>817</v>
      </c>
      <c r="I97" s="105" t="s">
        <v>733</v>
      </c>
      <c r="J97" s="106"/>
      <c r="K97" s="107">
        <v>5</v>
      </c>
      <c r="L97" s="107">
        <v>0.75</v>
      </c>
      <c r="M97" s="107"/>
      <c r="N97" s="107">
        <v>0.75</v>
      </c>
      <c r="O97" s="107"/>
      <c r="P97" s="107"/>
      <c r="Q97" s="107"/>
      <c r="R97" s="107">
        <v>0.5625</v>
      </c>
      <c r="S97" s="107">
        <v>2.81</v>
      </c>
      <c r="T97" s="99"/>
      <c r="U97" s="100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</row>
    <row r="98" spans="1:35" ht="29" outlineLevel="2" x14ac:dyDescent="0.35">
      <c r="A98" s="53">
        <v>4</v>
      </c>
      <c r="B98" s="54" t="s">
        <v>819</v>
      </c>
      <c r="C98" s="101"/>
      <c r="D98" s="102"/>
      <c r="E98" s="56"/>
      <c r="F98" s="103" t="s">
        <v>820</v>
      </c>
      <c r="G98" s="85">
        <v>1</v>
      </c>
      <c r="H98" s="104" t="s">
        <v>819</v>
      </c>
      <c r="I98" s="105" t="s">
        <v>736</v>
      </c>
      <c r="J98" s="106"/>
      <c r="K98" s="107">
        <v>5</v>
      </c>
      <c r="L98" s="107">
        <v>0.8</v>
      </c>
      <c r="M98" s="107"/>
      <c r="N98" s="107">
        <v>0.8</v>
      </c>
      <c r="O98" s="107"/>
      <c r="P98" s="107"/>
      <c r="Q98" s="107"/>
      <c r="R98" s="107">
        <v>0.64000000000000012</v>
      </c>
      <c r="S98" s="107">
        <v>3.2</v>
      </c>
      <c r="T98" s="99"/>
      <c r="U98" s="100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</row>
    <row r="99" spans="1:35" ht="29" outlineLevel="2" x14ac:dyDescent="0.35">
      <c r="A99" s="53">
        <v>4</v>
      </c>
      <c r="B99" s="54" t="s">
        <v>821</v>
      </c>
      <c r="C99" s="101"/>
      <c r="D99" s="102"/>
      <c r="E99" s="56"/>
      <c r="F99" s="103" t="s">
        <v>822</v>
      </c>
      <c r="G99" s="85">
        <v>1</v>
      </c>
      <c r="H99" s="104" t="s">
        <v>821</v>
      </c>
      <c r="I99" s="105" t="s">
        <v>739</v>
      </c>
      <c r="J99" s="106"/>
      <c r="K99" s="107">
        <v>4</v>
      </c>
      <c r="L99" s="107">
        <v>0.85</v>
      </c>
      <c r="M99" s="107"/>
      <c r="N99" s="107">
        <v>0.9</v>
      </c>
      <c r="O99" s="107"/>
      <c r="P99" s="107"/>
      <c r="Q99" s="107"/>
      <c r="R99" s="107">
        <v>0.76500000000000001</v>
      </c>
      <c r="S99" s="107">
        <v>3.06</v>
      </c>
      <c r="T99" s="99"/>
      <c r="U99" s="100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</row>
    <row r="100" spans="1:35" ht="29" outlineLevel="2" x14ac:dyDescent="0.35">
      <c r="A100" s="53">
        <v>4</v>
      </c>
      <c r="B100" s="54" t="s">
        <v>823</v>
      </c>
      <c r="C100" s="101"/>
      <c r="D100" s="102"/>
      <c r="E100" s="56"/>
      <c r="F100" s="103" t="s">
        <v>824</v>
      </c>
      <c r="G100" s="85">
        <v>1</v>
      </c>
      <c r="H100" s="104" t="s">
        <v>823</v>
      </c>
      <c r="I100" s="105" t="s">
        <v>742</v>
      </c>
      <c r="J100" s="106"/>
      <c r="K100" s="107">
        <v>1</v>
      </c>
      <c r="L100" s="107">
        <v>0.9</v>
      </c>
      <c r="M100" s="107"/>
      <c r="N100" s="107">
        <v>0.9</v>
      </c>
      <c r="O100" s="107"/>
      <c r="P100" s="107"/>
      <c r="Q100" s="107"/>
      <c r="R100" s="107">
        <v>0.81</v>
      </c>
      <c r="S100" s="107">
        <v>0.81</v>
      </c>
      <c r="T100" s="99"/>
      <c r="U100" s="100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</row>
    <row r="101" spans="1:35" ht="29" outlineLevel="2" x14ac:dyDescent="0.35">
      <c r="A101" s="53">
        <v>4</v>
      </c>
      <c r="B101" s="54" t="s">
        <v>825</v>
      </c>
      <c r="C101" s="101"/>
      <c r="D101" s="102"/>
      <c r="E101" s="56"/>
      <c r="F101" s="103" t="s">
        <v>826</v>
      </c>
      <c r="G101" s="85">
        <v>1</v>
      </c>
      <c r="H101" s="104" t="s">
        <v>825</v>
      </c>
      <c r="I101" s="105" t="s">
        <v>745</v>
      </c>
      <c r="J101" s="106"/>
      <c r="K101" s="107">
        <v>1</v>
      </c>
      <c r="L101" s="107">
        <v>0.9</v>
      </c>
      <c r="M101" s="107"/>
      <c r="N101" s="107">
        <v>1</v>
      </c>
      <c r="O101" s="107"/>
      <c r="P101" s="107"/>
      <c r="Q101" s="107"/>
      <c r="R101" s="107">
        <v>0.9</v>
      </c>
      <c r="S101" s="107">
        <v>0.9</v>
      </c>
      <c r="T101" s="99"/>
      <c r="U101" s="100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</row>
    <row r="102" spans="1:35" ht="29" outlineLevel="2" x14ac:dyDescent="0.35">
      <c r="A102" s="53">
        <v>4</v>
      </c>
      <c r="B102" s="54" t="s">
        <v>827</v>
      </c>
      <c r="C102" s="101"/>
      <c r="D102" s="102"/>
      <c r="E102" s="56"/>
      <c r="F102" s="103" t="s">
        <v>828</v>
      </c>
      <c r="G102" s="85">
        <v>1</v>
      </c>
      <c r="H102" s="104" t="s">
        <v>827</v>
      </c>
      <c r="I102" s="105" t="s">
        <v>748</v>
      </c>
      <c r="J102" s="106"/>
      <c r="K102" s="107">
        <v>1</v>
      </c>
      <c r="L102" s="107">
        <v>1.05</v>
      </c>
      <c r="M102" s="107"/>
      <c r="N102" s="107">
        <v>1.2</v>
      </c>
      <c r="O102" s="107"/>
      <c r="P102" s="107"/>
      <c r="Q102" s="107"/>
      <c r="R102" s="107">
        <v>1.26</v>
      </c>
      <c r="S102" s="107">
        <v>1.26</v>
      </c>
      <c r="T102" s="99"/>
      <c r="U102" s="100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</row>
    <row r="103" spans="1:35" ht="29" outlineLevel="2" x14ac:dyDescent="0.35">
      <c r="A103" s="53">
        <v>4</v>
      </c>
      <c r="B103" s="54" t="s">
        <v>829</v>
      </c>
      <c r="C103" s="101"/>
      <c r="D103" s="102"/>
      <c r="E103" s="56"/>
      <c r="F103" s="103" t="s">
        <v>830</v>
      </c>
      <c r="G103" s="85">
        <v>1</v>
      </c>
      <c r="H103" s="104" t="s">
        <v>829</v>
      </c>
      <c r="I103" s="105" t="s">
        <v>751</v>
      </c>
      <c r="J103" s="106"/>
      <c r="K103" s="107">
        <v>1</v>
      </c>
      <c r="L103" s="107">
        <v>1.1499999999999999</v>
      </c>
      <c r="M103" s="107"/>
      <c r="N103" s="107">
        <v>1.2</v>
      </c>
      <c r="O103" s="107"/>
      <c r="P103" s="107"/>
      <c r="Q103" s="107"/>
      <c r="R103" s="107">
        <v>1.38</v>
      </c>
      <c r="S103" s="107">
        <v>1.38</v>
      </c>
      <c r="T103" s="99"/>
      <c r="U103" s="100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</row>
    <row r="104" spans="1:35" outlineLevel="2" x14ac:dyDescent="0.35">
      <c r="A104" s="53">
        <v>4</v>
      </c>
      <c r="B104" s="54" t="s">
        <v>831</v>
      </c>
      <c r="C104" s="101"/>
      <c r="D104" s="102"/>
      <c r="E104" s="56"/>
      <c r="F104" s="103" t="s">
        <v>832</v>
      </c>
      <c r="G104" s="85">
        <v>1</v>
      </c>
      <c r="H104" s="104" t="s">
        <v>831</v>
      </c>
      <c r="I104" s="105" t="s">
        <v>754</v>
      </c>
      <c r="J104" s="106"/>
      <c r="K104" s="107">
        <v>1</v>
      </c>
      <c r="L104" s="107">
        <v>155.72000000000003</v>
      </c>
      <c r="M104" s="107"/>
      <c r="N104" s="107">
        <v>0.15</v>
      </c>
      <c r="O104" s="107"/>
      <c r="P104" s="107"/>
      <c r="Q104" s="107"/>
      <c r="R104" s="107">
        <v>23.358000000000004</v>
      </c>
      <c r="S104" s="107">
        <v>23.36</v>
      </c>
      <c r="T104" s="99"/>
      <c r="U104" s="100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</row>
    <row r="105" spans="1:35" ht="43.5" outlineLevel="2" x14ac:dyDescent="0.35">
      <c r="A105" s="53">
        <v>3</v>
      </c>
      <c r="B105" s="54" t="s">
        <v>100</v>
      </c>
      <c r="C105" s="101" t="s">
        <v>40</v>
      </c>
      <c r="D105" s="102">
        <v>96545</v>
      </c>
      <c r="E105" s="56" t="s">
        <v>33</v>
      </c>
      <c r="F105" s="56" t="s">
        <v>99</v>
      </c>
      <c r="G105" s="109">
        <v>1</v>
      </c>
      <c r="H105" s="96" t="s">
        <v>100</v>
      </c>
      <c r="I105" s="97" t="s">
        <v>98</v>
      </c>
      <c r="J105" s="98"/>
      <c r="K105" s="98"/>
      <c r="L105" s="99"/>
      <c r="M105" s="99"/>
      <c r="N105" s="99"/>
      <c r="O105" s="99"/>
      <c r="P105" s="99"/>
      <c r="Q105" s="99"/>
      <c r="R105" s="99"/>
      <c r="S105" s="99"/>
      <c r="T105" s="99">
        <v>540.20000000000005</v>
      </c>
      <c r="U105" s="100" t="s">
        <v>101</v>
      </c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</row>
    <row r="106" spans="1:35" outlineLevel="2" x14ac:dyDescent="0.35">
      <c r="A106" s="53">
        <v>4</v>
      </c>
      <c r="B106" s="54" t="s">
        <v>833</v>
      </c>
      <c r="C106" s="101"/>
      <c r="D106" s="102"/>
      <c r="E106" s="56"/>
      <c r="F106" s="103" t="s">
        <v>834</v>
      </c>
      <c r="G106" s="85">
        <v>1</v>
      </c>
      <c r="H106" s="104" t="s">
        <v>833</v>
      </c>
      <c r="I106" s="105" t="s">
        <v>835</v>
      </c>
      <c r="J106" s="106"/>
      <c r="K106" s="107">
        <v>1</v>
      </c>
      <c r="L106" s="107">
        <v>540.20000000000005</v>
      </c>
      <c r="M106" s="107"/>
      <c r="N106" s="107"/>
      <c r="O106" s="107"/>
      <c r="P106" s="107"/>
      <c r="Q106" s="107"/>
      <c r="R106" s="107">
        <v>540.20000000000005</v>
      </c>
      <c r="S106" s="107">
        <v>540.20000000000005</v>
      </c>
      <c r="T106" s="99"/>
      <c r="U106" s="100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</row>
    <row r="107" spans="1:35" ht="85.5" customHeight="1" outlineLevel="2" x14ac:dyDescent="0.35">
      <c r="A107" s="53">
        <v>3</v>
      </c>
      <c r="B107" s="54" t="s">
        <v>104</v>
      </c>
      <c r="C107" s="101" t="s">
        <v>40</v>
      </c>
      <c r="D107" s="102">
        <v>96534</v>
      </c>
      <c r="E107" s="56" t="s">
        <v>33</v>
      </c>
      <c r="F107" s="56" t="s">
        <v>103</v>
      </c>
      <c r="G107" s="109">
        <v>1</v>
      </c>
      <c r="H107" s="96" t="s">
        <v>104</v>
      </c>
      <c r="I107" s="97" t="s">
        <v>102</v>
      </c>
      <c r="J107" s="98"/>
      <c r="K107" s="98"/>
      <c r="L107" s="99"/>
      <c r="M107" s="99"/>
      <c r="N107" s="99"/>
      <c r="O107" s="99"/>
      <c r="P107" s="99"/>
      <c r="Q107" s="99"/>
      <c r="R107" s="99"/>
      <c r="S107" s="99"/>
      <c r="T107" s="99">
        <v>164.89</v>
      </c>
      <c r="U107" s="100" t="s">
        <v>37</v>
      </c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</row>
    <row r="108" spans="1:35" outlineLevel="2" x14ac:dyDescent="0.35">
      <c r="A108" s="53">
        <v>4</v>
      </c>
      <c r="B108" s="54" t="s">
        <v>836</v>
      </c>
      <c r="C108" s="101"/>
      <c r="D108" s="102"/>
      <c r="E108" s="56"/>
      <c r="F108" s="103" t="s">
        <v>837</v>
      </c>
      <c r="G108" s="85">
        <v>1</v>
      </c>
      <c r="H108" s="104" t="s">
        <v>836</v>
      </c>
      <c r="I108" s="105" t="s">
        <v>838</v>
      </c>
      <c r="J108" s="106"/>
      <c r="K108" s="107">
        <v>1</v>
      </c>
      <c r="L108" s="107">
        <v>164.89</v>
      </c>
      <c r="M108" s="107"/>
      <c r="N108" s="107"/>
      <c r="O108" s="107"/>
      <c r="P108" s="107"/>
      <c r="Q108" s="107"/>
      <c r="R108" s="107">
        <v>164.89</v>
      </c>
      <c r="S108" s="107">
        <v>164.89</v>
      </c>
      <c r="T108" s="99"/>
      <c r="U108" s="100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</row>
    <row r="109" spans="1:35" ht="72.5" outlineLevel="2" x14ac:dyDescent="0.35">
      <c r="A109" s="53">
        <v>3</v>
      </c>
      <c r="B109" s="54" t="s">
        <v>107</v>
      </c>
      <c r="C109" s="101" t="s">
        <v>40</v>
      </c>
      <c r="D109" s="102">
        <v>94966</v>
      </c>
      <c r="E109" s="56" t="s">
        <v>33</v>
      </c>
      <c r="F109" s="56" t="s">
        <v>106</v>
      </c>
      <c r="G109" s="109">
        <v>1</v>
      </c>
      <c r="H109" s="96" t="s">
        <v>107</v>
      </c>
      <c r="I109" s="97" t="s">
        <v>105</v>
      </c>
      <c r="J109" s="98"/>
      <c r="K109" s="98"/>
      <c r="L109" s="99"/>
      <c r="M109" s="99"/>
      <c r="N109" s="99"/>
      <c r="O109" s="99"/>
      <c r="P109" s="99"/>
      <c r="Q109" s="99"/>
      <c r="R109" s="99"/>
      <c r="S109" s="99"/>
      <c r="T109" s="99">
        <v>23.13</v>
      </c>
      <c r="U109" s="100" t="s">
        <v>68</v>
      </c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</row>
    <row r="110" spans="1:35" outlineLevel="2" x14ac:dyDescent="0.35">
      <c r="A110" s="53">
        <v>4</v>
      </c>
      <c r="B110" s="54" t="s">
        <v>839</v>
      </c>
      <c r="C110" s="101"/>
      <c r="D110" s="102"/>
      <c r="E110" s="56"/>
      <c r="F110" s="103" t="s">
        <v>840</v>
      </c>
      <c r="G110" s="85">
        <v>1</v>
      </c>
      <c r="H110" s="104" t="s">
        <v>839</v>
      </c>
      <c r="I110" s="105" t="s">
        <v>838</v>
      </c>
      <c r="J110" s="106"/>
      <c r="K110" s="107">
        <v>1</v>
      </c>
      <c r="L110" s="107">
        <v>6.14</v>
      </c>
      <c r="M110" s="107"/>
      <c r="N110" s="107"/>
      <c r="O110" s="107"/>
      <c r="P110" s="107"/>
      <c r="Q110" s="107"/>
      <c r="R110" s="107">
        <v>6.14</v>
      </c>
      <c r="S110" s="107">
        <v>6.14</v>
      </c>
      <c r="T110" s="99"/>
      <c r="U110" s="100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</row>
    <row r="111" spans="1:35" outlineLevel="2" x14ac:dyDescent="0.35">
      <c r="A111" s="53">
        <v>4</v>
      </c>
      <c r="B111" s="54" t="s">
        <v>841</v>
      </c>
      <c r="C111" s="101"/>
      <c r="D111" s="102"/>
      <c r="E111" s="56"/>
      <c r="F111" s="103" t="s">
        <v>842</v>
      </c>
      <c r="G111" s="85">
        <v>1</v>
      </c>
      <c r="H111" s="104" t="s">
        <v>841</v>
      </c>
      <c r="I111" s="105" t="s">
        <v>835</v>
      </c>
      <c r="J111" s="106"/>
      <c r="K111" s="107">
        <v>1</v>
      </c>
      <c r="L111" s="107">
        <v>13.97</v>
      </c>
      <c r="M111" s="107"/>
      <c r="N111" s="107"/>
      <c r="O111" s="107"/>
      <c r="P111" s="107"/>
      <c r="Q111" s="107"/>
      <c r="R111" s="107">
        <v>13.97</v>
      </c>
      <c r="S111" s="107">
        <v>13.97</v>
      </c>
      <c r="T111" s="99"/>
      <c r="U111" s="100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</row>
    <row r="112" spans="1:35" outlineLevel="2" x14ac:dyDescent="0.35">
      <c r="A112" s="53">
        <v>4</v>
      </c>
      <c r="B112" s="54" t="s">
        <v>843</v>
      </c>
      <c r="C112" s="101"/>
      <c r="D112" s="102"/>
      <c r="E112" s="56"/>
      <c r="F112" s="103" t="s">
        <v>844</v>
      </c>
      <c r="G112" s="85">
        <v>1</v>
      </c>
      <c r="H112" s="104" t="s">
        <v>843</v>
      </c>
      <c r="I112" s="105" t="s">
        <v>835</v>
      </c>
      <c r="J112" s="106"/>
      <c r="K112" s="107">
        <v>1</v>
      </c>
      <c r="L112" s="107">
        <v>3.02</v>
      </c>
      <c r="M112" s="107"/>
      <c r="N112" s="107"/>
      <c r="O112" s="107"/>
      <c r="P112" s="107"/>
      <c r="Q112" s="107"/>
      <c r="R112" s="107">
        <v>3.02</v>
      </c>
      <c r="S112" s="107">
        <v>3.02</v>
      </c>
      <c r="T112" s="99"/>
      <c r="U112" s="100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</row>
    <row r="113" spans="1:35" ht="58" outlineLevel="2" x14ac:dyDescent="0.35">
      <c r="A113" s="53">
        <v>3</v>
      </c>
      <c r="B113" s="54" t="s">
        <v>110</v>
      </c>
      <c r="C113" s="101" t="s">
        <v>40</v>
      </c>
      <c r="D113" s="102">
        <v>94964</v>
      </c>
      <c r="E113" s="56" t="s">
        <v>33</v>
      </c>
      <c r="F113" s="56" t="s">
        <v>109</v>
      </c>
      <c r="G113" s="109">
        <v>1</v>
      </c>
      <c r="H113" s="96" t="s">
        <v>110</v>
      </c>
      <c r="I113" s="97" t="s">
        <v>108</v>
      </c>
      <c r="J113" s="98"/>
      <c r="K113" s="98"/>
      <c r="L113" s="99"/>
      <c r="M113" s="99"/>
      <c r="N113" s="99"/>
      <c r="O113" s="99"/>
      <c r="P113" s="99"/>
      <c r="Q113" s="99"/>
      <c r="R113" s="99"/>
      <c r="S113" s="99"/>
      <c r="T113" s="99">
        <v>11.07</v>
      </c>
      <c r="U113" s="100" t="s">
        <v>68</v>
      </c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</row>
    <row r="114" spans="1:35" outlineLevel="2" x14ac:dyDescent="0.35">
      <c r="A114" s="53">
        <v>4</v>
      </c>
      <c r="B114" s="54" t="s">
        <v>845</v>
      </c>
      <c r="C114" s="101"/>
      <c r="D114" s="102"/>
      <c r="E114" s="56"/>
      <c r="F114" s="103" t="s">
        <v>846</v>
      </c>
      <c r="G114" s="85">
        <v>1</v>
      </c>
      <c r="H114" s="104" t="s">
        <v>845</v>
      </c>
      <c r="I114" s="105" t="s">
        <v>838</v>
      </c>
      <c r="J114" s="106"/>
      <c r="K114" s="107">
        <v>1</v>
      </c>
      <c r="L114" s="107">
        <v>11.07</v>
      </c>
      <c r="M114" s="107"/>
      <c r="N114" s="107"/>
      <c r="O114" s="107"/>
      <c r="P114" s="107"/>
      <c r="Q114" s="107"/>
      <c r="R114" s="107">
        <v>11.07</v>
      </c>
      <c r="S114" s="107">
        <v>11.07</v>
      </c>
      <c r="T114" s="99"/>
      <c r="U114" s="100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</row>
    <row r="115" spans="1:35" ht="43.5" outlineLevel="2" x14ac:dyDescent="0.35">
      <c r="A115" s="53">
        <v>3</v>
      </c>
      <c r="B115" s="54" t="s">
        <v>113</v>
      </c>
      <c r="C115" s="101" t="s">
        <v>40</v>
      </c>
      <c r="D115" s="102">
        <v>103670</v>
      </c>
      <c r="E115" s="56" t="s">
        <v>33</v>
      </c>
      <c r="F115" s="56" t="s">
        <v>112</v>
      </c>
      <c r="G115" s="109">
        <v>1</v>
      </c>
      <c r="H115" s="96" t="s">
        <v>113</v>
      </c>
      <c r="I115" s="97" t="s">
        <v>111</v>
      </c>
      <c r="J115" s="98"/>
      <c r="K115" s="98"/>
      <c r="L115" s="99"/>
      <c r="M115" s="99"/>
      <c r="N115" s="99"/>
      <c r="O115" s="99"/>
      <c r="P115" s="99"/>
      <c r="Q115" s="99"/>
      <c r="R115" s="99"/>
      <c r="S115" s="99"/>
      <c r="T115" s="99">
        <v>34.200000000000003</v>
      </c>
      <c r="U115" s="100" t="s">
        <v>68</v>
      </c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</row>
    <row r="116" spans="1:35" outlineLevel="2" x14ac:dyDescent="0.35">
      <c r="A116" s="53">
        <v>4</v>
      </c>
      <c r="B116" s="54" t="s">
        <v>847</v>
      </c>
      <c r="C116" s="101"/>
      <c r="D116" s="102"/>
      <c r="E116" s="56"/>
      <c r="F116" s="103" t="s">
        <v>848</v>
      </c>
      <c r="G116" s="85">
        <v>1</v>
      </c>
      <c r="H116" s="104" t="s">
        <v>847</v>
      </c>
      <c r="I116" s="105"/>
      <c r="J116" s="106"/>
      <c r="K116" s="107">
        <v>1</v>
      </c>
      <c r="L116" s="107">
        <v>34.200000000000003</v>
      </c>
      <c r="M116" s="107"/>
      <c r="N116" s="107"/>
      <c r="O116" s="107"/>
      <c r="P116" s="107"/>
      <c r="Q116" s="107"/>
      <c r="R116" s="107">
        <v>34.200000000000003</v>
      </c>
      <c r="S116" s="107">
        <v>34.200000000000003</v>
      </c>
      <c r="T116" s="99"/>
      <c r="U116" s="100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</row>
    <row r="117" spans="1:35" ht="43.5" outlineLevel="2" x14ac:dyDescent="0.35">
      <c r="A117" s="53">
        <v>3</v>
      </c>
      <c r="B117" s="54" t="s">
        <v>116</v>
      </c>
      <c r="C117" s="101" t="s">
        <v>40</v>
      </c>
      <c r="D117" s="102">
        <v>96543</v>
      </c>
      <c r="E117" s="56" t="s">
        <v>33</v>
      </c>
      <c r="F117" s="56" t="s">
        <v>115</v>
      </c>
      <c r="G117" s="109">
        <v>1</v>
      </c>
      <c r="H117" s="96" t="s">
        <v>116</v>
      </c>
      <c r="I117" s="97" t="s">
        <v>114</v>
      </c>
      <c r="J117" s="98"/>
      <c r="K117" s="98"/>
      <c r="L117" s="99"/>
      <c r="M117" s="99"/>
      <c r="N117" s="99"/>
      <c r="O117" s="99"/>
      <c r="P117" s="99"/>
      <c r="Q117" s="99"/>
      <c r="R117" s="99"/>
      <c r="S117" s="99"/>
      <c r="T117" s="99">
        <v>373.7</v>
      </c>
      <c r="U117" s="100" t="s">
        <v>101</v>
      </c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</row>
    <row r="118" spans="1:35" outlineLevel="2" x14ac:dyDescent="0.35">
      <c r="A118" s="53">
        <v>4</v>
      </c>
      <c r="B118" s="54" t="s">
        <v>849</v>
      </c>
      <c r="C118" s="101"/>
      <c r="D118" s="102"/>
      <c r="E118" s="56"/>
      <c r="F118" s="103" t="s">
        <v>850</v>
      </c>
      <c r="G118" s="85">
        <v>1</v>
      </c>
      <c r="H118" s="104" t="s">
        <v>849</v>
      </c>
      <c r="I118" s="105" t="s">
        <v>838</v>
      </c>
      <c r="J118" s="106"/>
      <c r="K118" s="107">
        <v>1</v>
      </c>
      <c r="L118" s="107">
        <v>117</v>
      </c>
      <c r="M118" s="107"/>
      <c r="N118" s="107"/>
      <c r="O118" s="107"/>
      <c r="P118" s="107"/>
      <c r="Q118" s="107"/>
      <c r="R118" s="107">
        <v>117</v>
      </c>
      <c r="S118" s="107">
        <v>117</v>
      </c>
      <c r="T118" s="99"/>
      <c r="U118" s="100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</row>
    <row r="119" spans="1:35" outlineLevel="2" x14ac:dyDescent="0.35">
      <c r="A119" s="53">
        <v>4</v>
      </c>
      <c r="B119" s="54" t="s">
        <v>851</v>
      </c>
      <c r="C119" s="101"/>
      <c r="D119" s="102"/>
      <c r="E119" s="56"/>
      <c r="F119" s="103" t="s">
        <v>852</v>
      </c>
      <c r="G119" s="85">
        <v>1</v>
      </c>
      <c r="H119" s="104" t="s">
        <v>851</v>
      </c>
      <c r="I119" s="105" t="s">
        <v>835</v>
      </c>
      <c r="J119" s="106"/>
      <c r="K119" s="107">
        <v>1</v>
      </c>
      <c r="L119" s="107">
        <v>256.7</v>
      </c>
      <c r="M119" s="107"/>
      <c r="N119" s="107"/>
      <c r="O119" s="107"/>
      <c r="P119" s="107"/>
      <c r="Q119" s="107"/>
      <c r="R119" s="107">
        <v>256.7</v>
      </c>
      <c r="S119" s="107">
        <v>256.7</v>
      </c>
      <c r="T119" s="99"/>
      <c r="U119" s="100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</row>
    <row r="120" spans="1:35" ht="43.5" outlineLevel="2" x14ac:dyDescent="0.35">
      <c r="A120" s="53">
        <v>3</v>
      </c>
      <c r="B120" s="54" t="s">
        <v>119</v>
      </c>
      <c r="C120" s="101" t="s">
        <v>40</v>
      </c>
      <c r="D120" s="102">
        <v>96544</v>
      </c>
      <c r="E120" s="56" t="s">
        <v>33</v>
      </c>
      <c r="F120" s="56" t="s">
        <v>118</v>
      </c>
      <c r="G120" s="85">
        <v>1</v>
      </c>
      <c r="H120" s="96" t="s">
        <v>119</v>
      </c>
      <c r="I120" s="97" t="s">
        <v>117</v>
      </c>
      <c r="J120" s="98"/>
      <c r="K120" s="98"/>
      <c r="L120" s="99"/>
      <c r="M120" s="99"/>
      <c r="N120" s="99"/>
      <c r="O120" s="99"/>
      <c r="P120" s="99"/>
      <c r="Q120" s="99"/>
      <c r="R120" s="99"/>
      <c r="S120" s="99"/>
      <c r="T120" s="99">
        <v>327.9</v>
      </c>
      <c r="U120" s="100" t="s">
        <v>101</v>
      </c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</row>
    <row r="121" spans="1:35" outlineLevel="2" x14ac:dyDescent="0.35">
      <c r="A121" s="53">
        <v>4</v>
      </c>
      <c r="B121" s="54" t="s">
        <v>853</v>
      </c>
      <c r="C121" s="101"/>
      <c r="D121" s="102"/>
      <c r="E121" s="56"/>
      <c r="F121" s="103" t="s">
        <v>854</v>
      </c>
      <c r="G121" s="85">
        <v>1</v>
      </c>
      <c r="H121" s="104" t="s">
        <v>853</v>
      </c>
      <c r="I121" s="105" t="s">
        <v>838</v>
      </c>
      <c r="J121" s="106"/>
      <c r="K121" s="107">
        <v>1</v>
      </c>
      <c r="L121" s="107">
        <v>327.39999999999998</v>
      </c>
      <c r="M121" s="107"/>
      <c r="N121" s="107"/>
      <c r="O121" s="107"/>
      <c r="P121" s="107"/>
      <c r="Q121" s="107"/>
      <c r="R121" s="107">
        <v>327.39999999999998</v>
      </c>
      <c r="S121" s="107">
        <v>327.39999999999998</v>
      </c>
      <c r="T121" s="99"/>
      <c r="U121" s="100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</row>
    <row r="122" spans="1:35" outlineLevel="2" x14ac:dyDescent="0.35">
      <c r="A122" s="53">
        <v>4</v>
      </c>
      <c r="B122" s="54" t="s">
        <v>855</v>
      </c>
      <c r="C122" s="101"/>
      <c r="D122" s="102"/>
      <c r="E122" s="56"/>
      <c r="F122" s="103" t="s">
        <v>856</v>
      </c>
      <c r="G122" s="85">
        <v>1</v>
      </c>
      <c r="H122" s="104" t="s">
        <v>855</v>
      </c>
      <c r="I122" s="105" t="s">
        <v>835</v>
      </c>
      <c r="J122" s="106"/>
      <c r="K122" s="107">
        <v>1</v>
      </c>
      <c r="L122" s="107">
        <v>0.5</v>
      </c>
      <c r="M122" s="107"/>
      <c r="N122" s="107"/>
      <c r="O122" s="107"/>
      <c r="P122" s="107"/>
      <c r="Q122" s="107"/>
      <c r="R122" s="107">
        <v>0.5</v>
      </c>
      <c r="S122" s="107">
        <v>0.5</v>
      </c>
      <c r="T122" s="99"/>
      <c r="U122" s="100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</row>
    <row r="123" spans="1:35" ht="43.5" outlineLevel="2" x14ac:dyDescent="0.35">
      <c r="A123" s="53">
        <v>3</v>
      </c>
      <c r="B123" s="54" t="s">
        <v>122</v>
      </c>
      <c r="C123" s="101" t="s">
        <v>40</v>
      </c>
      <c r="D123" s="102">
        <v>96546</v>
      </c>
      <c r="E123" s="56" t="s">
        <v>33</v>
      </c>
      <c r="F123" s="56" t="s">
        <v>121</v>
      </c>
      <c r="G123" s="109">
        <v>1</v>
      </c>
      <c r="H123" s="96" t="s">
        <v>122</v>
      </c>
      <c r="I123" s="97" t="s">
        <v>120</v>
      </c>
      <c r="J123" s="98"/>
      <c r="K123" s="98"/>
      <c r="L123" s="99"/>
      <c r="M123" s="99"/>
      <c r="N123" s="99"/>
      <c r="O123" s="99"/>
      <c r="P123" s="99"/>
      <c r="Q123" s="99"/>
      <c r="R123" s="99"/>
      <c r="S123" s="99"/>
      <c r="T123" s="99">
        <v>322.8</v>
      </c>
      <c r="U123" s="100" t="s">
        <v>101</v>
      </c>
      <c r="W123" s="57"/>
      <c r="X123" s="57"/>
      <c r="Y123" s="57"/>
      <c r="Z123" s="57"/>
      <c r="AA123" s="57"/>
      <c r="AB123" s="57"/>
      <c r="AC123" s="57"/>
      <c r="AD123" s="57"/>
      <c r="AE123" s="57"/>
      <c r="AF123" s="57"/>
      <c r="AG123" s="57"/>
      <c r="AH123" s="57"/>
      <c r="AI123" s="57"/>
    </row>
    <row r="124" spans="1:35" outlineLevel="2" x14ac:dyDescent="0.35">
      <c r="A124" s="53">
        <v>4</v>
      </c>
      <c r="B124" s="54" t="s">
        <v>857</v>
      </c>
      <c r="C124" s="101"/>
      <c r="D124" s="102"/>
      <c r="E124" s="56"/>
      <c r="F124" s="103" t="s">
        <v>858</v>
      </c>
      <c r="G124" s="85">
        <v>1</v>
      </c>
      <c r="H124" s="104" t="s">
        <v>857</v>
      </c>
      <c r="I124" s="105" t="s">
        <v>838</v>
      </c>
      <c r="J124" s="106"/>
      <c r="K124" s="107">
        <v>1</v>
      </c>
      <c r="L124" s="107">
        <v>322.8</v>
      </c>
      <c r="M124" s="107"/>
      <c r="N124" s="107"/>
      <c r="O124" s="107"/>
      <c r="P124" s="107"/>
      <c r="Q124" s="107"/>
      <c r="R124" s="107">
        <v>322.8</v>
      </c>
      <c r="S124" s="107">
        <v>322.8</v>
      </c>
      <c r="T124" s="99"/>
      <c r="U124" s="100"/>
      <c r="W124" s="57"/>
      <c r="X124" s="57"/>
      <c r="Y124" s="57"/>
      <c r="Z124" s="57"/>
      <c r="AA124" s="57"/>
      <c r="AB124" s="57"/>
      <c r="AC124" s="57"/>
      <c r="AD124" s="57"/>
      <c r="AE124" s="57"/>
      <c r="AF124" s="57"/>
      <c r="AG124" s="57"/>
      <c r="AH124" s="57"/>
      <c r="AI124" s="57"/>
    </row>
    <row r="125" spans="1:35" ht="43.5" outlineLevel="2" x14ac:dyDescent="0.35">
      <c r="A125" s="53">
        <v>3</v>
      </c>
      <c r="B125" s="54" t="s">
        <v>125</v>
      </c>
      <c r="C125" s="101" t="s">
        <v>40</v>
      </c>
      <c r="D125" s="102">
        <v>96547</v>
      </c>
      <c r="E125" s="56" t="s">
        <v>33</v>
      </c>
      <c r="F125" s="56" t="s">
        <v>124</v>
      </c>
      <c r="G125" s="109">
        <v>1</v>
      </c>
      <c r="H125" s="96" t="s">
        <v>125</v>
      </c>
      <c r="I125" s="97" t="s">
        <v>123</v>
      </c>
      <c r="J125" s="98"/>
      <c r="K125" s="98"/>
      <c r="L125" s="99"/>
      <c r="M125" s="99"/>
      <c r="N125" s="99"/>
      <c r="O125" s="99"/>
      <c r="P125" s="99"/>
      <c r="Q125" s="99"/>
      <c r="R125" s="99"/>
      <c r="S125" s="99"/>
      <c r="T125" s="99">
        <v>214.3</v>
      </c>
      <c r="U125" s="100" t="s">
        <v>101</v>
      </c>
      <c r="W125" s="57"/>
      <c r="X125" s="57"/>
      <c r="Y125" s="57"/>
      <c r="Z125" s="57"/>
      <c r="AA125" s="57"/>
      <c r="AB125" s="57"/>
      <c r="AC125" s="57"/>
      <c r="AD125" s="57"/>
      <c r="AE125" s="57"/>
      <c r="AF125" s="57"/>
      <c r="AG125" s="57"/>
      <c r="AH125" s="57"/>
      <c r="AI125" s="57"/>
    </row>
    <row r="126" spans="1:35" outlineLevel="2" x14ac:dyDescent="0.35">
      <c r="A126" s="53">
        <v>4</v>
      </c>
      <c r="B126" s="54" t="s">
        <v>859</v>
      </c>
      <c r="C126" s="101"/>
      <c r="D126" s="102"/>
      <c r="E126" s="56"/>
      <c r="F126" s="103" t="s">
        <v>860</v>
      </c>
      <c r="G126" s="85">
        <v>1</v>
      </c>
      <c r="H126" s="104" t="s">
        <v>859</v>
      </c>
      <c r="I126" s="105" t="s">
        <v>838</v>
      </c>
      <c r="J126" s="106"/>
      <c r="K126" s="107">
        <v>1</v>
      </c>
      <c r="L126" s="107">
        <v>136.80000000000001</v>
      </c>
      <c r="M126" s="107"/>
      <c r="N126" s="107"/>
      <c r="O126" s="107"/>
      <c r="P126" s="107"/>
      <c r="Q126" s="107"/>
      <c r="R126" s="107">
        <v>136.80000000000001</v>
      </c>
      <c r="S126" s="107">
        <v>136.80000000000001</v>
      </c>
      <c r="T126" s="99"/>
      <c r="U126" s="100"/>
      <c r="W126" s="57"/>
      <c r="X126" s="57"/>
      <c r="Y126" s="57"/>
      <c r="Z126" s="57"/>
      <c r="AA126" s="57"/>
      <c r="AB126" s="57"/>
      <c r="AC126" s="57"/>
      <c r="AD126" s="57"/>
      <c r="AE126" s="57"/>
      <c r="AF126" s="57"/>
      <c r="AG126" s="57"/>
      <c r="AH126" s="57"/>
      <c r="AI126" s="57"/>
    </row>
    <row r="127" spans="1:35" outlineLevel="2" x14ac:dyDescent="0.35">
      <c r="A127" s="53">
        <v>4</v>
      </c>
      <c r="B127" s="54" t="s">
        <v>861</v>
      </c>
      <c r="C127" s="101"/>
      <c r="D127" s="102"/>
      <c r="E127" s="56"/>
      <c r="F127" s="103" t="s">
        <v>862</v>
      </c>
      <c r="G127" s="85">
        <v>1</v>
      </c>
      <c r="H127" s="104" t="s">
        <v>861</v>
      </c>
      <c r="I127" s="105" t="s">
        <v>835</v>
      </c>
      <c r="J127" s="106"/>
      <c r="K127" s="107">
        <v>1</v>
      </c>
      <c r="L127" s="107">
        <v>77.5</v>
      </c>
      <c r="M127" s="107"/>
      <c r="N127" s="107"/>
      <c r="O127" s="107"/>
      <c r="P127" s="107"/>
      <c r="Q127" s="107"/>
      <c r="R127" s="107">
        <v>77.5</v>
      </c>
      <c r="S127" s="107">
        <v>77.5</v>
      </c>
      <c r="T127" s="99"/>
      <c r="U127" s="100"/>
      <c r="W127" s="57"/>
      <c r="X127" s="57"/>
      <c r="Y127" s="57"/>
      <c r="Z127" s="57"/>
      <c r="AA127" s="57"/>
      <c r="AB127" s="57"/>
      <c r="AC127" s="57"/>
      <c r="AD127" s="57"/>
      <c r="AE127" s="57"/>
      <c r="AF127" s="57"/>
      <c r="AG127" s="57"/>
      <c r="AH127" s="57"/>
      <c r="AI127" s="57"/>
    </row>
    <row r="128" spans="1:35" ht="58" outlineLevel="2" x14ac:dyDescent="0.35">
      <c r="A128" s="53">
        <v>3</v>
      </c>
      <c r="B128" s="54" t="s">
        <v>128</v>
      </c>
      <c r="C128" s="101" t="s">
        <v>40</v>
      </c>
      <c r="D128" s="102">
        <v>96536</v>
      </c>
      <c r="E128" s="56" t="s">
        <v>33</v>
      </c>
      <c r="F128" s="56" t="s">
        <v>127</v>
      </c>
      <c r="G128" s="109">
        <v>1</v>
      </c>
      <c r="H128" s="96" t="s">
        <v>128</v>
      </c>
      <c r="I128" s="97" t="s">
        <v>126</v>
      </c>
      <c r="J128" s="98"/>
      <c r="K128" s="98"/>
      <c r="L128" s="99"/>
      <c r="M128" s="99"/>
      <c r="N128" s="99"/>
      <c r="O128" s="99"/>
      <c r="P128" s="99"/>
      <c r="Q128" s="99"/>
      <c r="R128" s="99"/>
      <c r="S128" s="99"/>
      <c r="T128" s="99">
        <v>285.37</v>
      </c>
      <c r="U128" s="100" t="s">
        <v>37</v>
      </c>
      <c r="W128" s="57"/>
      <c r="X128" s="57"/>
      <c r="Y128" s="57"/>
      <c r="Z128" s="57"/>
      <c r="AA128" s="57"/>
      <c r="AB128" s="57"/>
      <c r="AC128" s="57"/>
      <c r="AD128" s="57"/>
      <c r="AE128" s="57"/>
      <c r="AF128" s="57"/>
      <c r="AG128" s="57"/>
      <c r="AH128" s="57"/>
      <c r="AI128" s="57"/>
    </row>
    <row r="129" spans="1:35" outlineLevel="2" x14ac:dyDescent="0.35">
      <c r="A129" s="53">
        <v>4</v>
      </c>
      <c r="B129" s="54" t="s">
        <v>863</v>
      </c>
      <c r="C129" s="101"/>
      <c r="D129" s="102"/>
      <c r="E129" s="56"/>
      <c r="F129" s="103" t="s">
        <v>864</v>
      </c>
      <c r="G129" s="85">
        <v>1</v>
      </c>
      <c r="H129" s="104" t="s">
        <v>863</v>
      </c>
      <c r="I129" s="105" t="s">
        <v>835</v>
      </c>
      <c r="J129" s="106"/>
      <c r="K129" s="107">
        <v>1</v>
      </c>
      <c r="L129" s="107">
        <v>233.28</v>
      </c>
      <c r="M129" s="107"/>
      <c r="N129" s="107"/>
      <c r="O129" s="107"/>
      <c r="P129" s="107"/>
      <c r="Q129" s="107"/>
      <c r="R129" s="107">
        <v>233.28</v>
      </c>
      <c r="S129" s="107">
        <v>233.28</v>
      </c>
      <c r="T129" s="99"/>
      <c r="U129" s="100"/>
      <c r="W129" s="57"/>
      <c r="X129" s="57"/>
      <c r="Y129" s="57"/>
      <c r="Z129" s="57"/>
      <c r="AA129" s="57"/>
      <c r="AB129" s="57"/>
      <c r="AC129" s="57"/>
      <c r="AD129" s="57"/>
      <c r="AE129" s="57"/>
      <c r="AF129" s="57"/>
      <c r="AG129" s="57"/>
      <c r="AH129" s="57"/>
      <c r="AI129" s="57"/>
    </row>
    <row r="130" spans="1:35" outlineLevel="2" x14ac:dyDescent="0.35">
      <c r="A130" s="53">
        <v>4</v>
      </c>
      <c r="B130" s="54" t="s">
        <v>865</v>
      </c>
      <c r="C130" s="101"/>
      <c r="D130" s="102"/>
      <c r="E130" s="56"/>
      <c r="F130" s="103" t="s">
        <v>866</v>
      </c>
      <c r="G130" s="85">
        <v>1</v>
      </c>
      <c r="H130" s="104" t="s">
        <v>865</v>
      </c>
      <c r="I130" s="105" t="s">
        <v>835</v>
      </c>
      <c r="J130" s="106"/>
      <c r="K130" s="107">
        <v>1</v>
      </c>
      <c r="L130" s="107">
        <v>52.09</v>
      </c>
      <c r="M130" s="107"/>
      <c r="N130" s="107"/>
      <c r="O130" s="107"/>
      <c r="P130" s="107"/>
      <c r="Q130" s="107"/>
      <c r="R130" s="107">
        <v>52.09</v>
      </c>
      <c r="S130" s="107">
        <v>52.09</v>
      </c>
      <c r="T130" s="99"/>
      <c r="U130" s="100"/>
      <c r="W130" s="57"/>
      <c r="X130" s="57"/>
      <c r="Y130" s="57"/>
      <c r="Z130" s="57"/>
      <c r="AA130" s="57"/>
      <c r="AB130" s="57"/>
      <c r="AC130" s="57"/>
      <c r="AD130" s="57"/>
      <c r="AE130" s="57"/>
      <c r="AF130" s="57"/>
      <c r="AG130" s="57"/>
      <c r="AH130" s="57"/>
      <c r="AI130" s="57"/>
    </row>
    <row r="131" spans="1:35" ht="43.5" outlineLevel="2" x14ac:dyDescent="0.35">
      <c r="A131" s="53">
        <v>3</v>
      </c>
      <c r="B131" s="54" t="s">
        <v>131</v>
      </c>
      <c r="C131" s="101" t="s">
        <v>40</v>
      </c>
      <c r="D131" s="102">
        <v>98557</v>
      </c>
      <c r="E131" s="56" t="s">
        <v>33</v>
      </c>
      <c r="F131" s="56" t="s">
        <v>130</v>
      </c>
      <c r="G131" s="109">
        <v>1</v>
      </c>
      <c r="H131" s="96" t="s">
        <v>131</v>
      </c>
      <c r="I131" s="97" t="s">
        <v>129</v>
      </c>
      <c r="J131" s="98"/>
      <c r="K131" s="98"/>
      <c r="L131" s="99"/>
      <c r="M131" s="99"/>
      <c r="N131" s="99"/>
      <c r="O131" s="99"/>
      <c r="P131" s="99"/>
      <c r="Q131" s="99"/>
      <c r="R131" s="99"/>
      <c r="S131" s="99"/>
      <c r="T131" s="99">
        <v>142.94</v>
      </c>
      <c r="U131" s="100" t="s">
        <v>37</v>
      </c>
      <c r="W131" s="57"/>
      <c r="X131" s="57"/>
      <c r="Y131" s="57"/>
      <c r="Z131" s="57"/>
      <c r="AA131" s="57"/>
      <c r="AB131" s="57"/>
      <c r="AC131" s="57"/>
      <c r="AD131" s="57"/>
      <c r="AE131" s="57"/>
      <c r="AF131" s="57"/>
      <c r="AG131" s="57"/>
      <c r="AH131" s="57"/>
      <c r="AI131" s="57"/>
    </row>
    <row r="132" spans="1:35" outlineLevel="2" x14ac:dyDescent="0.35">
      <c r="A132" s="53">
        <v>4</v>
      </c>
      <c r="B132" s="54" t="s">
        <v>867</v>
      </c>
      <c r="C132" s="101"/>
      <c r="D132" s="102"/>
      <c r="E132" s="56"/>
      <c r="F132" s="103" t="s">
        <v>868</v>
      </c>
      <c r="G132" s="85">
        <v>1</v>
      </c>
      <c r="H132" s="104" t="s">
        <v>867</v>
      </c>
      <c r="I132" s="105" t="s">
        <v>835</v>
      </c>
      <c r="J132" s="106"/>
      <c r="K132" s="107">
        <v>1</v>
      </c>
      <c r="L132" s="107">
        <v>190.58000000000004</v>
      </c>
      <c r="M132" s="107"/>
      <c r="N132" s="107">
        <v>0.75</v>
      </c>
      <c r="O132" s="107"/>
      <c r="P132" s="107"/>
      <c r="Q132" s="107"/>
      <c r="R132" s="107">
        <v>142.93500000000003</v>
      </c>
      <c r="S132" s="107">
        <v>142.94</v>
      </c>
      <c r="T132" s="99"/>
      <c r="U132" s="100"/>
      <c r="W132" s="57"/>
      <c r="X132" s="57"/>
      <c r="Y132" s="57"/>
      <c r="Z132" s="57"/>
      <c r="AA132" s="57"/>
      <c r="AB132" s="57"/>
      <c r="AC132" s="57"/>
      <c r="AD132" s="57"/>
      <c r="AE132" s="57"/>
      <c r="AF132" s="57"/>
      <c r="AG132" s="57"/>
      <c r="AH132" s="57"/>
      <c r="AI132" s="57"/>
    </row>
    <row r="133" spans="1:35" outlineLevel="2" x14ac:dyDescent="0.35">
      <c r="A133" s="53">
        <v>2</v>
      </c>
      <c r="B133" s="54" t="s">
        <v>46</v>
      </c>
      <c r="C133" s="56"/>
      <c r="D133" s="102"/>
      <c r="E133" s="56"/>
      <c r="F133" s="90">
        <v>4</v>
      </c>
      <c r="G133" s="109">
        <v>1</v>
      </c>
      <c r="H133" s="91" t="s">
        <v>46</v>
      </c>
      <c r="I133" s="92" t="s">
        <v>132</v>
      </c>
      <c r="J133" s="41"/>
      <c r="K133" s="41"/>
      <c r="L133" s="41"/>
      <c r="M133" s="41"/>
      <c r="N133" s="42"/>
      <c r="O133" s="42"/>
      <c r="P133" s="42"/>
      <c r="Q133" s="42"/>
      <c r="R133" s="42"/>
      <c r="S133" s="42"/>
      <c r="T133" s="42"/>
      <c r="U133" s="93"/>
      <c r="W133" s="57"/>
      <c r="X133" s="57"/>
      <c r="Y133" s="57"/>
      <c r="Z133" s="57"/>
      <c r="AA133" s="57"/>
      <c r="AB133" s="57"/>
      <c r="AC133" s="57"/>
      <c r="AD133" s="57"/>
      <c r="AE133" s="57"/>
      <c r="AF133" s="57"/>
      <c r="AG133" s="57"/>
      <c r="AH133" s="57"/>
      <c r="AI133" s="57"/>
    </row>
    <row r="134" spans="1:35" ht="96.75" customHeight="1" outlineLevel="2" x14ac:dyDescent="0.35">
      <c r="A134" s="53">
        <v>3</v>
      </c>
      <c r="B134" s="54" t="s">
        <v>136</v>
      </c>
      <c r="C134" s="101" t="s">
        <v>40</v>
      </c>
      <c r="D134" s="102">
        <v>92443</v>
      </c>
      <c r="E134" s="56" t="s">
        <v>33</v>
      </c>
      <c r="F134" s="56" t="s">
        <v>135</v>
      </c>
      <c r="G134" s="109">
        <v>1</v>
      </c>
      <c r="H134" s="96" t="s">
        <v>136</v>
      </c>
      <c r="I134" s="97" t="s">
        <v>134</v>
      </c>
      <c r="J134" s="98"/>
      <c r="K134" s="98"/>
      <c r="L134" s="99"/>
      <c r="M134" s="99"/>
      <c r="N134" s="99"/>
      <c r="O134" s="99"/>
      <c r="P134" s="99"/>
      <c r="Q134" s="99"/>
      <c r="R134" s="99"/>
      <c r="S134" s="99"/>
      <c r="T134" s="99">
        <v>449.93</v>
      </c>
      <c r="U134" s="100" t="s">
        <v>37</v>
      </c>
      <c r="W134" s="57"/>
      <c r="X134" s="57"/>
      <c r="Y134" s="57"/>
      <c r="Z134" s="57"/>
      <c r="AA134" s="57"/>
      <c r="AB134" s="57"/>
      <c r="AC134" s="57"/>
      <c r="AD134" s="57"/>
      <c r="AE134" s="57"/>
      <c r="AF134" s="57"/>
      <c r="AG134" s="57"/>
      <c r="AH134" s="57"/>
      <c r="AI134" s="57"/>
    </row>
    <row r="135" spans="1:35" outlineLevel="2" x14ac:dyDescent="0.35">
      <c r="A135" s="53">
        <v>4</v>
      </c>
      <c r="B135" s="54" t="s">
        <v>869</v>
      </c>
      <c r="C135" s="101"/>
      <c r="D135" s="102"/>
      <c r="E135" s="56"/>
      <c r="F135" s="103" t="s">
        <v>870</v>
      </c>
      <c r="G135" s="85">
        <v>1</v>
      </c>
      <c r="H135" s="104" t="s">
        <v>869</v>
      </c>
      <c r="I135" s="105" t="s">
        <v>871</v>
      </c>
      <c r="J135" s="106"/>
      <c r="K135" s="107">
        <v>1</v>
      </c>
      <c r="L135" s="107">
        <v>103.78</v>
      </c>
      <c r="M135" s="107"/>
      <c r="N135" s="107"/>
      <c r="O135" s="107"/>
      <c r="P135" s="107"/>
      <c r="Q135" s="107"/>
      <c r="R135" s="107">
        <v>103.78</v>
      </c>
      <c r="S135" s="107">
        <v>103.78</v>
      </c>
      <c r="T135" s="99"/>
      <c r="U135" s="100"/>
      <c r="W135" s="57"/>
      <c r="X135" s="57"/>
      <c r="Y135" s="57"/>
      <c r="Z135" s="57"/>
      <c r="AA135" s="57"/>
      <c r="AB135" s="57"/>
      <c r="AC135" s="57"/>
      <c r="AD135" s="57"/>
      <c r="AE135" s="57"/>
      <c r="AF135" s="57"/>
      <c r="AG135" s="57"/>
      <c r="AH135" s="57"/>
      <c r="AI135" s="57"/>
    </row>
    <row r="136" spans="1:35" outlineLevel="2" x14ac:dyDescent="0.35">
      <c r="A136" s="53">
        <v>4</v>
      </c>
      <c r="B136" s="54" t="s">
        <v>872</v>
      </c>
      <c r="C136" s="101"/>
      <c r="D136" s="102"/>
      <c r="E136" s="56"/>
      <c r="F136" s="103" t="s">
        <v>873</v>
      </c>
      <c r="G136" s="85">
        <v>1</v>
      </c>
      <c r="H136" s="104" t="s">
        <v>872</v>
      </c>
      <c r="I136" s="105" t="s">
        <v>874</v>
      </c>
      <c r="J136" s="106"/>
      <c r="K136" s="107">
        <v>1</v>
      </c>
      <c r="L136" s="107">
        <v>56.51</v>
      </c>
      <c r="M136" s="107"/>
      <c r="N136" s="107"/>
      <c r="O136" s="107"/>
      <c r="P136" s="107"/>
      <c r="Q136" s="107"/>
      <c r="R136" s="107">
        <v>56.51</v>
      </c>
      <c r="S136" s="107">
        <v>56.51</v>
      </c>
      <c r="T136" s="99"/>
      <c r="U136" s="100"/>
      <c r="W136" s="57"/>
      <c r="X136" s="57"/>
      <c r="Y136" s="57"/>
      <c r="Z136" s="57"/>
      <c r="AA136" s="57"/>
      <c r="AB136" s="57"/>
      <c r="AC136" s="57"/>
      <c r="AD136" s="57"/>
      <c r="AE136" s="57"/>
      <c r="AF136" s="57"/>
      <c r="AG136" s="57"/>
      <c r="AH136" s="57"/>
      <c r="AI136" s="57"/>
    </row>
    <row r="137" spans="1:35" outlineLevel="2" x14ac:dyDescent="0.35">
      <c r="A137" s="53">
        <v>4</v>
      </c>
      <c r="B137" s="54" t="s">
        <v>875</v>
      </c>
      <c r="C137" s="101"/>
      <c r="D137" s="102"/>
      <c r="E137" s="56"/>
      <c r="F137" s="103" t="s">
        <v>876</v>
      </c>
      <c r="G137" s="85">
        <v>1</v>
      </c>
      <c r="H137" s="104" t="s">
        <v>875</v>
      </c>
      <c r="I137" s="105" t="s">
        <v>877</v>
      </c>
      <c r="J137" s="106"/>
      <c r="K137" s="107">
        <v>1</v>
      </c>
      <c r="L137" s="107">
        <v>185.82</v>
      </c>
      <c r="M137" s="107"/>
      <c r="N137" s="107"/>
      <c r="O137" s="107"/>
      <c r="P137" s="107"/>
      <c r="Q137" s="107"/>
      <c r="R137" s="107">
        <v>185.82</v>
      </c>
      <c r="S137" s="107">
        <v>185.82</v>
      </c>
      <c r="T137" s="99"/>
      <c r="U137" s="100"/>
      <c r="W137" s="57"/>
      <c r="X137" s="57"/>
      <c r="Y137" s="57"/>
      <c r="Z137" s="57"/>
      <c r="AA137" s="57"/>
      <c r="AB137" s="57"/>
      <c r="AC137" s="57"/>
      <c r="AD137" s="57"/>
      <c r="AE137" s="57"/>
      <c r="AF137" s="57"/>
      <c r="AG137" s="57"/>
      <c r="AH137" s="57"/>
      <c r="AI137" s="57"/>
    </row>
    <row r="138" spans="1:35" outlineLevel="2" x14ac:dyDescent="0.35">
      <c r="A138" s="53">
        <v>4</v>
      </c>
      <c r="B138" s="54" t="s">
        <v>878</v>
      </c>
      <c r="C138" s="101"/>
      <c r="D138" s="102"/>
      <c r="E138" s="56"/>
      <c r="F138" s="103" t="s">
        <v>879</v>
      </c>
      <c r="G138" s="85">
        <v>1</v>
      </c>
      <c r="H138" s="104" t="s">
        <v>878</v>
      </c>
      <c r="I138" s="105" t="s">
        <v>880</v>
      </c>
      <c r="J138" s="106"/>
      <c r="K138" s="107">
        <v>1</v>
      </c>
      <c r="L138" s="107">
        <v>29.96</v>
      </c>
      <c r="M138" s="107"/>
      <c r="N138" s="107"/>
      <c r="O138" s="107"/>
      <c r="P138" s="107"/>
      <c r="Q138" s="107"/>
      <c r="R138" s="107">
        <v>29.96</v>
      </c>
      <c r="S138" s="107">
        <v>29.96</v>
      </c>
      <c r="T138" s="99"/>
      <c r="U138" s="100"/>
      <c r="W138" s="57"/>
      <c r="X138" s="57"/>
      <c r="Y138" s="57"/>
      <c r="Z138" s="57"/>
      <c r="AA138" s="57"/>
      <c r="AB138" s="57"/>
      <c r="AC138" s="57"/>
      <c r="AD138" s="57"/>
      <c r="AE138" s="57"/>
      <c r="AF138" s="57"/>
      <c r="AG138" s="57"/>
      <c r="AH138" s="57"/>
      <c r="AI138" s="57"/>
    </row>
    <row r="139" spans="1:35" outlineLevel="2" x14ac:dyDescent="0.35">
      <c r="A139" s="53">
        <v>4</v>
      </c>
      <c r="B139" s="54" t="s">
        <v>881</v>
      </c>
      <c r="C139" s="101"/>
      <c r="D139" s="102"/>
      <c r="E139" s="56"/>
      <c r="F139" s="103" t="s">
        <v>882</v>
      </c>
      <c r="G139" s="85">
        <v>1</v>
      </c>
      <c r="H139" s="104" t="s">
        <v>881</v>
      </c>
      <c r="I139" s="105" t="s">
        <v>883</v>
      </c>
      <c r="J139" s="106"/>
      <c r="K139" s="107">
        <v>1</v>
      </c>
      <c r="L139" s="107">
        <v>32.11</v>
      </c>
      <c r="M139" s="107"/>
      <c r="N139" s="107"/>
      <c r="O139" s="107"/>
      <c r="P139" s="107"/>
      <c r="Q139" s="107"/>
      <c r="R139" s="107">
        <v>32.11</v>
      </c>
      <c r="S139" s="107">
        <v>32.11</v>
      </c>
      <c r="T139" s="99"/>
      <c r="U139" s="100"/>
      <c r="W139" s="57"/>
      <c r="X139" s="57"/>
      <c r="Y139" s="57"/>
      <c r="Z139" s="57"/>
      <c r="AA139" s="57"/>
      <c r="AB139" s="57"/>
      <c r="AC139" s="57"/>
      <c r="AD139" s="57"/>
      <c r="AE139" s="57"/>
      <c r="AF139" s="57"/>
      <c r="AG139" s="57"/>
      <c r="AH139" s="57"/>
      <c r="AI139" s="57"/>
    </row>
    <row r="140" spans="1:35" outlineLevel="2" x14ac:dyDescent="0.35">
      <c r="A140" s="53">
        <v>4</v>
      </c>
      <c r="B140" s="54" t="s">
        <v>884</v>
      </c>
      <c r="C140" s="101"/>
      <c r="D140" s="102"/>
      <c r="E140" s="56"/>
      <c r="F140" s="103" t="s">
        <v>885</v>
      </c>
      <c r="G140" s="85">
        <v>1</v>
      </c>
      <c r="H140" s="104" t="s">
        <v>884</v>
      </c>
      <c r="I140" s="105" t="s">
        <v>886</v>
      </c>
      <c r="J140" s="106"/>
      <c r="K140" s="107">
        <v>1</v>
      </c>
      <c r="L140" s="107">
        <v>22.21</v>
      </c>
      <c r="M140" s="107"/>
      <c r="N140" s="107"/>
      <c r="O140" s="107"/>
      <c r="P140" s="107"/>
      <c r="Q140" s="107"/>
      <c r="R140" s="107">
        <v>22.21</v>
      </c>
      <c r="S140" s="107">
        <v>22.21</v>
      </c>
      <c r="T140" s="99"/>
      <c r="U140" s="100"/>
      <c r="W140" s="57"/>
      <c r="X140" s="57"/>
      <c r="Y140" s="57"/>
      <c r="Z140" s="57"/>
      <c r="AA140" s="57"/>
      <c r="AB140" s="57"/>
      <c r="AC140" s="57"/>
      <c r="AD140" s="57"/>
      <c r="AE140" s="57"/>
      <c r="AF140" s="57"/>
      <c r="AG140" s="57"/>
      <c r="AH140" s="57"/>
      <c r="AI140" s="57"/>
    </row>
    <row r="141" spans="1:35" outlineLevel="2" x14ac:dyDescent="0.35">
      <c r="A141" s="53">
        <v>4</v>
      </c>
      <c r="B141" s="54" t="s">
        <v>887</v>
      </c>
      <c r="C141" s="101"/>
      <c r="D141" s="102"/>
      <c r="E141" s="56"/>
      <c r="F141" s="103" t="s">
        <v>888</v>
      </c>
      <c r="G141" s="85">
        <v>1</v>
      </c>
      <c r="H141" s="104" t="s">
        <v>887</v>
      </c>
      <c r="I141" s="105" t="s">
        <v>889</v>
      </c>
      <c r="J141" s="106"/>
      <c r="K141" s="107">
        <v>1</v>
      </c>
      <c r="L141" s="107">
        <v>19.54</v>
      </c>
      <c r="M141" s="107"/>
      <c r="N141" s="107"/>
      <c r="O141" s="107"/>
      <c r="P141" s="107"/>
      <c r="Q141" s="107"/>
      <c r="R141" s="107">
        <v>19.54</v>
      </c>
      <c r="S141" s="107">
        <v>19.54</v>
      </c>
      <c r="T141" s="99"/>
      <c r="U141" s="100"/>
      <c r="W141" s="57"/>
      <c r="X141" s="57"/>
      <c r="Y141" s="57"/>
      <c r="Z141" s="57"/>
      <c r="AA141" s="57"/>
      <c r="AB141" s="57"/>
      <c r="AC141" s="57"/>
      <c r="AD141" s="57"/>
      <c r="AE141" s="57"/>
      <c r="AF141" s="57"/>
      <c r="AG141" s="57"/>
      <c r="AH141" s="57"/>
      <c r="AI141" s="57"/>
    </row>
    <row r="142" spans="1:35" ht="72.5" outlineLevel="2" x14ac:dyDescent="0.35">
      <c r="A142" s="53">
        <v>3</v>
      </c>
      <c r="B142" s="54" t="s">
        <v>139</v>
      </c>
      <c r="C142" s="101" t="s">
        <v>40</v>
      </c>
      <c r="D142" s="102">
        <v>92480</v>
      </c>
      <c r="E142" s="56" t="s">
        <v>33</v>
      </c>
      <c r="F142" s="56" t="s">
        <v>138</v>
      </c>
      <c r="G142" s="109">
        <v>1</v>
      </c>
      <c r="H142" s="96" t="s">
        <v>139</v>
      </c>
      <c r="I142" s="97" t="s">
        <v>137</v>
      </c>
      <c r="J142" s="98"/>
      <c r="K142" s="98"/>
      <c r="L142" s="99"/>
      <c r="M142" s="99"/>
      <c r="N142" s="99"/>
      <c r="O142" s="99"/>
      <c r="P142" s="99"/>
      <c r="Q142" s="99"/>
      <c r="R142" s="99"/>
      <c r="S142" s="99"/>
      <c r="T142" s="99">
        <v>396.79999999999995</v>
      </c>
      <c r="U142" s="100" t="s">
        <v>37</v>
      </c>
      <c r="W142" s="57"/>
      <c r="X142" s="57"/>
      <c r="Y142" s="57"/>
      <c r="Z142" s="57"/>
      <c r="AA142" s="57"/>
      <c r="AB142" s="57"/>
      <c r="AC142" s="57"/>
      <c r="AD142" s="57"/>
      <c r="AE142" s="57"/>
      <c r="AF142" s="57"/>
      <c r="AG142" s="57"/>
      <c r="AH142" s="57"/>
      <c r="AI142" s="57"/>
    </row>
    <row r="143" spans="1:35" outlineLevel="2" x14ac:dyDescent="0.35">
      <c r="A143" s="53">
        <v>4</v>
      </c>
      <c r="B143" s="54" t="s">
        <v>890</v>
      </c>
      <c r="C143" s="101"/>
      <c r="D143" s="102"/>
      <c r="E143" s="56"/>
      <c r="F143" s="103" t="s">
        <v>891</v>
      </c>
      <c r="G143" s="85">
        <v>1</v>
      </c>
      <c r="H143" s="104" t="s">
        <v>890</v>
      </c>
      <c r="I143" s="105" t="s">
        <v>892</v>
      </c>
      <c r="J143" s="106"/>
      <c r="K143" s="107">
        <v>1</v>
      </c>
      <c r="L143" s="107">
        <v>174.6</v>
      </c>
      <c r="M143" s="107"/>
      <c r="N143" s="107"/>
      <c r="O143" s="107"/>
      <c r="P143" s="107"/>
      <c r="Q143" s="107"/>
      <c r="R143" s="107">
        <v>174.6</v>
      </c>
      <c r="S143" s="107">
        <v>174.6</v>
      </c>
      <c r="T143" s="99"/>
      <c r="U143" s="100"/>
      <c r="W143" s="57"/>
      <c r="X143" s="57"/>
      <c r="Y143" s="57"/>
      <c r="Z143" s="57"/>
      <c r="AA143" s="57"/>
      <c r="AB143" s="57"/>
      <c r="AC143" s="57"/>
      <c r="AD143" s="57"/>
      <c r="AE143" s="57"/>
      <c r="AF143" s="57"/>
      <c r="AG143" s="57"/>
      <c r="AH143" s="57"/>
      <c r="AI143" s="57"/>
    </row>
    <row r="144" spans="1:35" outlineLevel="2" x14ac:dyDescent="0.35">
      <c r="A144" s="53">
        <v>4</v>
      </c>
      <c r="B144" s="54" t="s">
        <v>893</v>
      </c>
      <c r="C144" s="101"/>
      <c r="D144" s="102"/>
      <c r="E144" s="56"/>
      <c r="F144" s="103" t="s">
        <v>894</v>
      </c>
      <c r="G144" s="85">
        <v>1</v>
      </c>
      <c r="H144" s="104" t="s">
        <v>893</v>
      </c>
      <c r="I144" s="105" t="s">
        <v>895</v>
      </c>
      <c r="J144" s="106"/>
      <c r="K144" s="107">
        <v>1</v>
      </c>
      <c r="L144" s="107">
        <v>10.17</v>
      </c>
      <c r="M144" s="107"/>
      <c r="N144" s="107"/>
      <c r="O144" s="107"/>
      <c r="P144" s="107"/>
      <c r="Q144" s="107"/>
      <c r="R144" s="107">
        <v>10.17</v>
      </c>
      <c r="S144" s="107">
        <v>10.17</v>
      </c>
      <c r="T144" s="99"/>
      <c r="U144" s="100"/>
      <c r="W144" s="57"/>
      <c r="X144" s="57"/>
      <c r="Y144" s="57"/>
      <c r="Z144" s="57"/>
      <c r="AA144" s="57"/>
      <c r="AB144" s="57"/>
      <c r="AC144" s="57"/>
      <c r="AD144" s="57"/>
      <c r="AE144" s="57"/>
      <c r="AF144" s="57"/>
      <c r="AG144" s="57"/>
      <c r="AH144" s="57"/>
      <c r="AI144" s="57"/>
    </row>
    <row r="145" spans="1:35" outlineLevel="2" x14ac:dyDescent="0.35">
      <c r="A145" s="53">
        <v>4</v>
      </c>
      <c r="B145" s="54" t="s">
        <v>896</v>
      </c>
      <c r="C145" s="101"/>
      <c r="D145" s="102"/>
      <c r="E145" s="56"/>
      <c r="F145" s="103" t="s">
        <v>897</v>
      </c>
      <c r="G145" s="85">
        <v>1</v>
      </c>
      <c r="H145" s="104" t="s">
        <v>896</v>
      </c>
      <c r="I145" s="105" t="s">
        <v>898</v>
      </c>
      <c r="J145" s="106"/>
      <c r="K145" s="107">
        <v>1</v>
      </c>
      <c r="L145" s="107">
        <v>18.64</v>
      </c>
      <c r="M145" s="107"/>
      <c r="N145" s="107"/>
      <c r="O145" s="107"/>
      <c r="P145" s="107"/>
      <c r="Q145" s="107"/>
      <c r="R145" s="107">
        <v>18.64</v>
      </c>
      <c r="S145" s="107">
        <v>18.64</v>
      </c>
      <c r="T145" s="99"/>
      <c r="U145" s="100"/>
      <c r="W145" s="57"/>
      <c r="X145" s="57"/>
      <c r="Y145" s="57"/>
      <c r="Z145" s="57"/>
      <c r="AA145" s="57"/>
      <c r="AB145" s="57"/>
      <c r="AC145" s="57"/>
      <c r="AD145" s="57"/>
      <c r="AE145" s="57"/>
      <c r="AF145" s="57"/>
      <c r="AG145" s="57"/>
      <c r="AH145" s="57"/>
      <c r="AI145" s="57"/>
    </row>
    <row r="146" spans="1:35" outlineLevel="2" x14ac:dyDescent="0.35">
      <c r="A146" s="53">
        <v>4</v>
      </c>
      <c r="B146" s="54" t="s">
        <v>899</v>
      </c>
      <c r="C146" s="101"/>
      <c r="D146" s="102"/>
      <c r="E146" s="56"/>
      <c r="F146" s="103" t="s">
        <v>900</v>
      </c>
      <c r="G146" s="85">
        <v>1</v>
      </c>
      <c r="H146" s="104" t="s">
        <v>899</v>
      </c>
      <c r="I146" s="105" t="s">
        <v>901</v>
      </c>
      <c r="J146" s="106"/>
      <c r="K146" s="107">
        <v>1</v>
      </c>
      <c r="L146" s="107">
        <v>164.26</v>
      </c>
      <c r="M146" s="107"/>
      <c r="N146" s="107"/>
      <c r="O146" s="107"/>
      <c r="P146" s="107"/>
      <c r="Q146" s="107"/>
      <c r="R146" s="107">
        <v>164.26</v>
      </c>
      <c r="S146" s="107">
        <v>164.26</v>
      </c>
      <c r="T146" s="99"/>
      <c r="U146" s="100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  <c r="AG146" s="57"/>
      <c r="AH146" s="57"/>
      <c r="AI146" s="57"/>
    </row>
    <row r="147" spans="1:35" outlineLevel="2" x14ac:dyDescent="0.35">
      <c r="A147" s="53">
        <v>4</v>
      </c>
      <c r="B147" s="54" t="s">
        <v>902</v>
      </c>
      <c r="C147" s="101"/>
      <c r="D147" s="102"/>
      <c r="E147" s="56"/>
      <c r="F147" s="103" t="s">
        <v>903</v>
      </c>
      <c r="G147" s="85">
        <v>1</v>
      </c>
      <c r="H147" s="104" t="s">
        <v>902</v>
      </c>
      <c r="I147" s="105" t="s">
        <v>904</v>
      </c>
      <c r="J147" s="106"/>
      <c r="K147" s="107">
        <v>1</v>
      </c>
      <c r="L147" s="107">
        <v>29.13</v>
      </c>
      <c r="M147" s="107"/>
      <c r="N147" s="107"/>
      <c r="O147" s="107"/>
      <c r="P147" s="107"/>
      <c r="Q147" s="107"/>
      <c r="R147" s="107">
        <v>29.13</v>
      </c>
      <c r="S147" s="107">
        <v>29.13</v>
      </c>
      <c r="T147" s="99"/>
      <c r="U147" s="100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  <c r="AG147" s="57"/>
      <c r="AH147" s="57"/>
      <c r="AI147" s="57"/>
    </row>
    <row r="148" spans="1:35" ht="56.4" customHeight="1" outlineLevel="2" x14ac:dyDescent="0.35">
      <c r="A148" s="53">
        <v>3</v>
      </c>
      <c r="B148" s="54" t="s">
        <v>142</v>
      </c>
      <c r="C148" s="101" t="s">
        <v>40</v>
      </c>
      <c r="D148" s="102">
        <v>92267</v>
      </c>
      <c r="E148" s="56" t="s">
        <v>33</v>
      </c>
      <c r="F148" s="56" t="s">
        <v>141</v>
      </c>
      <c r="G148" s="109">
        <v>1</v>
      </c>
      <c r="H148" s="96" t="s">
        <v>142</v>
      </c>
      <c r="I148" s="97" t="s">
        <v>140</v>
      </c>
      <c r="J148" s="98"/>
      <c r="K148" s="98"/>
      <c r="L148" s="99"/>
      <c r="M148" s="99"/>
      <c r="N148" s="99"/>
      <c r="O148" s="99"/>
      <c r="P148" s="99"/>
      <c r="Q148" s="99"/>
      <c r="R148" s="99"/>
      <c r="S148" s="99"/>
      <c r="T148" s="99">
        <v>140.01</v>
      </c>
      <c r="U148" s="100" t="s">
        <v>37</v>
      </c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  <c r="AG148" s="57"/>
      <c r="AH148" s="57"/>
      <c r="AI148" s="57"/>
    </row>
    <row r="149" spans="1:35" outlineLevel="2" x14ac:dyDescent="0.35">
      <c r="A149" s="53">
        <v>4</v>
      </c>
      <c r="B149" s="54" t="s">
        <v>905</v>
      </c>
      <c r="C149" s="101"/>
      <c r="D149" s="102"/>
      <c r="E149" s="56"/>
      <c r="F149" s="103" t="s">
        <v>906</v>
      </c>
      <c r="G149" s="85">
        <v>1</v>
      </c>
      <c r="H149" s="104" t="s">
        <v>905</v>
      </c>
      <c r="I149" s="105" t="s">
        <v>907</v>
      </c>
      <c r="J149" s="106"/>
      <c r="K149" s="107">
        <v>1</v>
      </c>
      <c r="L149" s="107">
        <v>12.55</v>
      </c>
      <c r="M149" s="107"/>
      <c r="N149" s="107"/>
      <c r="O149" s="107"/>
      <c r="P149" s="107"/>
      <c r="Q149" s="107"/>
      <c r="R149" s="107">
        <v>12.55</v>
      </c>
      <c r="S149" s="107">
        <v>12.55</v>
      </c>
      <c r="T149" s="99"/>
      <c r="U149" s="100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  <c r="AG149" s="57"/>
      <c r="AH149" s="57"/>
      <c r="AI149" s="57"/>
    </row>
    <row r="150" spans="1:35" outlineLevel="2" x14ac:dyDescent="0.35">
      <c r="A150" s="53">
        <v>4</v>
      </c>
      <c r="B150" s="54" t="s">
        <v>908</v>
      </c>
      <c r="C150" s="101"/>
      <c r="D150" s="102"/>
      <c r="E150" s="56"/>
      <c r="F150" s="103" t="s">
        <v>909</v>
      </c>
      <c r="G150" s="85">
        <v>1</v>
      </c>
      <c r="H150" s="104" t="s">
        <v>908</v>
      </c>
      <c r="I150" s="105" t="s">
        <v>910</v>
      </c>
      <c r="J150" s="106"/>
      <c r="K150" s="107">
        <v>1</v>
      </c>
      <c r="L150" s="107">
        <v>8.7100000000000009</v>
      </c>
      <c r="M150" s="107"/>
      <c r="N150" s="107"/>
      <c r="O150" s="107"/>
      <c r="P150" s="107"/>
      <c r="Q150" s="107"/>
      <c r="R150" s="107">
        <v>8.7100000000000009</v>
      </c>
      <c r="S150" s="107">
        <v>8.7100000000000009</v>
      </c>
      <c r="T150" s="99"/>
      <c r="U150" s="100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  <c r="AG150" s="57"/>
      <c r="AH150" s="57"/>
      <c r="AI150" s="57"/>
    </row>
    <row r="151" spans="1:35" outlineLevel="2" x14ac:dyDescent="0.35">
      <c r="A151" s="53">
        <v>4</v>
      </c>
      <c r="B151" s="54" t="s">
        <v>911</v>
      </c>
      <c r="C151" s="101"/>
      <c r="D151" s="102"/>
      <c r="E151" s="56"/>
      <c r="F151" s="103" t="s">
        <v>912</v>
      </c>
      <c r="G151" s="85">
        <v>1</v>
      </c>
      <c r="H151" s="104" t="s">
        <v>911</v>
      </c>
      <c r="I151" s="105" t="s">
        <v>913</v>
      </c>
      <c r="J151" s="106"/>
      <c r="K151" s="107">
        <v>1</v>
      </c>
      <c r="L151" s="107">
        <v>13.01</v>
      </c>
      <c r="M151" s="107"/>
      <c r="N151" s="107"/>
      <c r="O151" s="107"/>
      <c r="P151" s="107"/>
      <c r="Q151" s="107"/>
      <c r="R151" s="107">
        <v>13.01</v>
      </c>
      <c r="S151" s="107">
        <v>13.01</v>
      </c>
      <c r="T151" s="99"/>
      <c r="U151" s="100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  <c r="AG151" s="57"/>
      <c r="AH151" s="57"/>
      <c r="AI151" s="57"/>
    </row>
    <row r="152" spans="1:35" outlineLevel="2" x14ac:dyDescent="0.35">
      <c r="A152" s="53">
        <v>4</v>
      </c>
      <c r="B152" s="54" t="s">
        <v>914</v>
      </c>
      <c r="C152" s="101"/>
      <c r="D152" s="102"/>
      <c r="E152" s="56"/>
      <c r="F152" s="103" t="s">
        <v>915</v>
      </c>
      <c r="G152" s="85">
        <v>1</v>
      </c>
      <c r="H152" s="104" t="s">
        <v>914</v>
      </c>
      <c r="I152" s="105" t="s">
        <v>916</v>
      </c>
      <c r="J152" s="106"/>
      <c r="K152" s="107">
        <v>1</v>
      </c>
      <c r="L152" s="107">
        <v>6.58</v>
      </c>
      <c r="M152" s="107"/>
      <c r="N152" s="107"/>
      <c r="O152" s="107"/>
      <c r="P152" s="107"/>
      <c r="Q152" s="107"/>
      <c r="R152" s="107">
        <v>6.58</v>
      </c>
      <c r="S152" s="107">
        <v>6.58</v>
      </c>
      <c r="T152" s="99"/>
      <c r="U152" s="100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  <c r="AG152" s="57"/>
      <c r="AH152" s="57"/>
      <c r="AI152" s="57"/>
    </row>
    <row r="153" spans="1:35" outlineLevel="2" x14ac:dyDescent="0.35">
      <c r="A153" s="53">
        <v>4</v>
      </c>
      <c r="B153" s="54" t="s">
        <v>917</v>
      </c>
      <c r="C153" s="101"/>
      <c r="D153" s="102"/>
      <c r="E153" s="56"/>
      <c r="F153" s="103" t="s">
        <v>918</v>
      </c>
      <c r="G153" s="85">
        <v>1</v>
      </c>
      <c r="H153" s="104" t="s">
        <v>917</v>
      </c>
      <c r="I153" s="105" t="s">
        <v>919</v>
      </c>
      <c r="J153" s="106"/>
      <c r="K153" s="107">
        <v>1</v>
      </c>
      <c r="L153" s="107">
        <v>99.16</v>
      </c>
      <c r="M153" s="107"/>
      <c r="N153" s="107"/>
      <c r="O153" s="107"/>
      <c r="P153" s="107"/>
      <c r="Q153" s="107"/>
      <c r="R153" s="107">
        <v>99.16</v>
      </c>
      <c r="S153" s="107">
        <v>99.16</v>
      </c>
      <c r="T153" s="99"/>
      <c r="U153" s="100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  <c r="AG153" s="57"/>
      <c r="AH153" s="57"/>
      <c r="AI153" s="57"/>
    </row>
    <row r="154" spans="1:35" ht="80.400000000000006" customHeight="1" outlineLevel="2" x14ac:dyDescent="0.35">
      <c r="A154" s="53">
        <v>3</v>
      </c>
      <c r="B154" s="54" t="s">
        <v>145</v>
      </c>
      <c r="C154" s="101" t="s">
        <v>40</v>
      </c>
      <c r="D154" s="102">
        <v>92759</v>
      </c>
      <c r="E154" s="56" t="s">
        <v>33</v>
      </c>
      <c r="F154" s="56" t="s">
        <v>144</v>
      </c>
      <c r="G154" s="109">
        <v>1</v>
      </c>
      <c r="H154" s="96" t="s">
        <v>145</v>
      </c>
      <c r="I154" s="97" t="s">
        <v>143</v>
      </c>
      <c r="J154" s="98"/>
      <c r="K154" s="98"/>
      <c r="L154" s="99"/>
      <c r="M154" s="99"/>
      <c r="N154" s="99"/>
      <c r="O154" s="99"/>
      <c r="P154" s="99"/>
      <c r="Q154" s="99"/>
      <c r="R154" s="99"/>
      <c r="S154" s="99"/>
      <c r="T154" s="99">
        <v>970.70000000000016</v>
      </c>
      <c r="U154" s="100" t="s">
        <v>101</v>
      </c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  <c r="AG154" s="57"/>
      <c r="AH154" s="57"/>
      <c r="AI154" s="57"/>
    </row>
    <row r="155" spans="1:35" outlineLevel="2" x14ac:dyDescent="0.35">
      <c r="A155" s="53">
        <v>4</v>
      </c>
      <c r="B155" s="54" t="s">
        <v>920</v>
      </c>
      <c r="C155" s="101"/>
      <c r="D155" s="102"/>
      <c r="E155" s="56"/>
      <c r="F155" s="103" t="s">
        <v>921</v>
      </c>
      <c r="G155" s="85">
        <v>1</v>
      </c>
      <c r="H155" s="104" t="s">
        <v>920</v>
      </c>
      <c r="I155" s="105" t="s">
        <v>871</v>
      </c>
      <c r="J155" s="106"/>
      <c r="K155" s="107">
        <v>1</v>
      </c>
      <c r="L155" s="107">
        <v>117</v>
      </c>
      <c r="M155" s="107"/>
      <c r="N155" s="107"/>
      <c r="O155" s="107"/>
      <c r="P155" s="107"/>
      <c r="Q155" s="107"/>
      <c r="R155" s="107">
        <v>117</v>
      </c>
      <c r="S155" s="107">
        <v>117</v>
      </c>
      <c r="T155" s="99"/>
      <c r="U155" s="100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  <c r="AG155" s="57"/>
      <c r="AH155" s="57"/>
      <c r="AI155" s="57"/>
    </row>
    <row r="156" spans="1:35" outlineLevel="2" x14ac:dyDescent="0.35">
      <c r="A156" s="53">
        <v>4</v>
      </c>
      <c r="B156" s="54" t="s">
        <v>922</v>
      </c>
      <c r="C156" s="101"/>
      <c r="D156" s="102"/>
      <c r="E156" s="56"/>
      <c r="F156" s="103" t="s">
        <v>923</v>
      </c>
      <c r="G156" s="85">
        <v>1</v>
      </c>
      <c r="H156" s="104" t="s">
        <v>922</v>
      </c>
      <c r="I156" s="105" t="s">
        <v>874</v>
      </c>
      <c r="J156" s="106"/>
      <c r="K156" s="107">
        <v>1</v>
      </c>
      <c r="L156" s="107">
        <v>65.5</v>
      </c>
      <c r="M156" s="107"/>
      <c r="N156" s="107"/>
      <c r="O156" s="107"/>
      <c r="P156" s="107"/>
      <c r="Q156" s="107"/>
      <c r="R156" s="107">
        <v>65.5</v>
      </c>
      <c r="S156" s="107">
        <v>65.5</v>
      </c>
      <c r="T156" s="99"/>
      <c r="U156" s="100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  <c r="AG156" s="57"/>
      <c r="AH156" s="57"/>
      <c r="AI156" s="57"/>
    </row>
    <row r="157" spans="1:35" outlineLevel="2" x14ac:dyDescent="0.35">
      <c r="A157" s="53">
        <v>4</v>
      </c>
      <c r="B157" s="54" t="s">
        <v>924</v>
      </c>
      <c r="C157" s="101"/>
      <c r="D157" s="102"/>
      <c r="E157" s="56"/>
      <c r="F157" s="103" t="s">
        <v>925</v>
      </c>
      <c r="G157" s="85">
        <v>1</v>
      </c>
      <c r="H157" s="104" t="s">
        <v>924</v>
      </c>
      <c r="I157" s="105" t="s">
        <v>877</v>
      </c>
      <c r="J157" s="106"/>
      <c r="K157" s="107">
        <v>1</v>
      </c>
      <c r="L157" s="107">
        <v>213.9</v>
      </c>
      <c r="M157" s="107"/>
      <c r="N157" s="107"/>
      <c r="O157" s="107"/>
      <c r="P157" s="107"/>
      <c r="Q157" s="107"/>
      <c r="R157" s="107">
        <v>213.9</v>
      </c>
      <c r="S157" s="107">
        <v>213.9</v>
      </c>
      <c r="T157" s="99"/>
      <c r="U157" s="100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  <c r="AG157" s="57"/>
      <c r="AH157" s="57"/>
      <c r="AI157" s="57"/>
    </row>
    <row r="158" spans="1:35" outlineLevel="2" x14ac:dyDescent="0.35">
      <c r="A158" s="53">
        <v>4</v>
      </c>
      <c r="B158" s="54" t="s">
        <v>926</v>
      </c>
      <c r="C158" s="101"/>
      <c r="D158" s="102"/>
      <c r="E158" s="56"/>
      <c r="F158" s="103" t="s">
        <v>927</v>
      </c>
      <c r="G158" s="85">
        <v>1</v>
      </c>
      <c r="H158" s="104" t="s">
        <v>926</v>
      </c>
      <c r="I158" s="105" t="s">
        <v>880</v>
      </c>
      <c r="J158" s="106"/>
      <c r="K158" s="107">
        <v>1</v>
      </c>
      <c r="L158" s="107">
        <v>36</v>
      </c>
      <c r="M158" s="107"/>
      <c r="N158" s="107"/>
      <c r="O158" s="107"/>
      <c r="P158" s="107"/>
      <c r="Q158" s="107"/>
      <c r="R158" s="107">
        <v>36</v>
      </c>
      <c r="S158" s="107">
        <v>36</v>
      </c>
      <c r="T158" s="99"/>
      <c r="U158" s="100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  <c r="AG158" s="57"/>
      <c r="AH158" s="57"/>
      <c r="AI158" s="57"/>
    </row>
    <row r="159" spans="1:35" outlineLevel="2" x14ac:dyDescent="0.35">
      <c r="A159" s="53">
        <v>4</v>
      </c>
      <c r="B159" s="54" t="s">
        <v>928</v>
      </c>
      <c r="C159" s="101"/>
      <c r="D159" s="102"/>
      <c r="E159" s="56"/>
      <c r="F159" s="103" t="s">
        <v>929</v>
      </c>
      <c r="G159" s="85">
        <v>1</v>
      </c>
      <c r="H159" s="104" t="s">
        <v>928</v>
      </c>
      <c r="I159" s="105" t="s">
        <v>883</v>
      </c>
      <c r="J159" s="106"/>
      <c r="K159" s="107">
        <v>1</v>
      </c>
      <c r="L159" s="107">
        <v>38.1</v>
      </c>
      <c r="M159" s="107"/>
      <c r="N159" s="107"/>
      <c r="O159" s="107"/>
      <c r="P159" s="107"/>
      <c r="Q159" s="107"/>
      <c r="R159" s="107">
        <v>38.1</v>
      </c>
      <c r="S159" s="107">
        <v>38.1</v>
      </c>
      <c r="T159" s="99"/>
      <c r="U159" s="100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  <c r="AG159" s="57"/>
      <c r="AH159" s="57"/>
      <c r="AI159" s="57"/>
    </row>
    <row r="160" spans="1:35" outlineLevel="2" x14ac:dyDescent="0.35">
      <c r="A160" s="53">
        <v>4</v>
      </c>
      <c r="B160" s="54" t="s">
        <v>930</v>
      </c>
      <c r="C160" s="101"/>
      <c r="D160" s="102"/>
      <c r="E160" s="56"/>
      <c r="F160" s="103" t="s">
        <v>931</v>
      </c>
      <c r="G160" s="85">
        <v>1</v>
      </c>
      <c r="H160" s="104" t="s">
        <v>930</v>
      </c>
      <c r="I160" s="105" t="s">
        <v>886</v>
      </c>
      <c r="J160" s="106"/>
      <c r="K160" s="107">
        <v>1</v>
      </c>
      <c r="L160" s="107">
        <v>30.6</v>
      </c>
      <c r="M160" s="107"/>
      <c r="N160" s="107"/>
      <c r="O160" s="107"/>
      <c r="P160" s="107"/>
      <c r="Q160" s="107"/>
      <c r="R160" s="107">
        <v>30.6</v>
      </c>
      <c r="S160" s="107">
        <v>30.6</v>
      </c>
      <c r="T160" s="99"/>
      <c r="U160" s="100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  <c r="AG160" s="57"/>
      <c r="AH160" s="57"/>
      <c r="AI160" s="57"/>
    </row>
    <row r="161" spans="1:35" outlineLevel="2" x14ac:dyDescent="0.35">
      <c r="A161" s="53">
        <v>4</v>
      </c>
      <c r="B161" s="54" t="s">
        <v>932</v>
      </c>
      <c r="C161" s="101"/>
      <c r="D161" s="102"/>
      <c r="E161" s="56"/>
      <c r="F161" s="103" t="s">
        <v>933</v>
      </c>
      <c r="G161" s="85">
        <v>1</v>
      </c>
      <c r="H161" s="104" t="s">
        <v>932</v>
      </c>
      <c r="I161" s="105" t="s">
        <v>889</v>
      </c>
      <c r="J161" s="106"/>
      <c r="K161" s="107">
        <v>1</v>
      </c>
      <c r="L161" s="107">
        <v>23.6</v>
      </c>
      <c r="M161" s="107"/>
      <c r="N161" s="107"/>
      <c r="O161" s="107"/>
      <c r="P161" s="107"/>
      <c r="Q161" s="107"/>
      <c r="R161" s="107">
        <v>23.6</v>
      </c>
      <c r="S161" s="107">
        <v>23.6</v>
      </c>
      <c r="T161" s="99"/>
      <c r="U161" s="100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  <c r="AG161" s="57"/>
      <c r="AH161" s="57"/>
      <c r="AI161" s="57"/>
    </row>
    <row r="162" spans="1:35" outlineLevel="2" x14ac:dyDescent="0.35">
      <c r="A162" s="53">
        <v>4</v>
      </c>
      <c r="B162" s="54" t="s">
        <v>934</v>
      </c>
      <c r="C162" s="101"/>
      <c r="D162" s="102"/>
      <c r="E162" s="56"/>
      <c r="F162" s="103" t="s">
        <v>935</v>
      </c>
      <c r="G162" s="85">
        <v>1</v>
      </c>
      <c r="H162" s="104" t="s">
        <v>934</v>
      </c>
      <c r="I162" s="105" t="s">
        <v>892</v>
      </c>
      <c r="J162" s="106"/>
      <c r="K162" s="107">
        <v>1</v>
      </c>
      <c r="L162" s="107">
        <v>177.7</v>
      </c>
      <c r="M162" s="107"/>
      <c r="N162" s="107"/>
      <c r="O162" s="107"/>
      <c r="P162" s="107"/>
      <c r="Q162" s="107"/>
      <c r="R162" s="107">
        <v>177.7</v>
      </c>
      <c r="S162" s="107">
        <v>177.7</v>
      </c>
      <c r="T162" s="99"/>
      <c r="U162" s="100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  <c r="AG162" s="57"/>
      <c r="AH162" s="57"/>
      <c r="AI162" s="57"/>
    </row>
    <row r="163" spans="1:35" outlineLevel="2" x14ac:dyDescent="0.35">
      <c r="A163" s="53">
        <v>4</v>
      </c>
      <c r="B163" s="54" t="s">
        <v>936</v>
      </c>
      <c r="C163" s="101"/>
      <c r="D163" s="102"/>
      <c r="E163" s="56"/>
      <c r="F163" s="103" t="s">
        <v>937</v>
      </c>
      <c r="G163" s="85">
        <v>1</v>
      </c>
      <c r="H163" s="104" t="s">
        <v>936</v>
      </c>
      <c r="I163" s="105" t="s">
        <v>895</v>
      </c>
      <c r="J163" s="106"/>
      <c r="K163" s="107">
        <v>1</v>
      </c>
      <c r="L163" s="107">
        <v>9.1999999999999993</v>
      </c>
      <c r="M163" s="107"/>
      <c r="N163" s="107"/>
      <c r="O163" s="107"/>
      <c r="P163" s="107"/>
      <c r="Q163" s="107"/>
      <c r="R163" s="107">
        <v>9.1999999999999993</v>
      </c>
      <c r="S163" s="107">
        <v>9.1999999999999993</v>
      </c>
      <c r="T163" s="99"/>
      <c r="U163" s="100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  <c r="AG163" s="57"/>
      <c r="AH163" s="57"/>
      <c r="AI163" s="57"/>
    </row>
    <row r="164" spans="1:35" outlineLevel="2" x14ac:dyDescent="0.35">
      <c r="A164" s="53">
        <v>4</v>
      </c>
      <c r="B164" s="54" t="s">
        <v>938</v>
      </c>
      <c r="C164" s="101"/>
      <c r="D164" s="102"/>
      <c r="E164" s="56"/>
      <c r="F164" s="103" t="s">
        <v>939</v>
      </c>
      <c r="G164" s="85">
        <v>1</v>
      </c>
      <c r="H164" s="104" t="s">
        <v>938</v>
      </c>
      <c r="I164" s="105" t="s">
        <v>898</v>
      </c>
      <c r="J164" s="106"/>
      <c r="K164" s="107">
        <v>1</v>
      </c>
      <c r="L164" s="107">
        <v>15.2</v>
      </c>
      <c r="M164" s="107"/>
      <c r="N164" s="107"/>
      <c r="O164" s="107"/>
      <c r="P164" s="107"/>
      <c r="Q164" s="107"/>
      <c r="R164" s="107">
        <v>15.2</v>
      </c>
      <c r="S164" s="107">
        <v>15.2</v>
      </c>
      <c r="T164" s="99"/>
      <c r="U164" s="100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  <c r="AG164" s="57"/>
      <c r="AH164" s="57"/>
      <c r="AI164" s="57"/>
    </row>
    <row r="165" spans="1:35" outlineLevel="2" x14ac:dyDescent="0.35">
      <c r="A165" s="53">
        <v>4</v>
      </c>
      <c r="B165" s="54" t="s">
        <v>940</v>
      </c>
      <c r="C165" s="101"/>
      <c r="D165" s="102"/>
      <c r="E165" s="56"/>
      <c r="F165" s="103" t="s">
        <v>941</v>
      </c>
      <c r="G165" s="85">
        <v>1</v>
      </c>
      <c r="H165" s="104" t="s">
        <v>940</v>
      </c>
      <c r="I165" s="105" t="s">
        <v>901</v>
      </c>
      <c r="J165" s="106"/>
      <c r="K165" s="107">
        <v>1</v>
      </c>
      <c r="L165" s="107">
        <v>192.9</v>
      </c>
      <c r="M165" s="107"/>
      <c r="N165" s="107"/>
      <c r="O165" s="107"/>
      <c r="P165" s="107"/>
      <c r="Q165" s="107"/>
      <c r="R165" s="107">
        <v>192.9</v>
      </c>
      <c r="S165" s="107">
        <v>192.9</v>
      </c>
      <c r="T165" s="99"/>
      <c r="U165" s="100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  <c r="AG165" s="57"/>
      <c r="AH165" s="57"/>
      <c r="AI165" s="57"/>
    </row>
    <row r="166" spans="1:35" outlineLevel="2" x14ac:dyDescent="0.35">
      <c r="A166" s="53">
        <v>4</v>
      </c>
      <c r="B166" s="54" t="s">
        <v>942</v>
      </c>
      <c r="C166" s="101"/>
      <c r="D166" s="102"/>
      <c r="E166" s="56"/>
      <c r="F166" s="103" t="s">
        <v>943</v>
      </c>
      <c r="G166" s="85">
        <v>1</v>
      </c>
      <c r="H166" s="104" t="s">
        <v>942</v>
      </c>
      <c r="I166" s="105" t="s">
        <v>904</v>
      </c>
      <c r="J166" s="106"/>
      <c r="K166" s="107">
        <v>1</v>
      </c>
      <c r="L166" s="107">
        <v>51</v>
      </c>
      <c r="M166" s="107"/>
      <c r="N166" s="107"/>
      <c r="O166" s="107"/>
      <c r="P166" s="107"/>
      <c r="Q166" s="107"/>
      <c r="R166" s="107">
        <v>51</v>
      </c>
      <c r="S166" s="107">
        <v>51</v>
      </c>
      <c r="T166" s="99"/>
      <c r="U166" s="100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  <c r="AG166" s="57"/>
      <c r="AH166" s="57"/>
      <c r="AI166" s="57"/>
    </row>
    <row r="167" spans="1:35" ht="58" outlineLevel="2" x14ac:dyDescent="0.35">
      <c r="A167" s="53">
        <v>3</v>
      </c>
      <c r="B167" s="54" t="s">
        <v>148</v>
      </c>
      <c r="C167" s="101" t="s">
        <v>40</v>
      </c>
      <c r="D167" s="102">
        <v>92760</v>
      </c>
      <c r="E167" s="56" t="s">
        <v>33</v>
      </c>
      <c r="F167" s="56" t="s">
        <v>147</v>
      </c>
      <c r="G167" s="85">
        <v>1</v>
      </c>
      <c r="H167" s="96" t="s">
        <v>148</v>
      </c>
      <c r="I167" s="97" t="s">
        <v>146</v>
      </c>
      <c r="J167" s="98"/>
      <c r="K167" s="98"/>
      <c r="L167" s="99"/>
      <c r="M167" s="99"/>
      <c r="N167" s="99"/>
      <c r="O167" s="99"/>
      <c r="P167" s="99"/>
      <c r="Q167" s="99"/>
      <c r="R167" s="99"/>
      <c r="S167" s="99"/>
      <c r="T167" s="99">
        <v>10</v>
      </c>
      <c r="U167" s="100" t="s">
        <v>101</v>
      </c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  <c r="AG167" s="57"/>
      <c r="AH167" s="57"/>
      <c r="AI167" s="57"/>
    </row>
    <row r="168" spans="1:35" outlineLevel="2" x14ac:dyDescent="0.35">
      <c r="A168" s="53">
        <v>4</v>
      </c>
      <c r="B168" s="54" t="s">
        <v>944</v>
      </c>
      <c r="C168" s="101"/>
      <c r="D168" s="102"/>
      <c r="E168" s="56"/>
      <c r="F168" s="103" t="s">
        <v>945</v>
      </c>
      <c r="G168" s="85">
        <v>1</v>
      </c>
      <c r="H168" s="104" t="s">
        <v>944</v>
      </c>
      <c r="I168" s="105" t="s">
        <v>892</v>
      </c>
      <c r="J168" s="106"/>
      <c r="K168" s="107">
        <v>1</v>
      </c>
      <c r="L168" s="107">
        <v>0.2</v>
      </c>
      <c r="M168" s="107"/>
      <c r="N168" s="107"/>
      <c r="O168" s="107"/>
      <c r="P168" s="107"/>
      <c r="Q168" s="107"/>
      <c r="R168" s="107">
        <v>0.2</v>
      </c>
      <c r="S168" s="107">
        <v>0.2</v>
      </c>
      <c r="T168" s="99"/>
      <c r="U168" s="100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  <c r="AG168" s="57"/>
      <c r="AH168" s="57"/>
      <c r="AI168" s="57"/>
    </row>
    <row r="169" spans="1:35" outlineLevel="2" x14ac:dyDescent="0.35">
      <c r="A169" s="53">
        <v>4</v>
      </c>
      <c r="B169" s="54" t="s">
        <v>946</v>
      </c>
      <c r="C169" s="101"/>
      <c r="D169" s="102"/>
      <c r="E169" s="56"/>
      <c r="F169" s="103" t="s">
        <v>947</v>
      </c>
      <c r="G169" s="85">
        <v>1</v>
      </c>
      <c r="H169" s="104" t="s">
        <v>946</v>
      </c>
      <c r="I169" s="105" t="s">
        <v>901</v>
      </c>
      <c r="J169" s="106"/>
      <c r="K169" s="107">
        <v>1</v>
      </c>
      <c r="L169" s="107">
        <v>9.8000000000000007</v>
      </c>
      <c r="M169" s="107"/>
      <c r="N169" s="107"/>
      <c r="O169" s="107"/>
      <c r="P169" s="107"/>
      <c r="Q169" s="107"/>
      <c r="R169" s="107">
        <v>9.8000000000000007</v>
      </c>
      <c r="S169" s="107">
        <v>9.8000000000000007</v>
      </c>
      <c r="T169" s="99"/>
      <c r="U169" s="100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  <c r="AG169" s="57"/>
      <c r="AH169" s="57"/>
      <c r="AI169" s="57"/>
    </row>
    <row r="170" spans="1:35" ht="58" outlineLevel="2" x14ac:dyDescent="0.35">
      <c r="A170" s="53">
        <v>3</v>
      </c>
      <c r="B170" s="54" t="s">
        <v>151</v>
      </c>
      <c r="C170" s="101" t="s">
        <v>40</v>
      </c>
      <c r="D170" s="102">
        <v>92761</v>
      </c>
      <c r="E170" s="56" t="s">
        <v>33</v>
      </c>
      <c r="F170" s="56" t="s">
        <v>150</v>
      </c>
      <c r="G170" s="85">
        <v>1</v>
      </c>
      <c r="H170" s="96" t="s">
        <v>151</v>
      </c>
      <c r="I170" s="97" t="s">
        <v>149</v>
      </c>
      <c r="J170" s="98"/>
      <c r="K170" s="98"/>
      <c r="L170" s="99"/>
      <c r="M170" s="99"/>
      <c r="N170" s="99"/>
      <c r="O170" s="99"/>
      <c r="P170" s="99"/>
      <c r="Q170" s="99"/>
      <c r="R170" s="99"/>
      <c r="S170" s="99"/>
      <c r="T170" s="99">
        <v>880.59999999999991</v>
      </c>
      <c r="U170" s="100" t="s">
        <v>101</v>
      </c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  <c r="AG170" s="57"/>
      <c r="AH170" s="57"/>
      <c r="AI170" s="57"/>
    </row>
    <row r="171" spans="1:35" outlineLevel="2" x14ac:dyDescent="0.35">
      <c r="A171" s="53">
        <v>4</v>
      </c>
      <c r="B171" s="54" t="s">
        <v>948</v>
      </c>
      <c r="C171" s="101"/>
      <c r="D171" s="102"/>
      <c r="E171" s="56"/>
      <c r="F171" s="103" t="s">
        <v>949</v>
      </c>
      <c r="G171" s="85">
        <v>1</v>
      </c>
      <c r="H171" s="104" t="s">
        <v>948</v>
      </c>
      <c r="I171" s="105" t="s">
        <v>892</v>
      </c>
      <c r="J171" s="106"/>
      <c r="K171" s="107">
        <v>1</v>
      </c>
      <c r="L171" s="107">
        <v>408.5</v>
      </c>
      <c r="M171" s="107"/>
      <c r="N171" s="107"/>
      <c r="O171" s="107"/>
      <c r="P171" s="107"/>
      <c r="Q171" s="107"/>
      <c r="R171" s="107">
        <v>408.5</v>
      </c>
      <c r="S171" s="107">
        <v>408.5</v>
      </c>
      <c r="T171" s="99"/>
      <c r="U171" s="100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  <c r="AG171" s="57"/>
      <c r="AH171" s="57"/>
      <c r="AI171" s="57"/>
    </row>
    <row r="172" spans="1:35" outlineLevel="2" x14ac:dyDescent="0.35">
      <c r="A172" s="53">
        <v>4</v>
      </c>
      <c r="B172" s="54" t="s">
        <v>950</v>
      </c>
      <c r="C172" s="101"/>
      <c r="D172" s="102"/>
      <c r="E172" s="56"/>
      <c r="F172" s="103" t="s">
        <v>951</v>
      </c>
      <c r="G172" s="85">
        <v>1</v>
      </c>
      <c r="H172" s="104" t="s">
        <v>950</v>
      </c>
      <c r="I172" s="105" t="s">
        <v>895</v>
      </c>
      <c r="J172" s="106"/>
      <c r="K172" s="107">
        <v>1</v>
      </c>
      <c r="L172" s="107">
        <v>23.2</v>
      </c>
      <c r="M172" s="107"/>
      <c r="N172" s="107"/>
      <c r="O172" s="107"/>
      <c r="P172" s="107"/>
      <c r="Q172" s="107"/>
      <c r="R172" s="107">
        <v>23.2</v>
      </c>
      <c r="S172" s="107">
        <v>23.2</v>
      </c>
      <c r="T172" s="99"/>
      <c r="U172" s="100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  <c r="AG172" s="57"/>
      <c r="AH172" s="57"/>
      <c r="AI172" s="57"/>
    </row>
    <row r="173" spans="1:35" outlineLevel="2" x14ac:dyDescent="0.35">
      <c r="A173" s="53">
        <v>4</v>
      </c>
      <c r="B173" s="54" t="s">
        <v>952</v>
      </c>
      <c r="C173" s="101"/>
      <c r="D173" s="102"/>
      <c r="E173" s="56"/>
      <c r="F173" s="103" t="s">
        <v>953</v>
      </c>
      <c r="G173" s="85">
        <v>1</v>
      </c>
      <c r="H173" s="104" t="s">
        <v>952</v>
      </c>
      <c r="I173" s="105" t="s">
        <v>898</v>
      </c>
      <c r="J173" s="106"/>
      <c r="K173" s="107">
        <v>1</v>
      </c>
      <c r="L173" s="107">
        <v>32.299999999999997</v>
      </c>
      <c r="M173" s="107"/>
      <c r="N173" s="107"/>
      <c r="O173" s="107"/>
      <c r="P173" s="107"/>
      <c r="Q173" s="107"/>
      <c r="R173" s="107">
        <v>32.299999999999997</v>
      </c>
      <c r="S173" s="107">
        <v>32.299999999999997</v>
      </c>
      <c r="T173" s="99"/>
      <c r="U173" s="100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  <c r="AG173" s="57"/>
      <c r="AH173" s="57"/>
      <c r="AI173" s="57"/>
    </row>
    <row r="174" spans="1:35" outlineLevel="2" x14ac:dyDescent="0.35">
      <c r="A174" s="53">
        <v>4</v>
      </c>
      <c r="B174" s="54" t="s">
        <v>954</v>
      </c>
      <c r="C174" s="101"/>
      <c r="D174" s="102"/>
      <c r="E174" s="56"/>
      <c r="F174" s="103" t="s">
        <v>955</v>
      </c>
      <c r="G174" s="85">
        <v>1</v>
      </c>
      <c r="H174" s="104" t="s">
        <v>954</v>
      </c>
      <c r="I174" s="105" t="s">
        <v>901</v>
      </c>
      <c r="J174" s="106"/>
      <c r="K174" s="107">
        <v>1</v>
      </c>
      <c r="L174" s="107">
        <v>331.3</v>
      </c>
      <c r="M174" s="107"/>
      <c r="N174" s="107"/>
      <c r="O174" s="107"/>
      <c r="P174" s="107"/>
      <c r="Q174" s="107"/>
      <c r="R174" s="107">
        <v>331.3</v>
      </c>
      <c r="S174" s="107">
        <v>331.3</v>
      </c>
      <c r="T174" s="99"/>
      <c r="U174" s="100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  <c r="AG174" s="57"/>
      <c r="AH174" s="57"/>
      <c r="AI174" s="57"/>
    </row>
    <row r="175" spans="1:35" outlineLevel="2" x14ac:dyDescent="0.35">
      <c r="A175" s="53">
        <v>4</v>
      </c>
      <c r="B175" s="54" t="s">
        <v>956</v>
      </c>
      <c r="C175" s="101"/>
      <c r="D175" s="102"/>
      <c r="E175" s="56"/>
      <c r="F175" s="103" t="s">
        <v>957</v>
      </c>
      <c r="G175" s="85">
        <v>1</v>
      </c>
      <c r="H175" s="104" t="s">
        <v>956</v>
      </c>
      <c r="I175" s="105" t="s">
        <v>904</v>
      </c>
      <c r="J175" s="106"/>
      <c r="K175" s="107">
        <v>1</v>
      </c>
      <c r="L175" s="107">
        <v>85.3</v>
      </c>
      <c r="M175" s="107"/>
      <c r="N175" s="107"/>
      <c r="O175" s="107"/>
      <c r="P175" s="107"/>
      <c r="Q175" s="107"/>
      <c r="R175" s="107">
        <v>85.3</v>
      </c>
      <c r="S175" s="107">
        <v>85.3</v>
      </c>
      <c r="T175" s="99"/>
      <c r="U175" s="100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  <c r="AG175" s="57"/>
      <c r="AH175" s="57"/>
      <c r="AI175" s="57"/>
    </row>
    <row r="176" spans="1:35" ht="58" outlineLevel="2" x14ac:dyDescent="0.35">
      <c r="A176" s="53">
        <v>3</v>
      </c>
      <c r="B176" s="54" t="s">
        <v>154</v>
      </c>
      <c r="C176" s="101" t="s">
        <v>40</v>
      </c>
      <c r="D176" s="102">
        <v>92762</v>
      </c>
      <c r="E176" s="56" t="s">
        <v>33</v>
      </c>
      <c r="F176" s="56" t="s">
        <v>153</v>
      </c>
      <c r="G176" s="85">
        <v>1</v>
      </c>
      <c r="H176" s="96" t="s">
        <v>154</v>
      </c>
      <c r="I176" s="97" t="s">
        <v>152</v>
      </c>
      <c r="J176" s="98"/>
      <c r="K176" s="98"/>
      <c r="L176" s="99"/>
      <c r="M176" s="99"/>
      <c r="N176" s="99"/>
      <c r="O176" s="99"/>
      <c r="P176" s="99"/>
      <c r="Q176" s="99"/>
      <c r="R176" s="99"/>
      <c r="S176" s="99"/>
      <c r="T176" s="99">
        <v>1253.1999999999998</v>
      </c>
      <c r="U176" s="100" t="s">
        <v>101</v>
      </c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  <c r="AG176" s="57"/>
      <c r="AH176" s="57"/>
      <c r="AI176" s="57"/>
    </row>
    <row r="177" spans="1:35" outlineLevel="2" x14ac:dyDescent="0.35">
      <c r="A177" s="53">
        <v>4</v>
      </c>
      <c r="B177" s="54" t="s">
        <v>958</v>
      </c>
      <c r="C177" s="101"/>
      <c r="D177" s="102"/>
      <c r="E177" s="56"/>
      <c r="F177" s="103" t="s">
        <v>959</v>
      </c>
      <c r="G177" s="85">
        <v>1</v>
      </c>
      <c r="H177" s="104" t="s">
        <v>958</v>
      </c>
      <c r="I177" s="105" t="s">
        <v>871</v>
      </c>
      <c r="J177" s="106"/>
      <c r="K177" s="107">
        <v>1</v>
      </c>
      <c r="L177" s="107">
        <v>322.8</v>
      </c>
      <c r="M177" s="107"/>
      <c r="N177" s="107"/>
      <c r="O177" s="107"/>
      <c r="P177" s="107"/>
      <c r="Q177" s="107"/>
      <c r="R177" s="107">
        <v>322.8</v>
      </c>
      <c r="S177" s="107">
        <v>322.8</v>
      </c>
      <c r="T177" s="99"/>
      <c r="U177" s="100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  <c r="AG177" s="57"/>
      <c r="AH177" s="57"/>
      <c r="AI177" s="57"/>
    </row>
    <row r="178" spans="1:35" outlineLevel="2" x14ac:dyDescent="0.35">
      <c r="A178" s="53">
        <v>4</v>
      </c>
      <c r="B178" s="54" t="s">
        <v>960</v>
      </c>
      <c r="C178" s="101"/>
      <c r="D178" s="102"/>
      <c r="E178" s="56"/>
      <c r="F178" s="103" t="s">
        <v>961</v>
      </c>
      <c r="G178" s="85">
        <v>1</v>
      </c>
      <c r="H178" s="104" t="s">
        <v>960</v>
      </c>
      <c r="I178" s="105" t="s">
        <v>874</v>
      </c>
      <c r="J178" s="106"/>
      <c r="K178" s="107">
        <v>1</v>
      </c>
      <c r="L178" s="107">
        <v>167.5</v>
      </c>
      <c r="M178" s="107"/>
      <c r="N178" s="107"/>
      <c r="O178" s="107"/>
      <c r="P178" s="107"/>
      <c r="Q178" s="107"/>
      <c r="R178" s="107">
        <v>167.5</v>
      </c>
      <c r="S178" s="107">
        <v>167.5</v>
      </c>
      <c r="T178" s="99"/>
      <c r="U178" s="100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  <c r="AG178" s="57"/>
      <c r="AH178" s="57"/>
      <c r="AI178" s="57"/>
    </row>
    <row r="179" spans="1:35" outlineLevel="2" x14ac:dyDescent="0.35">
      <c r="A179" s="53">
        <v>4</v>
      </c>
      <c r="B179" s="54" t="s">
        <v>962</v>
      </c>
      <c r="C179" s="101"/>
      <c r="D179" s="102"/>
      <c r="E179" s="56"/>
      <c r="F179" s="103" t="s">
        <v>963</v>
      </c>
      <c r="G179" s="85">
        <v>1</v>
      </c>
      <c r="H179" s="104" t="s">
        <v>962</v>
      </c>
      <c r="I179" s="105" t="s">
        <v>877</v>
      </c>
      <c r="J179" s="106"/>
      <c r="K179" s="107">
        <v>1</v>
      </c>
      <c r="L179" s="107">
        <v>411.5</v>
      </c>
      <c r="M179" s="107"/>
      <c r="N179" s="107"/>
      <c r="O179" s="107"/>
      <c r="P179" s="107"/>
      <c r="Q179" s="107"/>
      <c r="R179" s="107">
        <v>411.5</v>
      </c>
      <c r="S179" s="107">
        <v>411.5</v>
      </c>
      <c r="T179" s="99"/>
      <c r="U179" s="100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  <c r="AG179" s="57"/>
      <c r="AH179" s="57"/>
      <c r="AI179" s="57"/>
    </row>
    <row r="180" spans="1:35" outlineLevel="2" x14ac:dyDescent="0.35">
      <c r="A180" s="53">
        <v>4</v>
      </c>
      <c r="B180" s="54" t="s">
        <v>964</v>
      </c>
      <c r="C180" s="101"/>
      <c r="D180" s="102"/>
      <c r="E180" s="56"/>
      <c r="F180" s="103" t="s">
        <v>965</v>
      </c>
      <c r="G180" s="85">
        <v>1</v>
      </c>
      <c r="H180" s="104" t="s">
        <v>964</v>
      </c>
      <c r="I180" s="105" t="s">
        <v>880</v>
      </c>
      <c r="J180" s="106"/>
      <c r="K180" s="107">
        <v>1</v>
      </c>
      <c r="L180" s="107">
        <v>96.1</v>
      </c>
      <c r="M180" s="107"/>
      <c r="N180" s="107"/>
      <c r="O180" s="107"/>
      <c r="P180" s="107"/>
      <c r="Q180" s="107"/>
      <c r="R180" s="107">
        <v>96.1</v>
      </c>
      <c r="S180" s="107">
        <v>96.1</v>
      </c>
      <c r="T180" s="99"/>
      <c r="U180" s="100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  <c r="AG180" s="57"/>
      <c r="AH180" s="57"/>
      <c r="AI180" s="57"/>
    </row>
    <row r="181" spans="1:35" outlineLevel="2" x14ac:dyDescent="0.35">
      <c r="A181" s="53">
        <v>4</v>
      </c>
      <c r="B181" s="54" t="s">
        <v>966</v>
      </c>
      <c r="C181" s="101"/>
      <c r="D181" s="102"/>
      <c r="E181" s="56"/>
      <c r="F181" s="103" t="s">
        <v>967</v>
      </c>
      <c r="G181" s="85">
        <v>1</v>
      </c>
      <c r="H181" s="104" t="s">
        <v>966</v>
      </c>
      <c r="I181" s="105" t="s">
        <v>883</v>
      </c>
      <c r="J181" s="106"/>
      <c r="K181" s="107">
        <v>1</v>
      </c>
      <c r="L181" s="107">
        <v>99.9</v>
      </c>
      <c r="M181" s="107"/>
      <c r="N181" s="107"/>
      <c r="O181" s="107"/>
      <c r="P181" s="107"/>
      <c r="Q181" s="107"/>
      <c r="R181" s="107">
        <v>99.9</v>
      </c>
      <c r="S181" s="107">
        <v>99.9</v>
      </c>
      <c r="T181" s="99"/>
      <c r="U181" s="100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  <c r="AG181" s="57"/>
      <c r="AH181" s="57"/>
      <c r="AI181" s="57"/>
    </row>
    <row r="182" spans="1:35" outlineLevel="2" x14ac:dyDescent="0.35">
      <c r="A182" s="53">
        <v>4</v>
      </c>
      <c r="B182" s="54" t="s">
        <v>968</v>
      </c>
      <c r="C182" s="101"/>
      <c r="D182" s="102"/>
      <c r="E182" s="56"/>
      <c r="F182" s="103" t="s">
        <v>969</v>
      </c>
      <c r="G182" s="85">
        <v>1</v>
      </c>
      <c r="H182" s="104" t="s">
        <v>968</v>
      </c>
      <c r="I182" s="105" t="s">
        <v>886</v>
      </c>
      <c r="J182" s="106"/>
      <c r="K182" s="107">
        <v>1</v>
      </c>
      <c r="L182" s="107">
        <v>54.3</v>
      </c>
      <c r="M182" s="107"/>
      <c r="N182" s="107"/>
      <c r="O182" s="107"/>
      <c r="P182" s="107"/>
      <c r="Q182" s="107"/>
      <c r="R182" s="107">
        <v>54.3</v>
      </c>
      <c r="S182" s="107">
        <v>54.3</v>
      </c>
      <c r="T182" s="99"/>
      <c r="U182" s="100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  <c r="AG182" s="57"/>
      <c r="AH182" s="57"/>
      <c r="AI182" s="57"/>
    </row>
    <row r="183" spans="1:35" outlineLevel="2" x14ac:dyDescent="0.35">
      <c r="A183" s="53">
        <v>4</v>
      </c>
      <c r="B183" s="54" t="s">
        <v>970</v>
      </c>
      <c r="C183" s="101"/>
      <c r="D183" s="102"/>
      <c r="E183" s="56"/>
      <c r="F183" s="103" t="s">
        <v>971</v>
      </c>
      <c r="G183" s="85">
        <v>1</v>
      </c>
      <c r="H183" s="104" t="s">
        <v>970</v>
      </c>
      <c r="I183" s="105" t="s">
        <v>889</v>
      </c>
      <c r="J183" s="106"/>
      <c r="K183" s="107">
        <v>1</v>
      </c>
      <c r="L183" s="107">
        <v>34.1</v>
      </c>
      <c r="M183" s="107"/>
      <c r="N183" s="107"/>
      <c r="O183" s="107"/>
      <c r="P183" s="107"/>
      <c r="Q183" s="107"/>
      <c r="R183" s="107">
        <v>34.1</v>
      </c>
      <c r="S183" s="107">
        <v>34.1</v>
      </c>
      <c r="T183" s="99"/>
      <c r="U183" s="100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  <c r="AG183" s="57"/>
      <c r="AH183" s="57"/>
      <c r="AI183" s="57"/>
    </row>
    <row r="184" spans="1:35" outlineLevel="2" x14ac:dyDescent="0.35">
      <c r="A184" s="53">
        <v>5</v>
      </c>
      <c r="B184" s="54" t="s">
        <v>972</v>
      </c>
      <c r="C184" s="101"/>
      <c r="D184" s="102"/>
      <c r="E184" s="56"/>
      <c r="F184" s="103" t="s">
        <v>973</v>
      </c>
      <c r="G184" s="85">
        <v>1</v>
      </c>
      <c r="H184" s="104" t="s">
        <v>972</v>
      </c>
      <c r="I184" s="105" t="s">
        <v>898</v>
      </c>
      <c r="J184" s="106"/>
      <c r="K184" s="107">
        <v>1</v>
      </c>
      <c r="L184" s="107">
        <v>26.1</v>
      </c>
      <c r="M184" s="107"/>
      <c r="N184" s="107"/>
      <c r="O184" s="107"/>
      <c r="P184" s="107"/>
      <c r="Q184" s="107"/>
      <c r="R184" s="107">
        <v>26.1</v>
      </c>
      <c r="S184" s="107">
        <v>26.1</v>
      </c>
      <c r="T184" s="99"/>
      <c r="U184" s="100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  <c r="AG184" s="57"/>
      <c r="AH184" s="57"/>
      <c r="AI184" s="57"/>
    </row>
    <row r="185" spans="1:35" outlineLevel="2" x14ac:dyDescent="0.35">
      <c r="A185" s="53">
        <v>5</v>
      </c>
      <c r="B185" s="54" t="s">
        <v>974</v>
      </c>
      <c r="C185" s="101"/>
      <c r="D185" s="102"/>
      <c r="E185" s="56"/>
      <c r="F185" s="103" t="s">
        <v>975</v>
      </c>
      <c r="G185" s="85">
        <v>1</v>
      </c>
      <c r="H185" s="104" t="s">
        <v>974</v>
      </c>
      <c r="I185" s="105" t="s">
        <v>901</v>
      </c>
      <c r="J185" s="106"/>
      <c r="K185" s="107">
        <v>1</v>
      </c>
      <c r="L185" s="107">
        <v>40.9</v>
      </c>
      <c r="M185" s="107"/>
      <c r="N185" s="107"/>
      <c r="O185" s="107"/>
      <c r="P185" s="107"/>
      <c r="Q185" s="107"/>
      <c r="R185" s="107">
        <v>40.9</v>
      </c>
      <c r="S185" s="107">
        <v>40.9</v>
      </c>
      <c r="T185" s="99"/>
      <c r="U185" s="100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  <c r="AG185" s="57"/>
      <c r="AH185" s="57"/>
      <c r="AI185" s="57"/>
    </row>
    <row r="186" spans="1:35" ht="58" outlineLevel="2" x14ac:dyDescent="0.35">
      <c r="A186" s="53">
        <v>3</v>
      </c>
      <c r="B186" s="54" t="s">
        <v>157</v>
      </c>
      <c r="C186" s="101" t="s">
        <v>40</v>
      </c>
      <c r="D186" s="102">
        <v>92763</v>
      </c>
      <c r="E186" s="56" t="s">
        <v>33</v>
      </c>
      <c r="F186" s="56" t="s">
        <v>156</v>
      </c>
      <c r="G186" s="85">
        <v>1</v>
      </c>
      <c r="H186" s="96" t="s">
        <v>157</v>
      </c>
      <c r="I186" s="97" t="s">
        <v>155</v>
      </c>
      <c r="J186" s="98"/>
      <c r="K186" s="98"/>
      <c r="L186" s="99"/>
      <c r="M186" s="99"/>
      <c r="N186" s="99"/>
      <c r="O186" s="99"/>
      <c r="P186" s="99"/>
      <c r="Q186" s="99"/>
      <c r="R186" s="99"/>
      <c r="S186" s="99"/>
      <c r="T186" s="99">
        <v>656.8</v>
      </c>
      <c r="U186" s="100" t="s">
        <v>101</v>
      </c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  <c r="AG186" s="57"/>
      <c r="AH186" s="57"/>
      <c r="AI186" s="57"/>
    </row>
    <row r="187" spans="1:35" outlineLevel="2" x14ac:dyDescent="0.35">
      <c r="A187" s="53">
        <v>4</v>
      </c>
      <c r="B187" s="54" t="s">
        <v>976</v>
      </c>
      <c r="C187" s="101"/>
      <c r="D187" s="102"/>
      <c r="E187" s="56"/>
      <c r="F187" s="103" t="s">
        <v>977</v>
      </c>
      <c r="G187" s="85">
        <v>1</v>
      </c>
      <c r="H187" s="104" t="s">
        <v>976</v>
      </c>
      <c r="I187" s="105" t="s">
        <v>871</v>
      </c>
      <c r="J187" s="106"/>
      <c r="K187" s="107">
        <v>1</v>
      </c>
      <c r="L187" s="107">
        <v>136.80000000000001</v>
      </c>
      <c r="M187" s="107"/>
      <c r="N187" s="107"/>
      <c r="O187" s="107"/>
      <c r="P187" s="107"/>
      <c r="Q187" s="107"/>
      <c r="R187" s="107">
        <v>136.80000000000001</v>
      </c>
      <c r="S187" s="107">
        <v>136.80000000000001</v>
      </c>
      <c r="T187" s="99"/>
      <c r="U187" s="100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  <c r="AG187" s="57"/>
      <c r="AH187" s="57"/>
      <c r="AI187" s="57"/>
    </row>
    <row r="188" spans="1:35" outlineLevel="2" x14ac:dyDescent="0.35">
      <c r="A188" s="53">
        <v>4</v>
      </c>
      <c r="B188" s="54" t="s">
        <v>978</v>
      </c>
      <c r="C188" s="101"/>
      <c r="D188" s="102"/>
      <c r="E188" s="56"/>
      <c r="F188" s="103" t="s">
        <v>979</v>
      </c>
      <c r="G188" s="85">
        <v>1</v>
      </c>
      <c r="H188" s="104" t="s">
        <v>978</v>
      </c>
      <c r="I188" s="105" t="s">
        <v>874</v>
      </c>
      <c r="J188" s="106"/>
      <c r="K188" s="107">
        <v>1</v>
      </c>
      <c r="L188" s="107">
        <v>80.7</v>
      </c>
      <c r="M188" s="107"/>
      <c r="N188" s="107"/>
      <c r="O188" s="107"/>
      <c r="P188" s="107"/>
      <c r="Q188" s="107"/>
      <c r="R188" s="107">
        <v>80.7</v>
      </c>
      <c r="S188" s="107">
        <v>80.7</v>
      </c>
      <c r="T188" s="99"/>
      <c r="U188" s="100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  <c r="AG188" s="57"/>
      <c r="AH188" s="57"/>
      <c r="AI188" s="57"/>
    </row>
    <row r="189" spans="1:35" outlineLevel="2" x14ac:dyDescent="0.35">
      <c r="A189" s="53">
        <v>4</v>
      </c>
      <c r="B189" s="54" t="s">
        <v>980</v>
      </c>
      <c r="C189" s="101"/>
      <c r="D189" s="102"/>
      <c r="E189" s="56"/>
      <c r="F189" s="103" t="s">
        <v>981</v>
      </c>
      <c r="G189" s="85">
        <v>1</v>
      </c>
      <c r="H189" s="104" t="s">
        <v>980</v>
      </c>
      <c r="I189" s="105" t="s">
        <v>877</v>
      </c>
      <c r="J189" s="106"/>
      <c r="K189" s="107">
        <v>1</v>
      </c>
      <c r="L189" s="107">
        <v>196.7</v>
      </c>
      <c r="M189" s="107"/>
      <c r="N189" s="107"/>
      <c r="O189" s="107"/>
      <c r="P189" s="107"/>
      <c r="Q189" s="107"/>
      <c r="R189" s="107">
        <v>196.7</v>
      </c>
      <c r="S189" s="107">
        <v>196.7</v>
      </c>
      <c r="T189" s="99"/>
      <c r="U189" s="100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  <c r="AG189" s="57"/>
      <c r="AH189" s="57"/>
      <c r="AI189" s="57"/>
    </row>
    <row r="190" spans="1:35" outlineLevel="2" x14ac:dyDescent="0.35">
      <c r="A190" s="53">
        <v>4</v>
      </c>
      <c r="B190" s="54" t="s">
        <v>982</v>
      </c>
      <c r="C190" s="101"/>
      <c r="D190" s="102"/>
      <c r="E190" s="56"/>
      <c r="F190" s="103" t="s">
        <v>983</v>
      </c>
      <c r="G190" s="85">
        <v>1</v>
      </c>
      <c r="H190" s="104" t="s">
        <v>982</v>
      </c>
      <c r="I190" s="105" t="s">
        <v>880</v>
      </c>
      <c r="J190" s="106"/>
      <c r="K190" s="107">
        <v>1</v>
      </c>
      <c r="L190" s="107">
        <v>58</v>
      </c>
      <c r="M190" s="107"/>
      <c r="N190" s="107"/>
      <c r="O190" s="107"/>
      <c r="P190" s="107"/>
      <c r="Q190" s="107"/>
      <c r="R190" s="107">
        <v>58</v>
      </c>
      <c r="S190" s="107">
        <v>58</v>
      </c>
      <c r="T190" s="99"/>
      <c r="U190" s="100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  <c r="AG190" s="57"/>
      <c r="AH190" s="57"/>
      <c r="AI190" s="57"/>
    </row>
    <row r="191" spans="1:35" outlineLevel="2" x14ac:dyDescent="0.35">
      <c r="A191" s="53">
        <v>4</v>
      </c>
      <c r="B191" s="54" t="s">
        <v>984</v>
      </c>
      <c r="C191" s="101"/>
      <c r="D191" s="102"/>
      <c r="E191" s="56"/>
      <c r="F191" s="103" t="s">
        <v>985</v>
      </c>
      <c r="G191" s="85">
        <v>1</v>
      </c>
      <c r="H191" s="104" t="s">
        <v>984</v>
      </c>
      <c r="I191" s="105" t="s">
        <v>883</v>
      </c>
      <c r="J191" s="106"/>
      <c r="K191" s="107">
        <v>1</v>
      </c>
      <c r="L191" s="107">
        <v>64.8</v>
      </c>
      <c r="M191" s="107"/>
      <c r="N191" s="107"/>
      <c r="O191" s="107"/>
      <c r="P191" s="107"/>
      <c r="Q191" s="107"/>
      <c r="R191" s="107">
        <v>64.8</v>
      </c>
      <c r="S191" s="107">
        <v>64.8</v>
      </c>
      <c r="T191" s="99"/>
      <c r="U191" s="100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  <c r="AG191" s="57"/>
      <c r="AH191" s="57"/>
      <c r="AI191" s="57"/>
    </row>
    <row r="192" spans="1:35" outlineLevel="2" x14ac:dyDescent="0.35">
      <c r="A192" s="53">
        <v>4</v>
      </c>
      <c r="B192" s="54" t="s">
        <v>986</v>
      </c>
      <c r="C192" s="101"/>
      <c r="D192" s="102"/>
      <c r="E192" s="56"/>
      <c r="F192" s="103" t="s">
        <v>987</v>
      </c>
      <c r="G192" s="85">
        <v>2</v>
      </c>
      <c r="H192" s="104" t="s">
        <v>986</v>
      </c>
      <c r="I192" s="105" t="s">
        <v>886</v>
      </c>
      <c r="J192" s="106"/>
      <c r="K192" s="107">
        <v>1</v>
      </c>
      <c r="L192" s="107">
        <v>26.8</v>
      </c>
      <c r="M192" s="107"/>
      <c r="N192" s="107"/>
      <c r="O192" s="107"/>
      <c r="P192" s="107"/>
      <c r="Q192" s="107"/>
      <c r="R192" s="107">
        <v>26.8</v>
      </c>
      <c r="S192" s="107">
        <v>26.8</v>
      </c>
      <c r="T192" s="99"/>
      <c r="U192" s="100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  <c r="AG192" s="57"/>
      <c r="AH192" s="57"/>
      <c r="AI192" s="57"/>
    </row>
    <row r="193" spans="1:35" outlineLevel="2" x14ac:dyDescent="0.35">
      <c r="A193" s="53">
        <v>4</v>
      </c>
      <c r="B193" s="54" t="s">
        <v>988</v>
      </c>
      <c r="C193" s="101"/>
      <c r="D193" s="102"/>
      <c r="E193" s="56"/>
      <c r="F193" s="103" t="s">
        <v>989</v>
      </c>
      <c r="G193" s="85">
        <v>3</v>
      </c>
      <c r="H193" s="104" t="s">
        <v>988</v>
      </c>
      <c r="I193" s="105" t="s">
        <v>889</v>
      </c>
      <c r="J193" s="106"/>
      <c r="K193" s="107">
        <v>1</v>
      </c>
      <c r="L193" s="107">
        <v>17.100000000000001</v>
      </c>
      <c r="M193" s="107"/>
      <c r="N193" s="107"/>
      <c r="O193" s="107"/>
      <c r="P193" s="107"/>
      <c r="Q193" s="107"/>
      <c r="R193" s="107">
        <v>17.100000000000001</v>
      </c>
      <c r="S193" s="107">
        <v>17.100000000000001</v>
      </c>
      <c r="T193" s="99"/>
      <c r="U193" s="100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  <c r="AG193" s="57"/>
      <c r="AH193" s="57"/>
      <c r="AI193" s="57"/>
    </row>
    <row r="194" spans="1:35" outlineLevel="2" x14ac:dyDescent="0.35">
      <c r="A194" s="53">
        <v>4</v>
      </c>
      <c r="B194" s="54" t="s">
        <v>990</v>
      </c>
      <c r="C194" s="101"/>
      <c r="D194" s="102"/>
      <c r="E194" s="56"/>
      <c r="F194" s="103" t="s">
        <v>991</v>
      </c>
      <c r="G194" s="85">
        <v>1</v>
      </c>
      <c r="H194" s="104" t="s">
        <v>990</v>
      </c>
      <c r="I194" s="105" t="s">
        <v>901</v>
      </c>
      <c r="J194" s="106"/>
      <c r="K194" s="107">
        <v>1</v>
      </c>
      <c r="L194" s="107">
        <v>75.900000000000006</v>
      </c>
      <c r="M194" s="107"/>
      <c r="N194" s="107"/>
      <c r="O194" s="107"/>
      <c r="P194" s="107"/>
      <c r="Q194" s="107"/>
      <c r="R194" s="107">
        <v>75.900000000000006</v>
      </c>
      <c r="S194" s="107">
        <v>75.900000000000006</v>
      </c>
      <c r="T194" s="99"/>
      <c r="U194" s="100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  <c r="AG194" s="57"/>
      <c r="AH194" s="57"/>
      <c r="AI194" s="57"/>
    </row>
    <row r="195" spans="1:35" ht="58" outlineLevel="2" x14ac:dyDescent="0.35">
      <c r="A195" s="53">
        <v>3</v>
      </c>
      <c r="B195" s="54" t="s">
        <v>160</v>
      </c>
      <c r="C195" s="101" t="s">
        <v>40</v>
      </c>
      <c r="D195" s="102">
        <v>92768</v>
      </c>
      <c r="E195" s="56" t="s">
        <v>33</v>
      </c>
      <c r="F195" s="56" t="s">
        <v>159</v>
      </c>
      <c r="G195" s="85">
        <v>1</v>
      </c>
      <c r="H195" s="96" t="s">
        <v>160</v>
      </c>
      <c r="I195" s="97" t="s">
        <v>158</v>
      </c>
      <c r="J195" s="98"/>
      <c r="K195" s="98"/>
      <c r="L195" s="99"/>
      <c r="M195" s="99"/>
      <c r="N195" s="99"/>
      <c r="O195" s="99"/>
      <c r="P195" s="99"/>
      <c r="Q195" s="99"/>
      <c r="R195" s="99"/>
      <c r="S195" s="99"/>
      <c r="T195" s="99">
        <v>177.89999999999998</v>
      </c>
      <c r="U195" s="100" t="s">
        <v>101</v>
      </c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  <c r="AG195" s="57"/>
      <c r="AH195" s="57"/>
      <c r="AI195" s="57"/>
    </row>
    <row r="196" spans="1:35" outlineLevel="2" x14ac:dyDescent="0.35">
      <c r="A196" s="53">
        <v>4</v>
      </c>
      <c r="B196" s="54" t="s">
        <v>992</v>
      </c>
      <c r="C196" s="101"/>
      <c r="D196" s="102"/>
      <c r="E196" s="56"/>
      <c r="F196" s="103" t="s">
        <v>993</v>
      </c>
      <c r="G196" s="85">
        <v>1</v>
      </c>
      <c r="H196" s="104" t="s">
        <v>992</v>
      </c>
      <c r="I196" s="105" t="s">
        <v>907</v>
      </c>
      <c r="J196" s="106"/>
      <c r="K196" s="107">
        <v>1</v>
      </c>
      <c r="L196" s="107">
        <v>17.8</v>
      </c>
      <c r="M196" s="107"/>
      <c r="N196" s="107"/>
      <c r="O196" s="107"/>
      <c r="P196" s="107"/>
      <c r="Q196" s="107"/>
      <c r="R196" s="107">
        <v>17.8</v>
      </c>
      <c r="S196" s="107">
        <v>17.8</v>
      </c>
      <c r="T196" s="99"/>
      <c r="U196" s="100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  <c r="AG196" s="57"/>
      <c r="AH196" s="57"/>
      <c r="AI196" s="57"/>
    </row>
    <row r="197" spans="1:35" outlineLevel="2" x14ac:dyDescent="0.35">
      <c r="A197" s="53">
        <v>4</v>
      </c>
      <c r="B197" s="54" t="s">
        <v>994</v>
      </c>
      <c r="C197" s="101"/>
      <c r="D197" s="102"/>
      <c r="E197" s="56"/>
      <c r="F197" s="103" t="s">
        <v>995</v>
      </c>
      <c r="G197" s="85">
        <v>2</v>
      </c>
      <c r="H197" s="104" t="s">
        <v>994</v>
      </c>
      <c r="I197" s="105" t="s">
        <v>913</v>
      </c>
      <c r="J197" s="106"/>
      <c r="K197" s="107">
        <v>1</v>
      </c>
      <c r="L197" s="107">
        <v>9.9</v>
      </c>
      <c r="M197" s="107"/>
      <c r="N197" s="107"/>
      <c r="O197" s="107"/>
      <c r="P197" s="107"/>
      <c r="Q197" s="107"/>
      <c r="R197" s="107">
        <v>9.9</v>
      </c>
      <c r="S197" s="107">
        <v>9.9</v>
      </c>
      <c r="T197" s="99"/>
      <c r="U197" s="100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  <c r="AG197" s="57"/>
      <c r="AH197" s="57"/>
      <c r="AI197" s="57"/>
    </row>
    <row r="198" spans="1:35" outlineLevel="2" x14ac:dyDescent="0.35">
      <c r="A198" s="53">
        <v>4</v>
      </c>
      <c r="B198" s="54" t="s">
        <v>996</v>
      </c>
      <c r="C198" s="101"/>
      <c r="D198" s="102"/>
      <c r="E198" s="56"/>
      <c r="F198" s="103" t="s">
        <v>997</v>
      </c>
      <c r="G198" s="85">
        <v>3</v>
      </c>
      <c r="H198" s="104" t="s">
        <v>996</v>
      </c>
      <c r="I198" s="105" t="s">
        <v>916</v>
      </c>
      <c r="J198" s="106"/>
      <c r="K198" s="107">
        <v>1</v>
      </c>
      <c r="L198" s="107">
        <v>15.5</v>
      </c>
      <c r="M198" s="107"/>
      <c r="N198" s="107"/>
      <c r="O198" s="107"/>
      <c r="P198" s="107"/>
      <c r="Q198" s="107"/>
      <c r="R198" s="107">
        <v>15.5</v>
      </c>
      <c r="S198" s="107">
        <v>15.5</v>
      </c>
      <c r="T198" s="99"/>
      <c r="U198" s="100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  <c r="AG198" s="57"/>
      <c r="AH198" s="57"/>
      <c r="AI198" s="57"/>
    </row>
    <row r="199" spans="1:35" outlineLevel="2" x14ac:dyDescent="0.35">
      <c r="A199" s="53">
        <v>4</v>
      </c>
      <c r="B199" s="54" t="s">
        <v>998</v>
      </c>
      <c r="C199" s="101"/>
      <c r="D199" s="102"/>
      <c r="E199" s="56"/>
      <c r="F199" s="103" t="s">
        <v>999</v>
      </c>
      <c r="G199" s="85">
        <v>4</v>
      </c>
      <c r="H199" s="104" t="s">
        <v>998</v>
      </c>
      <c r="I199" s="105" t="s">
        <v>919</v>
      </c>
      <c r="J199" s="106"/>
      <c r="K199" s="107">
        <v>1</v>
      </c>
      <c r="L199" s="107">
        <v>134.69999999999999</v>
      </c>
      <c r="M199" s="107"/>
      <c r="N199" s="107"/>
      <c r="O199" s="107"/>
      <c r="P199" s="107"/>
      <c r="Q199" s="107"/>
      <c r="R199" s="107">
        <v>134.69999999999999</v>
      </c>
      <c r="S199" s="107">
        <v>134.69999999999999</v>
      </c>
      <c r="T199" s="99"/>
      <c r="U199" s="100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  <c r="AG199" s="57"/>
      <c r="AH199" s="57"/>
      <c r="AI199" s="57"/>
    </row>
    <row r="200" spans="1:35" ht="58" outlineLevel="2" x14ac:dyDescent="0.35">
      <c r="A200" s="53">
        <v>3</v>
      </c>
      <c r="B200" s="54" t="s">
        <v>163</v>
      </c>
      <c r="C200" s="101" t="s">
        <v>40</v>
      </c>
      <c r="D200" s="102">
        <v>92769</v>
      </c>
      <c r="E200" s="56" t="s">
        <v>33</v>
      </c>
      <c r="F200" s="56" t="s">
        <v>162</v>
      </c>
      <c r="G200" s="85">
        <v>1</v>
      </c>
      <c r="H200" s="96" t="s">
        <v>163</v>
      </c>
      <c r="I200" s="97" t="s">
        <v>161</v>
      </c>
      <c r="J200" s="98"/>
      <c r="K200" s="98"/>
      <c r="L200" s="99"/>
      <c r="M200" s="99"/>
      <c r="N200" s="99"/>
      <c r="O200" s="99"/>
      <c r="P200" s="99"/>
      <c r="Q200" s="99"/>
      <c r="R200" s="99"/>
      <c r="S200" s="99"/>
      <c r="T200" s="99">
        <v>165</v>
      </c>
      <c r="U200" s="100" t="s">
        <v>101</v>
      </c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</row>
    <row r="201" spans="1:35" outlineLevel="2" x14ac:dyDescent="0.35">
      <c r="A201" s="53">
        <v>4</v>
      </c>
      <c r="B201" s="54" t="s">
        <v>1000</v>
      </c>
      <c r="C201" s="101"/>
      <c r="D201" s="102"/>
      <c r="E201" s="56"/>
      <c r="F201" s="103" t="s">
        <v>1001</v>
      </c>
      <c r="G201" s="85">
        <v>1</v>
      </c>
      <c r="H201" s="104" t="s">
        <v>1000</v>
      </c>
      <c r="I201" s="105" t="s">
        <v>907</v>
      </c>
      <c r="J201" s="106"/>
      <c r="K201" s="107">
        <v>1</v>
      </c>
      <c r="L201" s="107">
        <v>36.1</v>
      </c>
      <c r="M201" s="107"/>
      <c r="N201" s="107"/>
      <c r="O201" s="107"/>
      <c r="P201" s="107"/>
      <c r="Q201" s="107"/>
      <c r="R201" s="107">
        <v>36.1</v>
      </c>
      <c r="S201" s="107">
        <v>36.1</v>
      </c>
      <c r="T201" s="99"/>
      <c r="U201" s="100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  <c r="AG201" s="57"/>
      <c r="AH201" s="57"/>
      <c r="AI201" s="57"/>
    </row>
    <row r="202" spans="1:35" outlineLevel="2" x14ac:dyDescent="0.35">
      <c r="A202" s="53">
        <v>4</v>
      </c>
      <c r="B202" s="54" t="s">
        <v>1002</v>
      </c>
      <c r="C202" s="101"/>
      <c r="D202" s="102"/>
      <c r="E202" s="56"/>
      <c r="F202" s="103" t="s">
        <v>1003</v>
      </c>
      <c r="G202" s="85">
        <v>2</v>
      </c>
      <c r="H202" s="104" t="s">
        <v>1002</v>
      </c>
      <c r="I202" s="105" t="s">
        <v>913</v>
      </c>
      <c r="J202" s="106"/>
      <c r="K202" s="107">
        <v>1</v>
      </c>
      <c r="L202" s="107">
        <v>9.1999999999999993</v>
      </c>
      <c r="M202" s="107"/>
      <c r="N202" s="107"/>
      <c r="O202" s="107"/>
      <c r="P202" s="107"/>
      <c r="Q202" s="107"/>
      <c r="R202" s="107">
        <v>9.1999999999999993</v>
      </c>
      <c r="S202" s="107">
        <v>9.1999999999999993</v>
      </c>
      <c r="T202" s="99"/>
      <c r="U202" s="100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  <c r="AG202" s="57"/>
      <c r="AH202" s="57"/>
      <c r="AI202" s="57"/>
    </row>
    <row r="203" spans="1:35" outlineLevel="2" x14ac:dyDescent="0.35">
      <c r="A203" s="53">
        <v>4</v>
      </c>
      <c r="B203" s="54" t="s">
        <v>1004</v>
      </c>
      <c r="C203" s="101"/>
      <c r="D203" s="102"/>
      <c r="E203" s="56"/>
      <c r="F203" s="103" t="s">
        <v>1005</v>
      </c>
      <c r="G203" s="85">
        <v>3</v>
      </c>
      <c r="H203" s="104" t="s">
        <v>1004</v>
      </c>
      <c r="I203" s="105" t="s">
        <v>916</v>
      </c>
      <c r="J203" s="106"/>
      <c r="K203" s="107">
        <v>1</v>
      </c>
      <c r="L203" s="107">
        <v>16.2</v>
      </c>
      <c r="M203" s="107"/>
      <c r="N203" s="107"/>
      <c r="O203" s="107"/>
      <c r="P203" s="107"/>
      <c r="Q203" s="107"/>
      <c r="R203" s="107">
        <v>16.2</v>
      </c>
      <c r="S203" s="107">
        <v>16.2</v>
      </c>
      <c r="T203" s="99"/>
      <c r="U203" s="100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  <c r="AG203" s="57"/>
      <c r="AH203" s="57"/>
      <c r="AI203" s="57"/>
    </row>
    <row r="204" spans="1:35" outlineLevel="2" x14ac:dyDescent="0.35">
      <c r="A204" s="53">
        <v>4</v>
      </c>
      <c r="B204" s="54" t="s">
        <v>1006</v>
      </c>
      <c r="C204" s="101"/>
      <c r="D204" s="102"/>
      <c r="E204" s="56"/>
      <c r="F204" s="103" t="s">
        <v>1007</v>
      </c>
      <c r="G204" s="85">
        <v>4</v>
      </c>
      <c r="H204" s="104" t="s">
        <v>1006</v>
      </c>
      <c r="I204" s="105" t="s">
        <v>919</v>
      </c>
      <c r="J204" s="106"/>
      <c r="K204" s="107">
        <v>1</v>
      </c>
      <c r="L204" s="107">
        <v>103.5</v>
      </c>
      <c r="M204" s="107"/>
      <c r="N204" s="107"/>
      <c r="O204" s="107"/>
      <c r="P204" s="107"/>
      <c r="Q204" s="107"/>
      <c r="R204" s="107">
        <v>103.5</v>
      </c>
      <c r="S204" s="107">
        <v>103.5</v>
      </c>
      <c r="T204" s="99"/>
      <c r="U204" s="100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  <c r="AG204" s="57"/>
      <c r="AH204" s="57"/>
      <c r="AI204" s="57"/>
    </row>
    <row r="205" spans="1:35" ht="58" outlineLevel="2" x14ac:dyDescent="0.35">
      <c r="A205" s="53">
        <v>3</v>
      </c>
      <c r="B205" s="54" t="s">
        <v>166</v>
      </c>
      <c r="C205" s="101" t="s">
        <v>40</v>
      </c>
      <c r="D205" s="102">
        <v>92770</v>
      </c>
      <c r="E205" s="56" t="s">
        <v>33</v>
      </c>
      <c r="F205" s="56" t="s">
        <v>165</v>
      </c>
      <c r="G205" s="85">
        <v>1</v>
      </c>
      <c r="H205" s="96" t="s">
        <v>166</v>
      </c>
      <c r="I205" s="97" t="s">
        <v>164</v>
      </c>
      <c r="J205" s="98"/>
      <c r="K205" s="98"/>
      <c r="L205" s="99"/>
      <c r="M205" s="99"/>
      <c r="N205" s="99"/>
      <c r="O205" s="99"/>
      <c r="P205" s="99"/>
      <c r="Q205" s="99"/>
      <c r="R205" s="99"/>
      <c r="S205" s="99"/>
      <c r="T205" s="99">
        <v>429.1</v>
      </c>
      <c r="U205" s="100" t="s">
        <v>101</v>
      </c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</row>
    <row r="206" spans="1:35" outlineLevel="2" x14ac:dyDescent="0.35">
      <c r="A206" s="53">
        <v>4</v>
      </c>
      <c r="B206" s="54" t="s">
        <v>1008</v>
      </c>
      <c r="C206" s="101"/>
      <c r="D206" s="102"/>
      <c r="E206" s="56"/>
      <c r="F206" s="103" t="s">
        <v>1009</v>
      </c>
      <c r="G206" s="85">
        <v>1</v>
      </c>
      <c r="H206" s="104" t="s">
        <v>1008</v>
      </c>
      <c r="I206" s="105" t="s">
        <v>910</v>
      </c>
      <c r="J206" s="106"/>
      <c r="K206" s="107">
        <v>1</v>
      </c>
      <c r="L206" s="107">
        <v>38.9</v>
      </c>
      <c r="M206" s="107"/>
      <c r="N206" s="107"/>
      <c r="O206" s="107"/>
      <c r="P206" s="107"/>
      <c r="Q206" s="107"/>
      <c r="R206" s="107">
        <v>38.9</v>
      </c>
      <c r="S206" s="107">
        <v>38.9</v>
      </c>
      <c r="T206" s="99"/>
      <c r="U206" s="100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  <c r="AG206" s="57"/>
      <c r="AH206" s="57"/>
      <c r="AI206" s="57"/>
    </row>
    <row r="207" spans="1:35" outlineLevel="2" x14ac:dyDescent="0.35">
      <c r="A207" s="53">
        <v>4</v>
      </c>
      <c r="B207" s="54" t="s">
        <v>1010</v>
      </c>
      <c r="C207" s="101"/>
      <c r="D207" s="102"/>
      <c r="E207" s="56"/>
      <c r="F207" s="103" t="s">
        <v>1011</v>
      </c>
      <c r="G207" s="85">
        <v>2</v>
      </c>
      <c r="H207" s="104" t="s">
        <v>1010</v>
      </c>
      <c r="I207" s="105" t="s">
        <v>913</v>
      </c>
      <c r="J207" s="106"/>
      <c r="K207" s="107">
        <v>1</v>
      </c>
      <c r="L207" s="107">
        <v>14.6</v>
      </c>
      <c r="M207" s="107"/>
      <c r="N207" s="107"/>
      <c r="O207" s="107"/>
      <c r="P207" s="107"/>
      <c r="Q207" s="107"/>
      <c r="R207" s="107">
        <v>14.6</v>
      </c>
      <c r="S207" s="107">
        <v>14.6</v>
      </c>
      <c r="T207" s="99"/>
      <c r="U207" s="100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  <c r="AG207" s="57"/>
      <c r="AH207" s="57"/>
      <c r="AI207" s="57"/>
    </row>
    <row r="208" spans="1:35" outlineLevel="2" x14ac:dyDescent="0.35">
      <c r="A208" s="53">
        <v>4</v>
      </c>
      <c r="B208" s="54" t="s">
        <v>1012</v>
      </c>
      <c r="C208" s="101"/>
      <c r="D208" s="102"/>
      <c r="E208" s="56"/>
      <c r="F208" s="103" t="s">
        <v>1013</v>
      </c>
      <c r="G208" s="85">
        <v>3</v>
      </c>
      <c r="H208" s="104" t="s">
        <v>1012</v>
      </c>
      <c r="I208" s="105" t="s">
        <v>916</v>
      </c>
      <c r="J208" s="106"/>
      <c r="K208" s="107">
        <v>1</v>
      </c>
      <c r="L208" s="107">
        <v>33.299999999999997</v>
      </c>
      <c r="M208" s="107"/>
      <c r="N208" s="107"/>
      <c r="O208" s="107"/>
      <c r="P208" s="107"/>
      <c r="Q208" s="107"/>
      <c r="R208" s="107">
        <v>33.299999999999997</v>
      </c>
      <c r="S208" s="107">
        <v>33.299999999999997</v>
      </c>
      <c r="T208" s="99"/>
      <c r="U208" s="100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  <c r="AG208" s="57"/>
      <c r="AH208" s="57"/>
      <c r="AI208" s="57"/>
    </row>
    <row r="209" spans="1:35" outlineLevel="2" x14ac:dyDescent="0.35">
      <c r="A209" s="53">
        <v>4</v>
      </c>
      <c r="B209" s="54" t="s">
        <v>1014</v>
      </c>
      <c r="C209" s="101"/>
      <c r="D209" s="102"/>
      <c r="E209" s="56"/>
      <c r="F209" s="103" t="s">
        <v>1015</v>
      </c>
      <c r="G209" s="85">
        <v>4</v>
      </c>
      <c r="H209" s="104" t="s">
        <v>1014</v>
      </c>
      <c r="I209" s="105" t="s">
        <v>919</v>
      </c>
      <c r="J209" s="106"/>
      <c r="K209" s="107">
        <v>1</v>
      </c>
      <c r="L209" s="107">
        <v>342.3</v>
      </c>
      <c r="M209" s="107"/>
      <c r="N209" s="107"/>
      <c r="O209" s="107"/>
      <c r="P209" s="107"/>
      <c r="Q209" s="107"/>
      <c r="R209" s="107">
        <v>342.3</v>
      </c>
      <c r="S209" s="107">
        <v>342.3</v>
      </c>
      <c r="T209" s="99"/>
      <c r="U209" s="100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  <c r="AG209" s="57"/>
      <c r="AH209" s="57"/>
      <c r="AI209" s="57"/>
    </row>
    <row r="210" spans="1:35" ht="72.5" outlineLevel="2" x14ac:dyDescent="0.35">
      <c r="A210" s="53">
        <v>3</v>
      </c>
      <c r="B210" s="54" t="s">
        <v>168</v>
      </c>
      <c r="C210" s="101" t="s">
        <v>40</v>
      </c>
      <c r="D210" s="102">
        <v>94966</v>
      </c>
      <c r="E210" s="56" t="s">
        <v>33</v>
      </c>
      <c r="F210" s="56" t="s">
        <v>167</v>
      </c>
      <c r="G210" s="109">
        <v>1</v>
      </c>
      <c r="H210" s="96" t="s">
        <v>168</v>
      </c>
      <c r="I210" s="97" t="s">
        <v>105</v>
      </c>
      <c r="J210" s="98"/>
      <c r="K210" s="98"/>
      <c r="L210" s="99"/>
      <c r="M210" s="99"/>
      <c r="N210" s="99"/>
      <c r="O210" s="99"/>
      <c r="P210" s="99"/>
      <c r="Q210" s="99"/>
      <c r="R210" s="99"/>
      <c r="S210" s="99"/>
      <c r="T210" s="99">
        <v>65.819999999999993</v>
      </c>
      <c r="U210" s="100" t="s">
        <v>68</v>
      </c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</row>
    <row r="211" spans="1:35" outlineLevel="2" x14ac:dyDescent="0.35">
      <c r="A211" s="53">
        <v>4</v>
      </c>
      <c r="B211" s="54" t="s">
        <v>1016</v>
      </c>
      <c r="C211" s="101"/>
      <c r="D211" s="102"/>
      <c r="E211" s="56"/>
      <c r="F211" s="103" t="s">
        <v>1017</v>
      </c>
      <c r="G211" s="85">
        <v>1</v>
      </c>
      <c r="H211" s="104" t="s">
        <v>1016</v>
      </c>
      <c r="I211" s="105" t="s">
        <v>871</v>
      </c>
      <c r="J211" s="106"/>
      <c r="K211" s="107">
        <v>1</v>
      </c>
      <c r="L211" s="107">
        <v>6.14</v>
      </c>
      <c r="M211" s="107"/>
      <c r="N211" s="107"/>
      <c r="O211" s="107"/>
      <c r="P211" s="107"/>
      <c r="Q211" s="107"/>
      <c r="R211" s="107">
        <v>6.14</v>
      </c>
      <c r="S211" s="107">
        <v>6.14</v>
      </c>
      <c r="T211" s="99"/>
      <c r="U211" s="100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  <c r="AG211" s="57"/>
      <c r="AH211" s="57"/>
      <c r="AI211" s="57"/>
    </row>
    <row r="212" spans="1:35" outlineLevel="2" x14ac:dyDescent="0.35">
      <c r="A212" s="53">
        <v>4</v>
      </c>
      <c r="B212" s="54" t="s">
        <v>1018</v>
      </c>
      <c r="C212" s="101"/>
      <c r="D212" s="102"/>
      <c r="E212" s="56"/>
      <c r="F212" s="103" t="s">
        <v>1019</v>
      </c>
      <c r="G212" s="85">
        <v>2</v>
      </c>
      <c r="H212" s="104" t="s">
        <v>1018</v>
      </c>
      <c r="I212" s="105" t="s">
        <v>874</v>
      </c>
      <c r="J212" s="106"/>
      <c r="K212" s="107">
        <v>1</v>
      </c>
      <c r="L212" s="107">
        <v>3.38</v>
      </c>
      <c r="M212" s="107"/>
      <c r="N212" s="107"/>
      <c r="O212" s="107"/>
      <c r="P212" s="107"/>
      <c r="Q212" s="107"/>
      <c r="R212" s="107">
        <v>3.38</v>
      </c>
      <c r="S212" s="107">
        <v>3.38</v>
      </c>
      <c r="T212" s="99"/>
      <c r="U212" s="100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  <c r="AG212" s="57"/>
      <c r="AH212" s="57"/>
      <c r="AI212" s="57"/>
    </row>
    <row r="213" spans="1:35" outlineLevel="2" x14ac:dyDescent="0.35">
      <c r="A213" s="53">
        <v>4</v>
      </c>
      <c r="B213" s="54" t="s">
        <v>1020</v>
      </c>
      <c r="C213" s="101"/>
      <c r="D213" s="102"/>
      <c r="E213" s="56"/>
      <c r="F213" s="103" t="s">
        <v>1021</v>
      </c>
      <c r="G213" s="85">
        <v>3</v>
      </c>
      <c r="H213" s="104" t="s">
        <v>1020</v>
      </c>
      <c r="I213" s="105" t="s">
        <v>877</v>
      </c>
      <c r="J213" s="106"/>
      <c r="K213" s="107">
        <v>1</v>
      </c>
      <c r="L213" s="107">
        <v>11.17</v>
      </c>
      <c r="M213" s="107"/>
      <c r="N213" s="107"/>
      <c r="O213" s="107"/>
      <c r="P213" s="107"/>
      <c r="Q213" s="107"/>
      <c r="R213" s="107">
        <v>11.17</v>
      </c>
      <c r="S213" s="107">
        <v>11.17</v>
      </c>
      <c r="T213" s="99"/>
      <c r="U213" s="100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  <c r="AG213" s="57"/>
      <c r="AH213" s="57"/>
      <c r="AI213" s="57"/>
    </row>
    <row r="214" spans="1:35" outlineLevel="2" x14ac:dyDescent="0.35">
      <c r="A214" s="53">
        <v>4</v>
      </c>
      <c r="B214" s="54" t="s">
        <v>1022</v>
      </c>
      <c r="C214" s="101"/>
      <c r="D214" s="102"/>
      <c r="E214" s="56"/>
      <c r="F214" s="103" t="s">
        <v>1023</v>
      </c>
      <c r="G214" s="85">
        <v>4</v>
      </c>
      <c r="H214" s="104" t="s">
        <v>1022</v>
      </c>
      <c r="I214" s="105" t="s">
        <v>880</v>
      </c>
      <c r="J214" s="106"/>
      <c r="K214" s="107">
        <v>1</v>
      </c>
      <c r="L214" s="107">
        <v>1.83</v>
      </c>
      <c r="M214" s="107"/>
      <c r="N214" s="107"/>
      <c r="O214" s="107"/>
      <c r="P214" s="107"/>
      <c r="Q214" s="107"/>
      <c r="R214" s="107">
        <v>1.83</v>
      </c>
      <c r="S214" s="107">
        <v>1.83</v>
      </c>
      <c r="T214" s="99"/>
      <c r="U214" s="100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  <c r="AG214" s="57"/>
      <c r="AH214" s="57"/>
      <c r="AI214" s="57"/>
    </row>
    <row r="215" spans="1:35" outlineLevel="2" x14ac:dyDescent="0.35">
      <c r="A215" s="53">
        <v>4</v>
      </c>
      <c r="B215" s="54" t="s">
        <v>1024</v>
      </c>
      <c r="C215" s="101"/>
      <c r="D215" s="102"/>
      <c r="E215" s="56"/>
      <c r="F215" s="103" t="s">
        <v>1025</v>
      </c>
      <c r="G215" s="85">
        <v>5</v>
      </c>
      <c r="H215" s="104" t="s">
        <v>1024</v>
      </c>
      <c r="I215" s="105" t="s">
        <v>883</v>
      </c>
      <c r="J215" s="106"/>
      <c r="K215" s="107">
        <v>1</v>
      </c>
      <c r="L215" s="107">
        <v>1.96</v>
      </c>
      <c r="M215" s="107"/>
      <c r="N215" s="107"/>
      <c r="O215" s="107"/>
      <c r="P215" s="107"/>
      <c r="Q215" s="107"/>
      <c r="R215" s="107">
        <v>1.96</v>
      </c>
      <c r="S215" s="107">
        <v>1.96</v>
      </c>
      <c r="T215" s="99"/>
      <c r="U215" s="100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  <c r="AG215" s="57"/>
      <c r="AH215" s="57"/>
      <c r="AI215" s="57"/>
    </row>
    <row r="216" spans="1:35" outlineLevel="2" x14ac:dyDescent="0.35">
      <c r="A216" s="53">
        <v>4</v>
      </c>
      <c r="B216" s="54" t="s">
        <v>1026</v>
      </c>
      <c r="C216" s="101"/>
      <c r="D216" s="102"/>
      <c r="E216" s="56"/>
      <c r="F216" s="103" t="s">
        <v>1027</v>
      </c>
      <c r="G216" s="85">
        <v>6</v>
      </c>
      <c r="H216" s="104" t="s">
        <v>1026</v>
      </c>
      <c r="I216" s="105" t="s">
        <v>886</v>
      </c>
      <c r="J216" s="106"/>
      <c r="K216" s="107">
        <v>1</v>
      </c>
      <c r="L216" s="107">
        <v>1.35</v>
      </c>
      <c r="M216" s="107"/>
      <c r="N216" s="107"/>
      <c r="O216" s="107"/>
      <c r="P216" s="107"/>
      <c r="Q216" s="107"/>
      <c r="R216" s="107">
        <v>1.35</v>
      </c>
      <c r="S216" s="107">
        <v>1.35</v>
      </c>
      <c r="T216" s="99"/>
      <c r="U216" s="100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  <c r="AG216" s="57"/>
      <c r="AH216" s="57"/>
      <c r="AI216" s="57"/>
    </row>
    <row r="217" spans="1:35" outlineLevel="2" x14ac:dyDescent="0.35">
      <c r="A217" s="53">
        <v>4</v>
      </c>
      <c r="B217" s="54" t="s">
        <v>1028</v>
      </c>
      <c r="C217" s="101"/>
      <c r="D217" s="102"/>
      <c r="E217" s="56"/>
      <c r="F217" s="103" t="s">
        <v>1029</v>
      </c>
      <c r="G217" s="85">
        <v>7</v>
      </c>
      <c r="H217" s="104" t="s">
        <v>1028</v>
      </c>
      <c r="I217" s="105" t="s">
        <v>892</v>
      </c>
      <c r="J217" s="106"/>
      <c r="K217" s="107">
        <v>1</v>
      </c>
      <c r="L217" s="107">
        <v>10.19</v>
      </c>
      <c r="M217" s="107"/>
      <c r="N217" s="107"/>
      <c r="O217" s="107"/>
      <c r="P217" s="107"/>
      <c r="Q217" s="107"/>
      <c r="R217" s="107">
        <v>10.19</v>
      </c>
      <c r="S217" s="107">
        <v>10.19</v>
      </c>
      <c r="T217" s="99"/>
      <c r="U217" s="100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  <c r="AG217" s="57"/>
      <c r="AH217" s="57"/>
      <c r="AI217" s="57"/>
    </row>
    <row r="218" spans="1:35" outlineLevel="2" x14ac:dyDescent="0.35">
      <c r="A218" s="53">
        <v>4</v>
      </c>
      <c r="B218" s="54" t="s">
        <v>1030</v>
      </c>
      <c r="C218" s="101"/>
      <c r="D218" s="102"/>
      <c r="E218" s="56"/>
      <c r="F218" s="103" t="s">
        <v>1031</v>
      </c>
      <c r="G218" s="85">
        <v>1</v>
      </c>
      <c r="H218" s="104" t="s">
        <v>1030</v>
      </c>
      <c r="I218" s="105" t="s">
        <v>895</v>
      </c>
      <c r="J218" s="106"/>
      <c r="K218" s="107">
        <v>1</v>
      </c>
      <c r="L218" s="107">
        <v>0.6</v>
      </c>
      <c r="M218" s="107"/>
      <c r="N218" s="107"/>
      <c r="O218" s="107"/>
      <c r="P218" s="107"/>
      <c r="Q218" s="107"/>
      <c r="R218" s="107">
        <v>0.6</v>
      </c>
      <c r="S218" s="107">
        <v>0.6</v>
      </c>
      <c r="T218" s="99"/>
      <c r="U218" s="100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  <c r="AG218" s="57"/>
      <c r="AH218" s="57"/>
      <c r="AI218" s="57"/>
    </row>
    <row r="219" spans="1:35" outlineLevel="2" x14ac:dyDescent="0.35">
      <c r="A219" s="53">
        <v>4</v>
      </c>
      <c r="B219" s="54" t="s">
        <v>1032</v>
      </c>
      <c r="C219" s="101"/>
      <c r="D219" s="102"/>
      <c r="E219" s="56"/>
      <c r="F219" s="103" t="s">
        <v>1033</v>
      </c>
      <c r="G219" s="85">
        <v>1</v>
      </c>
      <c r="H219" s="104" t="s">
        <v>1032</v>
      </c>
      <c r="I219" s="105" t="s">
        <v>898</v>
      </c>
      <c r="J219" s="106"/>
      <c r="K219" s="107">
        <v>1</v>
      </c>
      <c r="L219" s="107">
        <v>1.1299999999999999</v>
      </c>
      <c r="M219" s="107"/>
      <c r="N219" s="107"/>
      <c r="O219" s="107"/>
      <c r="P219" s="107"/>
      <c r="Q219" s="107"/>
      <c r="R219" s="107">
        <v>1.1299999999999999</v>
      </c>
      <c r="S219" s="107">
        <v>1.1299999999999999</v>
      </c>
      <c r="T219" s="99"/>
      <c r="U219" s="100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  <c r="AG219" s="57"/>
      <c r="AH219" s="57"/>
      <c r="AI219" s="57"/>
    </row>
    <row r="220" spans="1:35" outlineLevel="2" x14ac:dyDescent="0.35">
      <c r="A220" s="53">
        <v>4</v>
      </c>
      <c r="B220" s="54" t="s">
        <v>1034</v>
      </c>
      <c r="C220" s="101"/>
      <c r="D220" s="102"/>
      <c r="E220" s="56"/>
      <c r="F220" s="103" t="s">
        <v>1035</v>
      </c>
      <c r="G220" s="85">
        <v>1</v>
      </c>
      <c r="H220" s="104" t="s">
        <v>1034</v>
      </c>
      <c r="I220" s="105" t="s">
        <v>901</v>
      </c>
      <c r="J220" s="106"/>
      <c r="K220" s="107">
        <v>1</v>
      </c>
      <c r="L220" s="107">
        <v>11.5</v>
      </c>
      <c r="M220" s="107"/>
      <c r="N220" s="107"/>
      <c r="O220" s="107"/>
      <c r="P220" s="107"/>
      <c r="Q220" s="107"/>
      <c r="R220" s="107">
        <v>11.5</v>
      </c>
      <c r="S220" s="107">
        <v>11.5</v>
      </c>
      <c r="T220" s="99"/>
      <c r="U220" s="100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</row>
    <row r="221" spans="1:35" outlineLevel="2" x14ac:dyDescent="0.35">
      <c r="A221" s="53">
        <v>4</v>
      </c>
      <c r="B221" s="54" t="s">
        <v>1036</v>
      </c>
      <c r="C221" s="101"/>
      <c r="D221" s="102"/>
      <c r="E221" s="56"/>
      <c r="F221" s="103" t="s">
        <v>1037</v>
      </c>
      <c r="G221" s="85">
        <v>1</v>
      </c>
      <c r="H221" s="104" t="s">
        <v>1036</v>
      </c>
      <c r="I221" s="105" t="s">
        <v>904</v>
      </c>
      <c r="J221" s="106"/>
      <c r="K221" s="107">
        <v>1</v>
      </c>
      <c r="L221" s="107">
        <v>1.59</v>
      </c>
      <c r="M221" s="107"/>
      <c r="N221" s="107"/>
      <c r="O221" s="107"/>
      <c r="P221" s="107"/>
      <c r="Q221" s="107"/>
      <c r="R221" s="107">
        <v>1.59</v>
      </c>
      <c r="S221" s="107">
        <v>1.59</v>
      </c>
      <c r="T221" s="99"/>
      <c r="U221" s="100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  <c r="AG221" s="57"/>
      <c r="AH221" s="57"/>
      <c r="AI221" s="57"/>
    </row>
    <row r="222" spans="1:35" outlineLevel="2" x14ac:dyDescent="0.35">
      <c r="A222" s="53">
        <v>4</v>
      </c>
      <c r="B222" s="54" t="s">
        <v>1038</v>
      </c>
      <c r="C222" s="101"/>
      <c r="D222" s="102"/>
      <c r="E222" s="56"/>
      <c r="F222" s="103" t="s">
        <v>1039</v>
      </c>
      <c r="G222" s="85">
        <v>1</v>
      </c>
      <c r="H222" s="104" t="s">
        <v>1038</v>
      </c>
      <c r="I222" s="105" t="s">
        <v>907</v>
      </c>
      <c r="J222" s="106"/>
      <c r="K222" s="107">
        <v>1</v>
      </c>
      <c r="L222" s="107">
        <v>1.25</v>
      </c>
      <c r="M222" s="107"/>
      <c r="N222" s="107"/>
      <c r="O222" s="107"/>
      <c r="P222" s="107"/>
      <c r="Q222" s="107"/>
      <c r="R222" s="107">
        <v>1.25</v>
      </c>
      <c r="S222" s="107">
        <v>1.25</v>
      </c>
      <c r="T222" s="99"/>
      <c r="U222" s="100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</row>
    <row r="223" spans="1:35" outlineLevel="2" x14ac:dyDescent="0.35">
      <c r="A223" s="53">
        <v>4</v>
      </c>
      <c r="B223" s="54" t="s">
        <v>1040</v>
      </c>
      <c r="C223" s="101"/>
      <c r="D223" s="102"/>
      <c r="E223" s="56"/>
      <c r="F223" s="103" t="s">
        <v>1041</v>
      </c>
      <c r="G223" s="85">
        <v>1</v>
      </c>
      <c r="H223" s="104" t="s">
        <v>1040</v>
      </c>
      <c r="I223" s="105" t="s">
        <v>1042</v>
      </c>
      <c r="J223" s="106"/>
      <c r="K223" s="107">
        <v>1</v>
      </c>
      <c r="L223" s="107">
        <v>1.39</v>
      </c>
      <c r="M223" s="107"/>
      <c r="N223" s="107"/>
      <c r="O223" s="107"/>
      <c r="P223" s="107"/>
      <c r="Q223" s="107"/>
      <c r="R223" s="107">
        <v>1.39</v>
      </c>
      <c r="S223" s="107">
        <v>1.39</v>
      </c>
      <c r="T223" s="99"/>
      <c r="U223" s="100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</row>
    <row r="224" spans="1:35" outlineLevel="2" x14ac:dyDescent="0.35">
      <c r="A224" s="53">
        <v>4</v>
      </c>
      <c r="B224" s="54" t="s">
        <v>1043</v>
      </c>
      <c r="C224" s="101"/>
      <c r="D224" s="102"/>
      <c r="E224" s="56"/>
      <c r="F224" s="103" t="s">
        <v>1044</v>
      </c>
      <c r="G224" s="85">
        <v>2</v>
      </c>
      <c r="H224" s="104" t="s">
        <v>1043</v>
      </c>
      <c r="I224" s="105" t="s">
        <v>913</v>
      </c>
      <c r="J224" s="106"/>
      <c r="K224" s="107">
        <v>1</v>
      </c>
      <c r="L224" s="107">
        <v>0.66</v>
      </c>
      <c r="M224" s="107"/>
      <c r="N224" s="107"/>
      <c r="O224" s="107"/>
      <c r="P224" s="107"/>
      <c r="Q224" s="107"/>
      <c r="R224" s="107">
        <v>0.66</v>
      </c>
      <c r="S224" s="107">
        <v>0.66</v>
      </c>
      <c r="T224" s="99"/>
      <c r="U224" s="100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  <c r="AG224" s="57"/>
      <c r="AH224" s="57"/>
      <c r="AI224" s="57"/>
    </row>
    <row r="225" spans="1:35" outlineLevel="2" x14ac:dyDescent="0.35">
      <c r="A225" s="53">
        <v>4</v>
      </c>
      <c r="B225" s="54" t="s">
        <v>1045</v>
      </c>
      <c r="C225" s="101"/>
      <c r="D225" s="102"/>
      <c r="E225" s="56"/>
      <c r="F225" s="103" t="s">
        <v>1046</v>
      </c>
      <c r="G225" s="85">
        <v>3</v>
      </c>
      <c r="H225" s="104" t="s">
        <v>1045</v>
      </c>
      <c r="I225" s="105" t="s">
        <v>916</v>
      </c>
      <c r="J225" s="106"/>
      <c r="K225" s="107">
        <v>1</v>
      </c>
      <c r="L225" s="107">
        <v>1.43</v>
      </c>
      <c r="M225" s="107"/>
      <c r="N225" s="107"/>
      <c r="O225" s="107"/>
      <c r="P225" s="107"/>
      <c r="Q225" s="107"/>
      <c r="R225" s="107">
        <v>1.43</v>
      </c>
      <c r="S225" s="107">
        <v>1.43</v>
      </c>
      <c r="T225" s="99"/>
      <c r="U225" s="100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  <c r="AG225" s="57"/>
      <c r="AH225" s="57"/>
      <c r="AI225" s="57"/>
    </row>
    <row r="226" spans="1:35" outlineLevel="2" x14ac:dyDescent="0.35">
      <c r="A226" s="53">
        <v>4</v>
      </c>
      <c r="B226" s="54" t="s">
        <v>1047</v>
      </c>
      <c r="C226" s="101"/>
      <c r="D226" s="102"/>
      <c r="E226" s="56"/>
      <c r="F226" s="103" t="s">
        <v>1048</v>
      </c>
      <c r="G226" s="85">
        <v>4</v>
      </c>
      <c r="H226" s="104" t="s">
        <v>1047</v>
      </c>
      <c r="I226" s="105" t="s">
        <v>919</v>
      </c>
      <c r="J226" s="106"/>
      <c r="K226" s="107">
        <v>1</v>
      </c>
      <c r="L226" s="107">
        <v>10.25</v>
      </c>
      <c r="M226" s="107"/>
      <c r="N226" s="107"/>
      <c r="O226" s="107"/>
      <c r="P226" s="107"/>
      <c r="Q226" s="107"/>
      <c r="R226" s="107">
        <v>10.25</v>
      </c>
      <c r="S226" s="107">
        <v>10.25</v>
      </c>
      <c r="T226" s="99"/>
      <c r="U226" s="100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  <c r="AG226" s="57"/>
      <c r="AH226" s="57"/>
      <c r="AI226" s="57"/>
    </row>
    <row r="227" spans="1:35" ht="43.5" outlineLevel="2" x14ac:dyDescent="0.35">
      <c r="A227" s="53">
        <v>3</v>
      </c>
      <c r="B227" s="54" t="s">
        <v>170</v>
      </c>
      <c r="C227" s="101" t="s">
        <v>40</v>
      </c>
      <c r="D227" s="102">
        <v>103670</v>
      </c>
      <c r="E227" s="56" t="s">
        <v>33</v>
      </c>
      <c r="F227" s="56" t="s">
        <v>169</v>
      </c>
      <c r="G227" s="109">
        <v>1</v>
      </c>
      <c r="H227" s="96" t="s">
        <v>170</v>
      </c>
      <c r="I227" s="97" t="s">
        <v>111</v>
      </c>
      <c r="J227" s="98"/>
      <c r="K227" s="98"/>
      <c r="L227" s="99"/>
      <c r="M227" s="99"/>
      <c r="N227" s="99"/>
      <c r="O227" s="99"/>
      <c r="P227" s="99"/>
      <c r="Q227" s="99"/>
      <c r="R227" s="99"/>
      <c r="S227" s="99"/>
      <c r="T227" s="99">
        <v>65.819999999999993</v>
      </c>
      <c r="U227" s="100" t="s">
        <v>68</v>
      </c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  <c r="AG227" s="57"/>
      <c r="AH227" s="57"/>
      <c r="AI227" s="57"/>
    </row>
    <row r="228" spans="1:35" outlineLevel="2" x14ac:dyDescent="0.35">
      <c r="A228" s="53">
        <v>4</v>
      </c>
      <c r="B228" s="54" t="s">
        <v>1049</v>
      </c>
      <c r="C228" s="101"/>
      <c r="D228" s="102"/>
      <c r="E228" s="56"/>
      <c r="F228" s="103" t="s">
        <v>1050</v>
      </c>
      <c r="G228" s="85">
        <v>1</v>
      </c>
      <c r="H228" s="104" t="s">
        <v>1049</v>
      </c>
      <c r="I228" s="105"/>
      <c r="J228" s="106"/>
      <c r="K228" s="107">
        <v>1</v>
      </c>
      <c r="L228" s="107">
        <v>65.819999999999993</v>
      </c>
      <c r="M228" s="107"/>
      <c r="N228" s="107"/>
      <c r="O228" s="107"/>
      <c r="P228" s="107"/>
      <c r="Q228" s="107"/>
      <c r="R228" s="107">
        <v>65.819999999999993</v>
      </c>
      <c r="S228" s="107">
        <v>65.819999999999993</v>
      </c>
      <c r="T228" s="99"/>
      <c r="U228" s="100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  <c r="AG228" s="57"/>
      <c r="AH228" s="57"/>
      <c r="AI228" s="57"/>
    </row>
    <row r="229" spans="1:35" ht="76.25" customHeight="1" outlineLevel="2" x14ac:dyDescent="0.35">
      <c r="A229" s="53">
        <v>3</v>
      </c>
      <c r="B229" s="54" t="s">
        <v>173</v>
      </c>
      <c r="C229" s="101" t="s">
        <v>40</v>
      </c>
      <c r="D229" s="102">
        <v>92764</v>
      </c>
      <c r="E229" s="56" t="s">
        <v>33</v>
      </c>
      <c r="F229" s="56" t="s">
        <v>172</v>
      </c>
      <c r="G229" s="109">
        <v>1</v>
      </c>
      <c r="H229" s="96" t="s">
        <v>173</v>
      </c>
      <c r="I229" s="97" t="s">
        <v>171</v>
      </c>
      <c r="J229" s="98"/>
      <c r="K229" s="98"/>
      <c r="L229" s="99"/>
      <c r="M229" s="99"/>
      <c r="N229" s="99"/>
      <c r="O229" s="99"/>
      <c r="P229" s="99"/>
      <c r="Q229" s="99"/>
      <c r="R229" s="99"/>
      <c r="S229" s="99"/>
      <c r="T229" s="99">
        <v>24.2</v>
      </c>
      <c r="U229" s="100" t="s">
        <v>101</v>
      </c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  <c r="AG229" s="57"/>
      <c r="AH229" s="57"/>
      <c r="AI229" s="57"/>
    </row>
    <row r="230" spans="1:35" outlineLevel="2" x14ac:dyDescent="0.35">
      <c r="A230" s="53">
        <v>4</v>
      </c>
      <c r="B230" s="54" t="s">
        <v>1051</v>
      </c>
      <c r="C230" s="101"/>
      <c r="D230" s="102"/>
      <c r="E230" s="56"/>
      <c r="F230" s="103" t="s">
        <v>1052</v>
      </c>
      <c r="G230" s="85">
        <v>1</v>
      </c>
      <c r="H230" s="104" t="s">
        <v>1051</v>
      </c>
      <c r="I230" s="105" t="s">
        <v>901</v>
      </c>
      <c r="J230" s="106"/>
      <c r="K230" s="107">
        <v>1</v>
      </c>
      <c r="L230" s="107">
        <v>24.2</v>
      </c>
      <c r="M230" s="107"/>
      <c r="N230" s="107"/>
      <c r="O230" s="107"/>
      <c r="P230" s="107"/>
      <c r="Q230" s="107"/>
      <c r="R230" s="107">
        <v>24.2</v>
      </c>
      <c r="S230" s="107">
        <v>24.2</v>
      </c>
      <c r="T230" s="99"/>
      <c r="U230" s="100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  <c r="AG230" s="57"/>
      <c r="AH230" s="57"/>
      <c r="AI230" s="57"/>
    </row>
    <row r="231" spans="1:35" ht="58" outlineLevel="2" x14ac:dyDescent="0.35">
      <c r="A231" s="53">
        <v>3</v>
      </c>
      <c r="B231" s="54" t="s">
        <v>176</v>
      </c>
      <c r="C231" s="101" t="s">
        <v>40</v>
      </c>
      <c r="D231" s="102">
        <v>92771</v>
      </c>
      <c r="E231" s="56" t="s">
        <v>33</v>
      </c>
      <c r="F231" s="56" t="s">
        <v>175</v>
      </c>
      <c r="G231" s="109">
        <v>1</v>
      </c>
      <c r="H231" s="96" t="s">
        <v>176</v>
      </c>
      <c r="I231" s="97" t="s">
        <v>174</v>
      </c>
      <c r="J231" s="98"/>
      <c r="K231" s="98"/>
      <c r="L231" s="99"/>
      <c r="M231" s="99"/>
      <c r="N231" s="99"/>
      <c r="O231" s="99"/>
      <c r="P231" s="99"/>
      <c r="Q231" s="99"/>
      <c r="R231" s="99"/>
      <c r="S231" s="99"/>
      <c r="T231" s="99">
        <v>160.30000000000001</v>
      </c>
      <c r="U231" s="100" t="s">
        <v>101</v>
      </c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  <c r="AG231" s="57"/>
      <c r="AH231" s="57"/>
      <c r="AI231" s="57"/>
    </row>
    <row r="232" spans="1:35" outlineLevel="2" x14ac:dyDescent="0.35">
      <c r="A232" s="53">
        <v>4</v>
      </c>
      <c r="B232" s="54" t="s">
        <v>1053</v>
      </c>
      <c r="C232" s="101"/>
      <c r="D232" s="102"/>
      <c r="E232" s="56"/>
      <c r="F232" s="103" t="s">
        <v>1054</v>
      </c>
      <c r="G232" s="85">
        <v>1</v>
      </c>
      <c r="H232" s="104" t="s">
        <v>1053</v>
      </c>
      <c r="I232" s="105"/>
      <c r="J232" s="106"/>
      <c r="K232" s="107">
        <v>1</v>
      </c>
      <c r="L232" s="107">
        <v>160.30000000000001</v>
      </c>
      <c r="M232" s="107"/>
      <c r="N232" s="107"/>
      <c r="O232" s="107"/>
      <c r="P232" s="107"/>
      <c r="Q232" s="107"/>
      <c r="R232" s="107">
        <v>160.30000000000001</v>
      </c>
      <c r="S232" s="107">
        <v>160.30000000000001</v>
      </c>
      <c r="T232" s="99"/>
      <c r="U232" s="100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  <c r="AG232" s="57"/>
      <c r="AH232" s="57"/>
      <c r="AI232" s="57"/>
    </row>
    <row r="233" spans="1:35" ht="58" outlineLevel="2" x14ac:dyDescent="0.35">
      <c r="A233" s="53">
        <v>3</v>
      </c>
      <c r="B233" s="54" t="s">
        <v>178</v>
      </c>
      <c r="C233" s="101" t="s">
        <v>40</v>
      </c>
      <c r="D233" s="102">
        <v>92771</v>
      </c>
      <c r="E233" s="56" t="s">
        <v>33</v>
      </c>
      <c r="F233" s="56" t="s">
        <v>177</v>
      </c>
      <c r="G233" s="85">
        <v>1</v>
      </c>
      <c r="H233" s="96" t="s">
        <v>178</v>
      </c>
      <c r="I233" s="97" t="s">
        <v>174</v>
      </c>
      <c r="J233" s="98"/>
      <c r="K233" s="98"/>
      <c r="L233" s="99"/>
      <c r="M233" s="99"/>
      <c r="N233" s="99"/>
      <c r="O233" s="99"/>
      <c r="P233" s="99"/>
      <c r="Q233" s="99"/>
      <c r="R233" s="99"/>
      <c r="S233" s="99"/>
      <c r="T233" s="99">
        <v>245.3</v>
      </c>
      <c r="U233" s="100" t="s">
        <v>101</v>
      </c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  <c r="AG233" s="57"/>
      <c r="AH233" s="57"/>
      <c r="AI233" s="57"/>
    </row>
    <row r="234" spans="1:35" outlineLevel="2" x14ac:dyDescent="0.35">
      <c r="A234" s="53">
        <v>4</v>
      </c>
      <c r="B234" s="54" t="s">
        <v>1055</v>
      </c>
      <c r="C234" s="101"/>
      <c r="D234" s="102"/>
      <c r="E234" s="56"/>
      <c r="F234" s="103" t="s">
        <v>1056</v>
      </c>
      <c r="G234" s="85">
        <v>1</v>
      </c>
      <c r="H234" s="104" t="s">
        <v>1055</v>
      </c>
      <c r="I234" s="105"/>
      <c r="J234" s="106"/>
      <c r="K234" s="107">
        <v>1</v>
      </c>
      <c r="L234" s="107">
        <v>245.3</v>
      </c>
      <c r="M234" s="107"/>
      <c r="N234" s="107"/>
      <c r="O234" s="107"/>
      <c r="P234" s="107"/>
      <c r="Q234" s="107"/>
      <c r="R234" s="107">
        <v>245.3</v>
      </c>
      <c r="S234" s="107">
        <v>245.3</v>
      </c>
      <c r="T234" s="99"/>
      <c r="U234" s="100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  <c r="AG234" s="57"/>
      <c r="AH234" s="57"/>
      <c r="AI234" s="57"/>
    </row>
    <row r="235" spans="1:35" outlineLevel="2" x14ac:dyDescent="0.35">
      <c r="A235" s="53">
        <v>2</v>
      </c>
      <c r="B235" s="54" t="s">
        <v>49</v>
      </c>
      <c r="C235" s="56"/>
      <c r="D235" s="102"/>
      <c r="E235" s="56"/>
      <c r="F235" s="90">
        <v>5</v>
      </c>
      <c r="G235" s="85">
        <v>1</v>
      </c>
      <c r="H235" s="91" t="s">
        <v>49</v>
      </c>
      <c r="I235" s="110" t="s">
        <v>179</v>
      </c>
      <c r="J235" s="41"/>
      <c r="K235" s="41"/>
      <c r="L235" s="41"/>
      <c r="M235" s="41"/>
      <c r="N235" s="42"/>
      <c r="O235" s="42"/>
      <c r="P235" s="42"/>
      <c r="Q235" s="42"/>
      <c r="R235" s="42"/>
      <c r="S235" s="42"/>
      <c r="T235" s="42"/>
      <c r="U235" s="93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  <c r="AG235" s="57"/>
      <c r="AH235" s="57"/>
      <c r="AI235" s="57"/>
    </row>
    <row r="236" spans="1:35" ht="77.400000000000006" customHeight="1" outlineLevel="2" x14ac:dyDescent="0.35">
      <c r="A236" s="53">
        <v>3</v>
      </c>
      <c r="B236" s="54" t="s">
        <v>183</v>
      </c>
      <c r="C236" s="101" t="s">
        <v>40</v>
      </c>
      <c r="D236" s="102">
        <v>103356</v>
      </c>
      <c r="E236" s="56" t="s">
        <v>33</v>
      </c>
      <c r="F236" s="56" t="s">
        <v>182</v>
      </c>
      <c r="G236" s="85">
        <v>1</v>
      </c>
      <c r="H236" s="96" t="s">
        <v>183</v>
      </c>
      <c r="I236" s="97" t="s">
        <v>181</v>
      </c>
      <c r="J236" s="98"/>
      <c r="K236" s="98"/>
      <c r="L236" s="99"/>
      <c r="M236" s="99"/>
      <c r="N236" s="99"/>
      <c r="O236" s="99"/>
      <c r="P236" s="99"/>
      <c r="Q236" s="99"/>
      <c r="R236" s="99"/>
      <c r="S236" s="99"/>
      <c r="T236" s="99">
        <v>974.20000000000016</v>
      </c>
      <c r="U236" s="100" t="s">
        <v>37</v>
      </c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  <c r="AG236" s="57"/>
      <c r="AH236" s="57"/>
      <c r="AI236" s="57"/>
    </row>
    <row r="237" spans="1:35" outlineLevel="2" x14ac:dyDescent="0.35">
      <c r="A237" s="53">
        <v>4</v>
      </c>
      <c r="B237" s="54" t="s">
        <v>1057</v>
      </c>
      <c r="C237" s="101"/>
      <c r="D237" s="102"/>
      <c r="E237" s="56"/>
      <c r="F237" s="103" t="s">
        <v>1058</v>
      </c>
      <c r="G237" s="109">
        <v>1</v>
      </c>
      <c r="H237" s="104" t="s">
        <v>1057</v>
      </c>
      <c r="I237" s="106" t="s">
        <v>758</v>
      </c>
      <c r="J237" s="106"/>
      <c r="K237" s="107"/>
      <c r="L237" s="107"/>
      <c r="M237" s="107"/>
      <c r="N237" s="107"/>
      <c r="O237" s="107"/>
      <c r="P237" s="107"/>
      <c r="Q237" s="107"/>
      <c r="R237" s="107"/>
      <c r="S237" s="107"/>
      <c r="T237" s="99"/>
      <c r="U237" s="100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  <c r="AG237" s="57"/>
      <c r="AH237" s="57"/>
      <c r="AI237" s="57"/>
    </row>
    <row r="238" spans="1:35" outlineLevel="2" x14ac:dyDescent="0.35">
      <c r="A238" s="53">
        <v>4</v>
      </c>
      <c r="B238" s="54" t="s">
        <v>1059</v>
      </c>
      <c r="C238" s="101"/>
      <c r="D238" s="102"/>
      <c r="E238" s="56"/>
      <c r="F238" s="103" t="s">
        <v>1060</v>
      </c>
      <c r="G238" s="109">
        <v>1</v>
      </c>
      <c r="H238" s="104" t="s">
        <v>1059</v>
      </c>
      <c r="I238" s="105" t="s">
        <v>1061</v>
      </c>
      <c r="J238" s="106"/>
      <c r="K238" s="107">
        <v>1</v>
      </c>
      <c r="L238" s="107">
        <v>17.34</v>
      </c>
      <c r="M238" s="107"/>
      <c r="N238" s="107">
        <v>3</v>
      </c>
      <c r="O238" s="107"/>
      <c r="P238" s="107"/>
      <c r="Q238" s="107"/>
      <c r="R238" s="107">
        <v>52.019999999999996</v>
      </c>
      <c r="S238" s="107">
        <v>52.02</v>
      </c>
      <c r="T238" s="99"/>
      <c r="U238" s="100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  <c r="AG238" s="57"/>
      <c r="AH238" s="57"/>
      <c r="AI238" s="57"/>
    </row>
    <row r="239" spans="1:35" outlineLevel="2" x14ac:dyDescent="0.35">
      <c r="A239" s="53">
        <v>4</v>
      </c>
      <c r="B239" s="54" t="s">
        <v>1062</v>
      </c>
      <c r="C239" s="101"/>
      <c r="D239" s="102"/>
      <c r="E239" s="56"/>
      <c r="F239" s="103" t="s">
        <v>1063</v>
      </c>
      <c r="G239" s="109">
        <v>1</v>
      </c>
      <c r="H239" s="104" t="s">
        <v>1062</v>
      </c>
      <c r="I239" s="105" t="s">
        <v>1064</v>
      </c>
      <c r="J239" s="106"/>
      <c r="K239" s="107">
        <v>-2</v>
      </c>
      <c r="L239" s="107">
        <v>0.86</v>
      </c>
      <c r="M239" s="107"/>
      <c r="N239" s="107">
        <v>2.1</v>
      </c>
      <c r="O239" s="107"/>
      <c r="P239" s="107"/>
      <c r="Q239" s="107"/>
      <c r="R239" s="107">
        <v>1.806</v>
      </c>
      <c r="S239" s="107">
        <v>-3.61</v>
      </c>
      <c r="T239" s="99"/>
      <c r="U239" s="100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  <c r="AG239" s="57"/>
      <c r="AH239" s="57"/>
      <c r="AI239" s="57"/>
    </row>
    <row r="240" spans="1:35" outlineLevel="2" x14ac:dyDescent="0.35">
      <c r="A240" s="53">
        <v>4</v>
      </c>
      <c r="B240" s="54" t="s">
        <v>1065</v>
      </c>
      <c r="C240" s="101"/>
      <c r="D240" s="102"/>
      <c r="E240" s="56"/>
      <c r="F240" s="103" t="s">
        <v>1066</v>
      </c>
      <c r="G240" s="109">
        <v>1</v>
      </c>
      <c r="H240" s="104" t="s">
        <v>1065</v>
      </c>
      <c r="I240" s="105" t="s">
        <v>1067</v>
      </c>
      <c r="J240" s="106"/>
      <c r="K240" s="107">
        <v>-1</v>
      </c>
      <c r="L240" s="107">
        <v>1.1000000000000001</v>
      </c>
      <c r="M240" s="107"/>
      <c r="N240" s="107">
        <v>1.2</v>
      </c>
      <c r="O240" s="107"/>
      <c r="P240" s="107"/>
      <c r="Q240" s="107"/>
      <c r="R240" s="107">
        <v>1.32</v>
      </c>
      <c r="S240" s="107">
        <v>-1.32</v>
      </c>
      <c r="T240" s="99"/>
      <c r="U240" s="100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  <c r="AG240" s="57"/>
      <c r="AH240" s="57"/>
      <c r="AI240" s="57"/>
    </row>
    <row r="241" spans="1:35" outlineLevel="2" x14ac:dyDescent="0.35">
      <c r="A241" s="53">
        <v>4</v>
      </c>
      <c r="B241" s="54" t="s">
        <v>1068</v>
      </c>
      <c r="C241" s="101"/>
      <c r="D241" s="102"/>
      <c r="E241" s="56"/>
      <c r="F241" s="103" t="s">
        <v>1069</v>
      </c>
      <c r="G241" s="109">
        <v>1</v>
      </c>
      <c r="H241" s="104" t="s">
        <v>1068</v>
      </c>
      <c r="I241" s="105" t="s">
        <v>1070</v>
      </c>
      <c r="J241" s="106"/>
      <c r="K241" s="107">
        <v>1</v>
      </c>
      <c r="L241" s="107">
        <v>10.4</v>
      </c>
      <c r="M241" s="107"/>
      <c r="N241" s="107">
        <v>3</v>
      </c>
      <c r="O241" s="107"/>
      <c r="P241" s="107"/>
      <c r="Q241" s="107"/>
      <c r="R241" s="107">
        <v>31.200000000000003</v>
      </c>
      <c r="S241" s="107">
        <v>31.2</v>
      </c>
      <c r="T241" s="99"/>
      <c r="U241" s="100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  <c r="AG241" s="57"/>
      <c r="AH241" s="57"/>
      <c r="AI241" s="57"/>
    </row>
    <row r="242" spans="1:35" outlineLevel="2" x14ac:dyDescent="0.35">
      <c r="A242" s="53">
        <v>4</v>
      </c>
      <c r="B242" s="54" t="s">
        <v>1071</v>
      </c>
      <c r="C242" s="101"/>
      <c r="D242" s="102"/>
      <c r="E242" s="56"/>
      <c r="F242" s="103" t="s">
        <v>1072</v>
      </c>
      <c r="G242" s="109">
        <v>1</v>
      </c>
      <c r="H242" s="104" t="s">
        <v>1071</v>
      </c>
      <c r="I242" s="105" t="s">
        <v>1064</v>
      </c>
      <c r="J242" s="106"/>
      <c r="K242" s="107">
        <v>-1</v>
      </c>
      <c r="L242" s="107">
        <v>0.86</v>
      </c>
      <c r="M242" s="107"/>
      <c r="N242" s="107">
        <v>2.1</v>
      </c>
      <c r="O242" s="107"/>
      <c r="P242" s="107"/>
      <c r="Q242" s="107"/>
      <c r="R242" s="107">
        <v>1.806</v>
      </c>
      <c r="S242" s="107">
        <v>-1.81</v>
      </c>
      <c r="T242" s="99"/>
      <c r="U242" s="100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  <c r="AG242" s="57"/>
      <c r="AH242" s="57"/>
      <c r="AI242" s="57"/>
    </row>
    <row r="243" spans="1:35" outlineLevel="2" x14ac:dyDescent="0.35">
      <c r="A243" s="53">
        <v>4</v>
      </c>
      <c r="B243" s="54" t="s">
        <v>1073</v>
      </c>
      <c r="C243" s="101"/>
      <c r="D243" s="102"/>
      <c r="E243" s="56"/>
      <c r="F243" s="103" t="s">
        <v>1074</v>
      </c>
      <c r="G243" s="109">
        <v>1</v>
      </c>
      <c r="H243" s="104" t="s">
        <v>1073</v>
      </c>
      <c r="I243" s="105" t="s">
        <v>1067</v>
      </c>
      <c r="J243" s="106"/>
      <c r="K243" s="107">
        <v>-1</v>
      </c>
      <c r="L243" s="107">
        <v>1.1000000000000001</v>
      </c>
      <c r="M243" s="107"/>
      <c r="N243" s="107">
        <v>1.2</v>
      </c>
      <c r="O243" s="107"/>
      <c r="P243" s="107"/>
      <c r="Q243" s="107"/>
      <c r="R243" s="107">
        <v>1.32</v>
      </c>
      <c r="S243" s="107">
        <v>-1.32</v>
      </c>
      <c r="T243" s="99"/>
      <c r="U243" s="100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  <c r="AG243" s="57"/>
      <c r="AH243" s="57"/>
      <c r="AI243" s="57"/>
    </row>
    <row r="244" spans="1:35" outlineLevel="2" x14ac:dyDescent="0.35">
      <c r="A244" s="53">
        <v>4</v>
      </c>
      <c r="B244" s="54" t="s">
        <v>1075</v>
      </c>
      <c r="C244" s="101"/>
      <c r="D244" s="102"/>
      <c r="E244" s="56"/>
      <c r="F244" s="103" t="s">
        <v>1076</v>
      </c>
      <c r="G244" s="109">
        <v>1</v>
      </c>
      <c r="H244" s="104" t="s">
        <v>1075</v>
      </c>
      <c r="I244" s="105" t="s">
        <v>1077</v>
      </c>
      <c r="J244" s="106"/>
      <c r="K244" s="107">
        <v>1</v>
      </c>
      <c r="L244" s="107">
        <v>5.6</v>
      </c>
      <c r="M244" s="107"/>
      <c r="N244" s="107">
        <v>3</v>
      </c>
      <c r="O244" s="107"/>
      <c r="P244" s="107"/>
      <c r="Q244" s="107"/>
      <c r="R244" s="107">
        <v>16.799999999999997</v>
      </c>
      <c r="S244" s="107">
        <v>16.8</v>
      </c>
      <c r="T244" s="99"/>
      <c r="U244" s="100"/>
      <c r="W244" s="57">
        <v>1.4999999999999999E-2</v>
      </c>
      <c r="X244" s="57"/>
      <c r="Y244" s="57"/>
      <c r="Z244" s="57"/>
      <c r="AA244" s="57"/>
      <c r="AB244" s="57"/>
      <c r="AC244" s="57"/>
      <c r="AD244" s="57"/>
      <c r="AE244" s="57"/>
      <c r="AF244" s="57"/>
      <c r="AG244" s="57"/>
      <c r="AH244" s="57"/>
      <c r="AI244" s="57"/>
    </row>
    <row r="245" spans="1:35" outlineLevel="2" x14ac:dyDescent="0.35">
      <c r="A245" s="53">
        <v>4</v>
      </c>
      <c r="B245" s="54" t="s">
        <v>1078</v>
      </c>
      <c r="C245" s="101"/>
      <c r="D245" s="102"/>
      <c r="E245" s="56"/>
      <c r="F245" s="103" t="s">
        <v>1079</v>
      </c>
      <c r="G245" s="109">
        <v>1</v>
      </c>
      <c r="H245" s="104" t="s">
        <v>1078</v>
      </c>
      <c r="I245" s="105" t="s">
        <v>1064</v>
      </c>
      <c r="J245" s="106"/>
      <c r="K245" s="107">
        <v>-1</v>
      </c>
      <c r="L245" s="107">
        <v>0.86</v>
      </c>
      <c r="M245" s="107"/>
      <c r="N245" s="107">
        <v>2.1</v>
      </c>
      <c r="O245" s="107"/>
      <c r="P245" s="107"/>
      <c r="Q245" s="107"/>
      <c r="R245" s="107">
        <v>1.806</v>
      </c>
      <c r="S245" s="107">
        <v>-1.81</v>
      </c>
      <c r="T245" s="99"/>
      <c r="U245" s="100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  <c r="AG245" s="57"/>
      <c r="AH245" s="57"/>
      <c r="AI245" s="57"/>
    </row>
    <row r="246" spans="1:35" outlineLevel="2" x14ac:dyDescent="0.35">
      <c r="A246" s="53">
        <v>4</v>
      </c>
      <c r="B246" s="54" t="s">
        <v>1080</v>
      </c>
      <c r="C246" s="101"/>
      <c r="D246" s="102"/>
      <c r="E246" s="56"/>
      <c r="F246" s="103" t="s">
        <v>1081</v>
      </c>
      <c r="G246" s="109">
        <v>1</v>
      </c>
      <c r="H246" s="104" t="s">
        <v>1080</v>
      </c>
      <c r="I246" s="105" t="s">
        <v>1082</v>
      </c>
      <c r="J246" s="106"/>
      <c r="K246" s="107">
        <v>-1</v>
      </c>
      <c r="L246" s="107">
        <v>1</v>
      </c>
      <c r="M246" s="107"/>
      <c r="N246" s="107">
        <v>0.5</v>
      </c>
      <c r="O246" s="107"/>
      <c r="P246" s="107"/>
      <c r="Q246" s="107"/>
      <c r="R246" s="107">
        <v>0.5</v>
      </c>
      <c r="S246" s="107">
        <v>-0.5</v>
      </c>
      <c r="T246" s="99"/>
      <c r="U246" s="100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  <c r="AG246" s="57"/>
      <c r="AH246" s="57"/>
      <c r="AI246" s="57"/>
    </row>
    <row r="247" spans="1:35" outlineLevel="2" x14ac:dyDescent="0.35">
      <c r="A247" s="53">
        <v>4</v>
      </c>
      <c r="B247" s="54" t="s">
        <v>1083</v>
      </c>
      <c r="C247" s="101"/>
      <c r="D247" s="102"/>
      <c r="E247" s="56"/>
      <c r="F247" s="103" t="s">
        <v>1084</v>
      </c>
      <c r="G247" s="109">
        <v>1</v>
      </c>
      <c r="H247" s="104" t="s">
        <v>1083</v>
      </c>
      <c r="I247" s="105" t="s">
        <v>1085</v>
      </c>
      <c r="J247" s="106"/>
      <c r="K247" s="107">
        <v>1</v>
      </c>
      <c r="L247" s="107">
        <v>4.42</v>
      </c>
      <c r="M247" s="107"/>
      <c r="N247" s="107">
        <v>4</v>
      </c>
      <c r="O247" s="107"/>
      <c r="P247" s="107"/>
      <c r="Q247" s="107"/>
      <c r="R247" s="107">
        <v>17.68</v>
      </c>
      <c r="S247" s="107">
        <v>17.68</v>
      </c>
      <c r="T247" s="99"/>
      <c r="U247" s="100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  <c r="AG247" s="57"/>
      <c r="AH247" s="57"/>
      <c r="AI247" s="57"/>
    </row>
    <row r="248" spans="1:35" outlineLevel="2" x14ac:dyDescent="0.35">
      <c r="A248" s="53">
        <v>4</v>
      </c>
      <c r="B248" s="54" t="s">
        <v>1086</v>
      </c>
      <c r="C248" s="101"/>
      <c r="D248" s="102"/>
      <c r="E248" s="56"/>
      <c r="F248" s="103" t="s">
        <v>1087</v>
      </c>
      <c r="G248" s="109">
        <v>1</v>
      </c>
      <c r="H248" s="104" t="s">
        <v>1086</v>
      </c>
      <c r="I248" s="105" t="s">
        <v>1088</v>
      </c>
      <c r="J248" s="106"/>
      <c r="K248" s="107">
        <v>1</v>
      </c>
      <c r="L248" s="107">
        <v>10.52</v>
      </c>
      <c r="M248" s="107"/>
      <c r="N248" s="107">
        <v>3</v>
      </c>
      <c r="O248" s="107"/>
      <c r="P248" s="107"/>
      <c r="Q248" s="107"/>
      <c r="R248" s="107">
        <v>31.56</v>
      </c>
      <c r="S248" s="107">
        <v>31.56</v>
      </c>
      <c r="T248" s="99"/>
      <c r="U248" s="100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  <c r="AG248" s="57"/>
      <c r="AH248" s="57"/>
      <c r="AI248" s="57"/>
    </row>
    <row r="249" spans="1:35" outlineLevel="2" x14ac:dyDescent="0.35">
      <c r="A249" s="53">
        <v>4</v>
      </c>
      <c r="B249" s="54" t="s">
        <v>1089</v>
      </c>
      <c r="C249" s="101"/>
      <c r="D249" s="102"/>
      <c r="E249" s="56"/>
      <c r="F249" s="103" t="s">
        <v>1090</v>
      </c>
      <c r="G249" s="109">
        <v>1</v>
      </c>
      <c r="H249" s="104" t="s">
        <v>1089</v>
      </c>
      <c r="I249" s="105" t="s">
        <v>1064</v>
      </c>
      <c r="J249" s="106"/>
      <c r="K249" s="107">
        <v>-1</v>
      </c>
      <c r="L249" s="107">
        <v>0.86</v>
      </c>
      <c r="M249" s="107"/>
      <c r="N249" s="107">
        <v>2.1</v>
      </c>
      <c r="O249" s="107"/>
      <c r="P249" s="107"/>
      <c r="Q249" s="107"/>
      <c r="R249" s="107">
        <v>1.806</v>
      </c>
      <c r="S249" s="107">
        <v>-1.81</v>
      </c>
      <c r="T249" s="99"/>
      <c r="U249" s="100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  <c r="AG249" s="57"/>
      <c r="AH249" s="57"/>
      <c r="AI249" s="57"/>
    </row>
    <row r="250" spans="1:35" outlineLevel="2" x14ac:dyDescent="0.35">
      <c r="A250" s="53">
        <v>4</v>
      </c>
      <c r="B250" s="54" t="s">
        <v>1091</v>
      </c>
      <c r="C250" s="101"/>
      <c r="D250" s="102"/>
      <c r="E250" s="56"/>
      <c r="F250" s="103" t="s">
        <v>1092</v>
      </c>
      <c r="G250" s="109">
        <v>1</v>
      </c>
      <c r="H250" s="104" t="s">
        <v>1091</v>
      </c>
      <c r="I250" s="105" t="s">
        <v>1093</v>
      </c>
      <c r="J250" s="106"/>
      <c r="K250" s="107">
        <v>-1</v>
      </c>
      <c r="L250" s="107">
        <v>2.5</v>
      </c>
      <c r="M250" s="107"/>
      <c r="N250" s="107">
        <v>0.5</v>
      </c>
      <c r="O250" s="107"/>
      <c r="P250" s="107"/>
      <c r="Q250" s="107"/>
      <c r="R250" s="107">
        <v>1.25</v>
      </c>
      <c r="S250" s="107">
        <v>-1.25</v>
      </c>
      <c r="T250" s="99"/>
      <c r="U250" s="100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  <c r="AG250" s="57"/>
      <c r="AH250" s="57"/>
      <c r="AI250" s="57"/>
    </row>
    <row r="251" spans="1:35" outlineLevel="2" x14ac:dyDescent="0.35">
      <c r="A251" s="53">
        <v>4</v>
      </c>
      <c r="B251" s="54" t="s">
        <v>1094</v>
      </c>
      <c r="C251" s="101"/>
      <c r="D251" s="102"/>
      <c r="E251" s="56"/>
      <c r="F251" s="103" t="s">
        <v>1095</v>
      </c>
      <c r="G251" s="109">
        <v>1</v>
      </c>
      <c r="H251" s="104" t="s">
        <v>1094</v>
      </c>
      <c r="I251" s="105" t="s">
        <v>1096</v>
      </c>
      <c r="J251" s="106"/>
      <c r="K251" s="107">
        <v>1</v>
      </c>
      <c r="L251" s="107">
        <v>8</v>
      </c>
      <c r="M251" s="107"/>
      <c r="N251" s="107">
        <v>3</v>
      </c>
      <c r="O251" s="107"/>
      <c r="P251" s="107"/>
      <c r="Q251" s="107"/>
      <c r="R251" s="107">
        <v>24</v>
      </c>
      <c r="S251" s="107">
        <v>24</v>
      </c>
      <c r="T251" s="99"/>
      <c r="U251" s="100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  <c r="AG251" s="57"/>
      <c r="AH251" s="57"/>
      <c r="AI251" s="57"/>
    </row>
    <row r="252" spans="1:35" outlineLevel="2" x14ac:dyDescent="0.35">
      <c r="A252" s="53">
        <v>4</v>
      </c>
      <c r="B252" s="54" t="s">
        <v>1097</v>
      </c>
      <c r="C252" s="101"/>
      <c r="D252" s="102"/>
      <c r="E252" s="56"/>
      <c r="F252" s="103" t="s">
        <v>1098</v>
      </c>
      <c r="G252" s="109">
        <v>1</v>
      </c>
      <c r="H252" s="104" t="s">
        <v>1097</v>
      </c>
      <c r="I252" s="105" t="s">
        <v>1099</v>
      </c>
      <c r="J252" s="106"/>
      <c r="K252" s="107">
        <v>1</v>
      </c>
      <c r="L252" s="107">
        <v>3.7</v>
      </c>
      <c r="M252" s="107"/>
      <c r="N252" s="107">
        <v>4</v>
      </c>
      <c r="O252" s="107"/>
      <c r="P252" s="107"/>
      <c r="Q252" s="107"/>
      <c r="R252" s="107">
        <v>14.8</v>
      </c>
      <c r="S252" s="107">
        <v>14.8</v>
      </c>
      <c r="T252" s="99"/>
      <c r="U252" s="100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  <c r="AG252" s="57"/>
      <c r="AH252" s="57"/>
      <c r="AI252" s="57"/>
    </row>
    <row r="253" spans="1:35" outlineLevel="2" x14ac:dyDescent="0.35">
      <c r="A253" s="53">
        <v>4</v>
      </c>
      <c r="B253" s="54" t="s">
        <v>1100</v>
      </c>
      <c r="C253" s="101"/>
      <c r="D253" s="102"/>
      <c r="E253" s="56"/>
      <c r="F253" s="103" t="s">
        <v>1101</v>
      </c>
      <c r="G253" s="109">
        <v>1</v>
      </c>
      <c r="H253" s="104" t="s">
        <v>1100</v>
      </c>
      <c r="I253" s="105" t="s">
        <v>1064</v>
      </c>
      <c r="J253" s="106"/>
      <c r="K253" s="107">
        <v>-1</v>
      </c>
      <c r="L253" s="107">
        <v>0.86</v>
      </c>
      <c r="M253" s="107"/>
      <c r="N253" s="107">
        <v>2.1</v>
      </c>
      <c r="O253" s="107"/>
      <c r="P253" s="107"/>
      <c r="Q253" s="107"/>
      <c r="R253" s="107">
        <v>1.806</v>
      </c>
      <c r="S253" s="107">
        <v>-1.81</v>
      </c>
      <c r="T253" s="99"/>
      <c r="U253" s="100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  <c r="AG253" s="57"/>
      <c r="AH253" s="57"/>
      <c r="AI253" s="57"/>
    </row>
    <row r="254" spans="1:35" outlineLevel="2" x14ac:dyDescent="0.35">
      <c r="A254" s="53">
        <v>4</v>
      </c>
      <c r="B254" s="54" t="s">
        <v>1102</v>
      </c>
      <c r="C254" s="101"/>
      <c r="D254" s="102"/>
      <c r="E254" s="56"/>
      <c r="F254" s="103" t="s">
        <v>1103</v>
      </c>
      <c r="G254" s="109">
        <v>1</v>
      </c>
      <c r="H254" s="104" t="s">
        <v>1102</v>
      </c>
      <c r="I254" s="105" t="s">
        <v>1093</v>
      </c>
      <c r="J254" s="106"/>
      <c r="K254" s="107">
        <v>-1</v>
      </c>
      <c r="L254" s="107">
        <v>2.5</v>
      </c>
      <c r="M254" s="107"/>
      <c r="N254" s="107">
        <v>0.5</v>
      </c>
      <c r="O254" s="107"/>
      <c r="P254" s="107"/>
      <c r="Q254" s="107"/>
      <c r="R254" s="107">
        <v>1.25</v>
      </c>
      <c r="S254" s="107">
        <v>-1.25</v>
      </c>
      <c r="T254" s="99"/>
      <c r="U254" s="100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  <c r="AG254" s="57"/>
      <c r="AH254" s="57"/>
      <c r="AI254" s="57"/>
    </row>
    <row r="255" spans="1:35" outlineLevel="2" x14ac:dyDescent="0.35">
      <c r="A255" s="53">
        <v>4</v>
      </c>
      <c r="B255" s="54" t="s">
        <v>1104</v>
      </c>
      <c r="C255" s="101"/>
      <c r="D255" s="102"/>
      <c r="E255" s="56"/>
      <c r="F255" s="103" t="s">
        <v>1105</v>
      </c>
      <c r="G255" s="109">
        <v>1</v>
      </c>
      <c r="H255" s="104" t="s">
        <v>1104</v>
      </c>
      <c r="I255" s="105" t="s">
        <v>1106</v>
      </c>
      <c r="J255" s="106"/>
      <c r="K255" s="107">
        <v>1</v>
      </c>
      <c r="L255" s="107">
        <v>8.6999999999999993</v>
      </c>
      <c r="M255" s="107"/>
      <c r="N255" s="107">
        <v>3</v>
      </c>
      <c r="O255" s="107"/>
      <c r="P255" s="107"/>
      <c r="Q255" s="107"/>
      <c r="R255" s="107">
        <v>26.099999999999998</v>
      </c>
      <c r="S255" s="107">
        <v>26.1</v>
      </c>
      <c r="T255" s="99"/>
      <c r="U255" s="100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  <c r="AG255" s="57"/>
      <c r="AH255" s="57"/>
      <c r="AI255" s="57"/>
    </row>
    <row r="256" spans="1:35" outlineLevel="2" x14ac:dyDescent="0.35">
      <c r="A256" s="53">
        <v>4</v>
      </c>
      <c r="B256" s="54" t="s">
        <v>1107</v>
      </c>
      <c r="C256" s="101"/>
      <c r="D256" s="102"/>
      <c r="E256" s="56"/>
      <c r="F256" s="103" t="s">
        <v>1108</v>
      </c>
      <c r="G256" s="109">
        <v>1</v>
      </c>
      <c r="H256" s="104" t="s">
        <v>1107</v>
      </c>
      <c r="I256" s="105" t="s">
        <v>1109</v>
      </c>
      <c r="J256" s="106"/>
      <c r="K256" s="107">
        <v>1</v>
      </c>
      <c r="L256" s="107">
        <v>4.3</v>
      </c>
      <c r="M256" s="107"/>
      <c r="N256" s="107">
        <v>4</v>
      </c>
      <c r="O256" s="107"/>
      <c r="P256" s="107"/>
      <c r="Q256" s="107"/>
      <c r="R256" s="107">
        <v>17.2</v>
      </c>
      <c r="S256" s="107">
        <v>17.2</v>
      </c>
      <c r="T256" s="99"/>
      <c r="U256" s="100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  <c r="AG256" s="57"/>
      <c r="AH256" s="57"/>
      <c r="AI256" s="57"/>
    </row>
    <row r="257" spans="1:35" ht="29" outlineLevel="2" x14ac:dyDescent="0.35">
      <c r="A257" s="53">
        <v>4</v>
      </c>
      <c r="B257" s="54" t="s">
        <v>1110</v>
      </c>
      <c r="C257" s="101"/>
      <c r="D257" s="102"/>
      <c r="E257" s="56"/>
      <c r="F257" s="103" t="s">
        <v>1111</v>
      </c>
      <c r="G257" s="109">
        <v>1</v>
      </c>
      <c r="H257" s="104" t="s">
        <v>1110</v>
      </c>
      <c r="I257" s="105" t="s">
        <v>1112</v>
      </c>
      <c r="J257" s="106"/>
      <c r="K257" s="107">
        <v>1</v>
      </c>
      <c r="L257" s="107">
        <v>4.3</v>
      </c>
      <c r="M257" s="107"/>
      <c r="N257" s="107">
        <v>4</v>
      </c>
      <c r="O257" s="107"/>
      <c r="P257" s="107"/>
      <c r="Q257" s="107"/>
      <c r="R257" s="107">
        <v>17.2</v>
      </c>
      <c r="S257" s="107">
        <v>17.2</v>
      </c>
      <c r="T257" s="99"/>
      <c r="U257" s="100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  <c r="AG257" s="57"/>
      <c r="AH257" s="57"/>
      <c r="AI257" s="57"/>
    </row>
    <row r="258" spans="1:35" outlineLevel="2" x14ac:dyDescent="0.35">
      <c r="A258" s="53">
        <v>4</v>
      </c>
      <c r="B258" s="54" t="s">
        <v>1113</v>
      </c>
      <c r="C258" s="101"/>
      <c r="D258" s="102"/>
      <c r="E258" s="56"/>
      <c r="F258" s="103" t="s">
        <v>1114</v>
      </c>
      <c r="G258" s="109">
        <v>1</v>
      </c>
      <c r="H258" s="104" t="s">
        <v>1113</v>
      </c>
      <c r="I258" s="105" t="s">
        <v>1064</v>
      </c>
      <c r="J258" s="106"/>
      <c r="K258" s="107">
        <v>-1</v>
      </c>
      <c r="L258" s="107">
        <v>0.86</v>
      </c>
      <c r="M258" s="107"/>
      <c r="N258" s="107">
        <v>2.1</v>
      </c>
      <c r="O258" s="107"/>
      <c r="P258" s="107"/>
      <c r="Q258" s="107"/>
      <c r="R258" s="107">
        <v>1.806</v>
      </c>
      <c r="S258" s="107">
        <v>-1.81</v>
      </c>
      <c r="T258" s="99"/>
      <c r="U258" s="100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  <c r="AG258" s="57"/>
      <c r="AH258" s="57"/>
      <c r="AI258" s="57"/>
    </row>
    <row r="259" spans="1:35" outlineLevel="2" x14ac:dyDescent="0.35">
      <c r="A259" s="53">
        <v>4</v>
      </c>
      <c r="B259" s="54" t="s">
        <v>1115</v>
      </c>
      <c r="C259" s="101"/>
      <c r="D259" s="102"/>
      <c r="E259" s="56"/>
      <c r="F259" s="103" t="s">
        <v>1116</v>
      </c>
      <c r="G259" s="109">
        <v>1</v>
      </c>
      <c r="H259" s="104" t="s">
        <v>1115</v>
      </c>
      <c r="I259" s="105" t="s">
        <v>1093</v>
      </c>
      <c r="J259" s="106"/>
      <c r="K259" s="107">
        <v>-1</v>
      </c>
      <c r="L259" s="107">
        <v>2.5</v>
      </c>
      <c r="M259" s="107"/>
      <c r="N259" s="107">
        <v>0.5</v>
      </c>
      <c r="O259" s="107"/>
      <c r="P259" s="107"/>
      <c r="Q259" s="107"/>
      <c r="R259" s="107">
        <v>1.25</v>
      </c>
      <c r="S259" s="107">
        <v>-1.25</v>
      </c>
      <c r="T259" s="99"/>
      <c r="U259" s="100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  <c r="AG259" s="57"/>
      <c r="AH259" s="57"/>
      <c r="AI259" s="57"/>
    </row>
    <row r="260" spans="1:35" outlineLevel="2" x14ac:dyDescent="0.35">
      <c r="A260" s="53">
        <v>4</v>
      </c>
      <c r="B260" s="54" t="s">
        <v>1117</v>
      </c>
      <c r="C260" s="101"/>
      <c r="D260" s="102"/>
      <c r="E260" s="56"/>
      <c r="F260" s="103" t="s">
        <v>1118</v>
      </c>
      <c r="G260" s="109">
        <v>1</v>
      </c>
      <c r="H260" s="104" t="s">
        <v>1117</v>
      </c>
      <c r="I260" s="105" t="s">
        <v>1119</v>
      </c>
      <c r="J260" s="106"/>
      <c r="K260" s="107">
        <v>1</v>
      </c>
      <c r="L260" s="107">
        <v>19.399999999999999</v>
      </c>
      <c r="M260" s="107"/>
      <c r="N260" s="107">
        <v>4</v>
      </c>
      <c r="O260" s="107"/>
      <c r="P260" s="107"/>
      <c r="Q260" s="107"/>
      <c r="R260" s="107">
        <v>77.599999999999994</v>
      </c>
      <c r="S260" s="107">
        <v>77.599999999999994</v>
      </c>
      <c r="T260" s="99"/>
      <c r="U260" s="100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  <c r="AG260" s="57"/>
      <c r="AH260" s="57"/>
      <c r="AI260" s="57"/>
    </row>
    <row r="261" spans="1:35" outlineLevel="2" x14ac:dyDescent="0.35">
      <c r="A261" s="53">
        <v>4</v>
      </c>
      <c r="B261" s="54" t="s">
        <v>1120</v>
      </c>
      <c r="C261" s="101"/>
      <c r="D261" s="102"/>
      <c r="E261" s="56"/>
      <c r="F261" s="103" t="s">
        <v>1121</v>
      </c>
      <c r="G261" s="109">
        <v>1</v>
      </c>
      <c r="H261" s="104" t="s">
        <v>1120</v>
      </c>
      <c r="I261" s="105" t="s">
        <v>1082</v>
      </c>
      <c r="J261" s="106"/>
      <c r="K261" s="107">
        <v>-2</v>
      </c>
      <c r="L261" s="107">
        <v>1</v>
      </c>
      <c r="M261" s="107"/>
      <c r="N261" s="107">
        <v>0.5</v>
      </c>
      <c r="O261" s="107"/>
      <c r="P261" s="107"/>
      <c r="Q261" s="107"/>
      <c r="R261" s="107">
        <v>0.5</v>
      </c>
      <c r="S261" s="107">
        <v>-1</v>
      </c>
      <c r="T261" s="99"/>
      <c r="U261" s="100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  <c r="AG261" s="57"/>
      <c r="AH261" s="57"/>
      <c r="AI261" s="57"/>
    </row>
    <row r="262" spans="1:35" outlineLevel="2" x14ac:dyDescent="0.35">
      <c r="A262" s="53">
        <v>4</v>
      </c>
      <c r="B262" s="54" t="s">
        <v>1122</v>
      </c>
      <c r="C262" s="101"/>
      <c r="D262" s="102"/>
      <c r="E262" s="56"/>
      <c r="F262" s="103" t="s">
        <v>1123</v>
      </c>
      <c r="G262" s="109">
        <v>1</v>
      </c>
      <c r="H262" s="104" t="s">
        <v>1122</v>
      </c>
      <c r="I262" s="105" t="s">
        <v>1124</v>
      </c>
      <c r="J262" s="106"/>
      <c r="K262" s="107">
        <v>-1</v>
      </c>
      <c r="L262" s="107">
        <v>2.6</v>
      </c>
      <c r="M262" s="107"/>
      <c r="N262" s="107">
        <v>2.4</v>
      </c>
      <c r="O262" s="107"/>
      <c r="P262" s="107"/>
      <c r="Q262" s="107"/>
      <c r="R262" s="107">
        <v>6.24</v>
      </c>
      <c r="S262" s="107">
        <v>-6.24</v>
      </c>
      <c r="T262" s="99"/>
      <c r="U262" s="100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  <c r="AG262" s="57"/>
      <c r="AH262" s="57"/>
      <c r="AI262" s="57"/>
    </row>
    <row r="263" spans="1:35" outlineLevel="2" x14ac:dyDescent="0.35">
      <c r="A263" s="53">
        <v>4</v>
      </c>
      <c r="B263" s="54" t="s">
        <v>1125</v>
      </c>
      <c r="C263" s="101"/>
      <c r="D263" s="102"/>
      <c r="E263" s="56"/>
      <c r="F263" s="103" t="s">
        <v>1126</v>
      </c>
      <c r="G263" s="109">
        <v>1</v>
      </c>
      <c r="H263" s="104" t="s">
        <v>1125</v>
      </c>
      <c r="I263" s="105" t="s">
        <v>1127</v>
      </c>
      <c r="J263" s="106"/>
      <c r="K263" s="107">
        <v>1</v>
      </c>
      <c r="L263" s="107">
        <v>0.85</v>
      </c>
      <c r="M263" s="107"/>
      <c r="N263" s="107">
        <v>4</v>
      </c>
      <c r="O263" s="107"/>
      <c r="P263" s="107"/>
      <c r="Q263" s="107"/>
      <c r="R263" s="107">
        <v>3.4</v>
      </c>
      <c r="S263" s="107">
        <v>3.4</v>
      </c>
      <c r="T263" s="99"/>
      <c r="U263" s="100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  <c r="AG263" s="57"/>
      <c r="AH263" s="57"/>
      <c r="AI263" s="57"/>
    </row>
    <row r="264" spans="1:35" outlineLevel="2" x14ac:dyDescent="0.35">
      <c r="A264" s="53">
        <v>4</v>
      </c>
      <c r="B264" s="54" t="s">
        <v>1128</v>
      </c>
      <c r="C264" s="101"/>
      <c r="D264" s="102"/>
      <c r="E264" s="56"/>
      <c r="F264" s="103" t="s">
        <v>1129</v>
      </c>
      <c r="G264" s="109">
        <v>1</v>
      </c>
      <c r="H264" s="104" t="s">
        <v>1128</v>
      </c>
      <c r="I264" s="105" t="s">
        <v>1130</v>
      </c>
      <c r="J264" s="106"/>
      <c r="K264" s="107">
        <v>1</v>
      </c>
      <c r="L264" s="107">
        <v>4.8</v>
      </c>
      <c r="M264" s="107"/>
      <c r="N264" s="107">
        <v>3</v>
      </c>
      <c r="O264" s="107"/>
      <c r="P264" s="107"/>
      <c r="Q264" s="107"/>
      <c r="R264" s="107">
        <v>14.399999999999999</v>
      </c>
      <c r="S264" s="107">
        <v>14.4</v>
      </c>
      <c r="T264" s="99"/>
      <c r="U264" s="100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  <c r="AG264" s="57"/>
      <c r="AH264" s="57"/>
      <c r="AI264" s="57"/>
    </row>
    <row r="265" spans="1:35" outlineLevel="2" x14ac:dyDescent="0.35">
      <c r="A265" s="53">
        <v>4</v>
      </c>
      <c r="B265" s="54" t="s">
        <v>1131</v>
      </c>
      <c r="C265" s="101"/>
      <c r="D265" s="102"/>
      <c r="E265" s="56"/>
      <c r="F265" s="103" t="s">
        <v>1132</v>
      </c>
      <c r="G265" s="109">
        <v>1</v>
      </c>
      <c r="H265" s="104" t="s">
        <v>1131</v>
      </c>
      <c r="I265" s="105" t="s">
        <v>1082</v>
      </c>
      <c r="J265" s="106"/>
      <c r="K265" s="107">
        <v>-1</v>
      </c>
      <c r="L265" s="107">
        <v>1</v>
      </c>
      <c r="M265" s="107"/>
      <c r="N265" s="107">
        <v>0.5</v>
      </c>
      <c r="O265" s="107"/>
      <c r="P265" s="107"/>
      <c r="Q265" s="107"/>
      <c r="R265" s="107">
        <v>0.5</v>
      </c>
      <c r="S265" s="107">
        <v>-0.5</v>
      </c>
      <c r="T265" s="99"/>
      <c r="U265" s="100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  <c r="AG265" s="57"/>
      <c r="AH265" s="57"/>
      <c r="AI265" s="57"/>
    </row>
    <row r="266" spans="1:35" outlineLevel="2" x14ac:dyDescent="0.35">
      <c r="A266" s="53">
        <v>4</v>
      </c>
      <c r="B266" s="54" t="s">
        <v>1133</v>
      </c>
      <c r="C266" s="101"/>
      <c r="D266" s="102"/>
      <c r="E266" s="56"/>
      <c r="F266" s="103" t="s">
        <v>1134</v>
      </c>
      <c r="G266" s="109">
        <v>1</v>
      </c>
      <c r="H266" s="104" t="s">
        <v>1133</v>
      </c>
      <c r="I266" s="105" t="s">
        <v>1135</v>
      </c>
      <c r="J266" s="106"/>
      <c r="K266" s="107">
        <v>1</v>
      </c>
      <c r="L266" s="107">
        <v>7.55</v>
      </c>
      <c r="M266" s="107"/>
      <c r="N266" s="107">
        <v>3</v>
      </c>
      <c r="O266" s="107"/>
      <c r="P266" s="107"/>
      <c r="Q266" s="107"/>
      <c r="R266" s="107">
        <v>22.65</v>
      </c>
      <c r="S266" s="107">
        <v>22.65</v>
      </c>
      <c r="T266" s="99"/>
      <c r="U266" s="100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  <c r="AG266" s="57"/>
      <c r="AH266" s="57"/>
      <c r="AI266" s="57"/>
    </row>
    <row r="267" spans="1:35" outlineLevel="2" x14ac:dyDescent="0.35">
      <c r="A267" s="53">
        <v>4</v>
      </c>
      <c r="B267" s="54" t="s">
        <v>1136</v>
      </c>
      <c r="C267" s="101"/>
      <c r="D267" s="102"/>
      <c r="E267" s="56"/>
      <c r="F267" s="103" t="s">
        <v>1137</v>
      </c>
      <c r="G267" s="109">
        <v>1</v>
      </c>
      <c r="H267" s="104" t="s">
        <v>1136</v>
      </c>
      <c r="I267" s="105" t="s">
        <v>1067</v>
      </c>
      <c r="J267" s="106"/>
      <c r="K267" s="107">
        <v>-1</v>
      </c>
      <c r="L267" s="107">
        <v>1.1000000000000001</v>
      </c>
      <c r="M267" s="107"/>
      <c r="N267" s="107">
        <v>1.2</v>
      </c>
      <c r="O267" s="107"/>
      <c r="P267" s="107"/>
      <c r="Q267" s="107"/>
      <c r="R267" s="107">
        <v>1.32</v>
      </c>
      <c r="S267" s="107">
        <v>-1.32</v>
      </c>
      <c r="T267" s="99"/>
      <c r="U267" s="100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  <c r="AG267" s="57"/>
      <c r="AH267" s="57"/>
      <c r="AI267" s="57"/>
    </row>
    <row r="268" spans="1:35" outlineLevel="2" x14ac:dyDescent="0.35">
      <c r="A268" s="53">
        <v>4</v>
      </c>
      <c r="B268" s="54" t="s">
        <v>1138</v>
      </c>
      <c r="C268" s="101"/>
      <c r="D268" s="102"/>
      <c r="E268" s="56"/>
      <c r="F268" s="103" t="s">
        <v>1139</v>
      </c>
      <c r="G268" s="109">
        <v>1</v>
      </c>
      <c r="H268" s="104" t="s">
        <v>1138</v>
      </c>
      <c r="I268" s="105" t="s">
        <v>1140</v>
      </c>
      <c r="J268" s="106"/>
      <c r="K268" s="107">
        <v>-1</v>
      </c>
      <c r="L268" s="107">
        <v>0.76</v>
      </c>
      <c r="M268" s="107"/>
      <c r="N268" s="107">
        <v>2.1</v>
      </c>
      <c r="O268" s="107"/>
      <c r="P268" s="107"/>
      <c r="Q268" s="107"/>
      <c r="R268" s="107">
        <v>1.5960000000000001</v>
      </c>
      <c r="S268" s="107">
        <v>-1.6</v>
      </c>
      <c r="T268" s="99"/>
      <c r="U268" s="100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  <c r="AG268" s="57"/>
      <c r="AH268" s="57"/>
      <c r="AI268" s="57"/>
    </row>
    <row r="269" spans="1:35" outlineLevel="2" x14ac:dyDescent="0.35">
      <c r="A269" s="53">
        <v>4</v>
      </c>
      <c r="B269" s="54" t="s">
        <v>1141</v>
      </c>
      <c r="C269" s="101"/>
      <c r="D269" s="102"/>
      <c r="E269" s="56"/>
      <c r="F269" s="103" t="s">
        <v>1142</v>
      </c>
      <c r="G269" s="109">
        <v>1</v>
      </c>
      <c r="H269" s="104" t="s">
        <v>1141</v>
      </c>
      <c r="I269" s="105" t="s">
        <v>1143</v>
      </c>
      <c r="J269" s="106"/>
      <c r="K269" s="107">
        <v>1</v>
      </c>
      <c r="L269" s="107">
        <v>16.28</v>
      </c>
      <c r="M269" s="107"/>
      <c r="N269" s="107">
        <v>3</v>
      </c>
      <c r="O269" s="107"/>
      <c r="P269" s="107"/>
      <c r="Q269" s="107"/>
      <c r="R269" s="107">
        <v>48.84</v>
      </c>
      <c r="S269" s="107">
        <v>48.84</v>
      </c>
      <c r="T269" s="99"/>
      <c r="U269" s="100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  <c r="AG269" s="57"/>
      <c r="AH269" s="57"/>
      <c r="AI269" s="57"/>
    </row>
    <row r="270" spans="1:35" outlineLevel="2" x14ac:dyDescent="0.35">
      <c r="A270" s="53">
        <v>4</v>
      </c>
      <c r="B270" s="54" t="s">
        <v>1144</v>
      </c>
      <c r="C270" s="101"/>
      <c r="D270" s="102"/>
      <c r="E270" s="56"/>
      <c r="F270" s="103" t="s">
        <v>1145</v>
      </c>
      <c r="G270" s="109">
        <v>1</v>
      </c>
      <c r="H270" s="104" t="s">
        <v>1144</v>
      </c>
      <c r="I270" s="105" t="s">
        <v>1067</v>
      </c>
      <c r="J270" s="106"/>
      <c r="K270" s="107">
        <v>-1</v>
      </c>
      <c r="L270" s="107">
        <v>1.1000000000000001</v>
      </c>
      <c r="M270" s="107"/>
      <c r="N270" s="107">
        <v>1.2</v>
      </c>
      <c r="O270" s="107"/>
      <c r="P270" s="107"/>
      <c r="Q270" s="107"/>
      <c r="R270" s="107">
        <v>1.32</v>
      </c>
      <c r="S270" s="107">
        <v>-1.32</v>
      </c>
      <c r="T270" s="99"/>
      <c r="U270" s="100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  <c r="AG270" s="57"/>
      <c r="AH270" s="57"/>
      <c r="AI270" s="57"/>
    </row>
    <row r="271" spans="1:35" outlineLevel="2" x14ac:dyDescent="0.35">
      <c r="A271" s="53">
        <v>4</v>
      </c>
      <c r="B271" s="54" t="s">
        <v>1146</v>
      </c>
      <c r="C271" s="101"/>
      <c r="D271" s="102"/>
      <c r="E271" s="56"/>
      <c r="F271" s="103" t="s">
        <v>1147</v>
      </c>
      <c r="G271" s="109">
        <v>1</v>
      </c>
      <c r="H271" s="104" t="s">
        <v>1146</v>
      </c>
      <c r="I271" s="105" t="s">
        <v>1064</v>
      </c>
      <c r="J271" s="106"/>
      <c r="K271" s="107">
        <v>-1</v>
      </c>
      <c r="L271" s="107">
        <v>0.86</v>
      </c>
      <c r="M271" s="107"/>
      <c r="N271" s="107">
        <v>2.1</v>
      </c>
      <c r="O271" s="107"/>
      <c r="P271" s="107"/>
      <c r="Q271" s="107"/>
      <c r="R271" s="107">
        <v>1.806</v>
      </c>
      <c r="S271" s="107">
        <v>-1.81</v>
      </c>
      <c r="T271" s="99"/>
      <c r="U271" s="100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  <c r="AG271" s="57"/>
      <c r="AH271" s="57"/>
      <c r="AI271" s="57"/>
    </row>
    <row r="272" spans="1:35" outlineLevel="2" x14ac:dyDescent="0.35">
      <c r="A272" s="53">
        <v>4</v>
      </c>
      <c r="B272" s="54" t="s">
        <v>1148</v>
      </c>
      <c r="C272" s="101"/>
      <c r="D272" s="102"/>
      <c r="E272" s="56"/>
      <c r="F272" s="103" t="s">
        <v>1149</v>
      </c>
      <c r="G272" s="109">
        <v>1</v>
      </c>
      <c r="H272" s="104" t="s">
        <v>1148</v>
      </c>
      <c r="I272" s="105" t="s">
        <v>1150</v>
      </c>
      <c r="J272" s="106"/>
      <c r="K272" s="107">
        <v>1</v>
      </c>
      <c r="L272" s="107">
        <v>5.55</v>
      </c>
      <c r="M272" s="107"/>
      <c r="N272" s="107">
        <v>3</v>
      </c>
      <c r="O272" s="107"/>
      <c r="P272" s="107"/>
      <c r="Q272" s="107"/>
      <c r="R272" s="107">
        <v>16.649999999999999</v>
      </c>
      <c r="S272" s="107">
        <v>16.649999999999999</v>
      </c>
      <c r="T272" s="99"/>
      <c r="U272" s="100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  <c r="AG272" s="57"/>
      <c r="AH272" s="57"/>
      <c r="AI272" s="57"/>
    </row>
    <row r="273" spans="1:35" outlineLevel="2" x14ac:dyDescent="0.35">
      <c r="A273" s="53">
        <v>4</v>
      </c>
      <c r="B273" s="54" t="s">
        <v>1151</v>
      </c>
      <c r="C273" s="101"/>
      <c r="D273" s="102"/>
      <c r="E273" s="56"/>
      <c r="F273" s="103" t="s">
        <v>1152</v>
      </c>
      <c r="G273" s="109">
        <v>1</v>
      </c>
      <c r="H273" s="104" t="s">
        <v>1151</v>
      </c>
      <c r="I273" s="105" t="s">
        <v>1064</v>
      </c>
      <c r="J273" s="106"/>
      <c r="K273" s="107">
        <v>-2</v>
      </c>
      <c r="L273" s="107">
        <v>0.86</v>
      </c>
      <c r="M273" s="107"/>
      <c r="N273" s="107">
        <v>2.1</v>
      </c>
      <c r="O273" s="107"/>
      <c r="P273" s="107"/>
      <c r="Q273" s="107"/>
      <c r="R273" s="107">
        <v>1.806</v>
      </c>
      <c r="S273" s="107">
        <v>-3.61</v>
      </c>
      <c r="T273" s="99"/>
      <c r="U273" s="100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  <c r="AG273" s="57"/>
      <c r="AH273" s="57"/>
      <c r="AI273" s="57"/>
    </row>
    <row r="274" spans="1:35" outlineLevel="2" x14ac:dyDescent="0.35">
      <c r="A274" s="53">
        <v>4</v>
      </c>
      <c r="B274" s="54" t="s">
        <v>1153</v>
      </c>
      <c r="C274" s="101"/>
      <c r="D274" s="102"/>
      <c r="E274" s="56"/>
      <c r="F274" s="103" t="s">
        <v>1154</v>
      </c>
      <c r="G274" s="109">
        <v>1</v>
      </c>
      <c r="H274" s="104" t="s">
        <v>1153</v>
      </c>
      <c r="I274" s="105" t="s">
        <v>1155</v>
      </c>
      <c r="J274" s="106"/>
      <c r="K274" s="107">
        <v>1</v>
      </c>
      <c r="L274" s="107">
        <v>1.62</v>
      </c>
      <c r="M274" s="107"/>
      <c r="N274" s="107">
        <v>2.8</v>
      </c>
      <c r="O274" s="107"/>
      <c r="P274" s="107"/>
      <c r="Q274" s="107"/>
      <c r="R274" s="107">
        <v>4.5359999999999996</v>
      </c>
      <c r="S274" s="107">
        <v>4.54</v>
      </c>
      <c r="T274" s="99"/>
      <c r="U274" s="100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  <c r="AG274" s="57"/>
      <c r="AH274" s="57"/>
      <c r="AI274" s="57"/>
    </row>
    <row r="275" spans="1:35" outlineLevel="2" x14ac:dyDescent="0.35">
      <c r="A275" s="53">
        <v>4</v>
      </c>
      <c r="B275" s="54" t="s">
        <v>1156</v>
      </c>
      <c r="C275" s="101"/>
      <c r="D275" s="102"/>
      <c r="E275" s="56"/>
      <c r="F275" s="103" t="s">
        <v>1157</v>
      </c>
      <c r="G275" s="109">
        <v>1</v>
      </c>
      <c r="H275" s="104" t="s">
        <v>1156</v>
      </c>
      <c r="I275" s="105" t="s">
        <v>1158</v>
      </c>
      <c r="J275" s="106"/>
      <c r="K275" s="107">
        <v>1</v>
      </c>
      <c r="L275" s="107">
        <v>7.31</v>
      </c>
      <c r="M275" s="107"/>
      <c r="N275" s="107">
        <v>3</v>
      </c>
      <c r="O275" s="107"/>
      <c r="P275" s="107"/>
      <c r="Q275" s="107"/>
      <c r="R275" s="107">
        <v>21.93</v>
      </c>
      <c r="S275" s="107">
        <v>21.93</v>
      </c>
      <c r="T275" s="99"/>
      <c r="U275" s="100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  <c r="AG275" s="57"/>
      <c r="AH275" s="57"/>
      <c r="AI275" s="57"/>
    </row>
    <row r="276" spans="1:35" outlineLevel="2" x14ac:dyDescent="0.35">
      <c r="A276" s="53">
        <v>4</v>
      </c>
      <c r="B276" s="54" t="s">
        <v>1159</v>
      </c>
      <c r="C276" s="101"/>
      <c r="D276" s="102"/>
      <c r="E276" s="56"/>
      <c r="F276" s="103" t="s">
        <v>1160</v>
      </c>
      <c r="G276" s="109">
        <v>1</v>
      </c>
      <c r="H276" s="104" t="s">
        <v>1159</v>
      </c>
      <c r="I276" s="105" t="s">
        <v>1161</v>
      </c>
      <c r="J276" s="106"/>
      <c r="K276" s="107">
        <v>-1</v>
      </c>
      <c r="L276" s="107">
        <v>6</v>
      </c>
      <c r="M276" s="107"/>
      <c r="N276" s="107">
        <v>3.81</v>
      </c>
      <c r="O276" s="107"/>
      <c r="P276" s="107"/>
      <c r="Q276" s="107"/>
      <c r="R276" s="107">
        <v>22.86</v>
      </c>
      <c r="S276" s="107">
        <v>-22.86</v>
      </c>
      <c r="T276" s="99"/>
      <c r="U276" s="100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  <c r="AG276" s="57"/>
      <c r="AH276" s="57"/>
      <c r="AI276" s="57"/>
    </row>
    <row r="277" spans="1:35" outlineLevel="2" x14ac:dyDescent="0.35">
      <c r="A277" s="53">
        <v>4</v>
      </c>
      <c r="B277" s="54" t="s">
        <v>1162</v>
      </c>
      <c r="C277" s="101"/>
      <c r="D277" s="102"/>
      <c r="E277" s="56"/>
      <c r="F277" s="103" t="s">
        <v>1163</v>
      </c>
      <c r="G277" s="109">
        <v>1</v>
      </c>
      <c r="H277" s="104" t="s">
        <v>1162</v>
      </c>
      <c r="I277" s="105" t="s">
        <v>1161</v>
      </c>
      <c r="J277" s="106"/>
      <c r="K277" s="107">
        <v>-1</v>
      </c>
      <c r="L277" s="107">
        <v>2.6</v>
      </c>
      <c r="M277" s="107"/>
      <c r="N277" s="107">
        <v>1.1499999999999999</v>
      </c>
      <c r="O277" s="107"/>
      <c r="P277" s="107"/>
      <c r="Q277" s="107"/>
      <c r="R277" s="107">
        <v>2.9899999999999998</v>
      </c>
      <c r="S277" s="107">
        <v>-2.99</v>
      </c>
      <c r="T277" s="99"/>
      <c r="U277" s="100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  <c r="AG277" s="57"/>
      <c r="AH277" s="57"/>
      <c r="AI277" s="57"/>
    </row>
    <row r="278" spans="1:35" outlineLevel="2" x14ac:dyDescent="0.35">
      <c r="A278" s="53">
        <v>4</v>
      </c>
      <c r="B278" s="54" t="s">
        <v>1164</v>
      </c>
      <c r="C278" s="101"/>
      <c r="D278" s="102"/>
      <c r="E278" s="56"/>
      <c r="F278" s="103" t="s">
        <v>1165</v>
      </c>
      <c r="G278" s="109">
        <v>1</v>
      </c>
      <c r="H278" s="104" t="s">
        <v>1164</v>
      </c>
      <c r="I278" s="106" t="s">
        <v>1166</v>
      </c>
      <c r="J278" s="106"/>
      <c r="K278" s="107"/>
      <c r="L278" s="107"/>
      <c r="M278" s="107"/>
      <c r="N278" s="107"/>
      <c r="O278" s="107"/>
      <c r="P278" s="107"/>
      <c r="Q278" s="107"/>
      <c r="R278" s="107"/>
      <c r="S278" s="107"/>
      <c r="T278" s="99"/>
      <c r="U278" s="100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  <c r="AG278" s="57"/>
      <c r="AH278" s="57"/>
      <c r="AI278" s="57"/>
    </row>
    <row r="279" spans="1:35" outlineLevel="2" x14ac:dyDescent="0.35">
      <c r="A279" s="53">
        <v>4</v>
      </c>
      <c r="B279" s="54" t="s">
        <v>1167</v>
      </c>
      <c r="C279" s="101"/>
      <c r="D279" s="102"/>
      <c r="E279" s="56"/>
      <c r="F279" s="103" t="s">
        <v>1168</v>
      </c>
      <c r="G279" s="109">
        <v>1</v>
      </c>
      <c r="H279" s="104" t="s">
        <v>1167</v>
      </c>
      <c r="I279" s="105" t="s">
        <v>1169</v>
      </c>
      <c r="J279" s="106"/>
      <c r="K279" s="107">
        <v>2</v>
      </c>
      <c r="L279" s="107">
        <v>4.3</v>
      </c>
      <c r="M279" s="107"/>
      <c r="N279" s="107">
        <v>3</v>
      </c>
      <c r="O279" s="107"/>
      <c r="P279" s="107"/>
      <c r="Q279" s="107"/>
      <c r="R279" s="107">
        <v>12.899999999999999</v>
      </c>
      <c r="S279" s="107">
        <v>25.8</v>
      </c>
      <c r="T279" s="99"/>
      <c r="U279" s="100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  <c r="AG279" s="57"/>
      <c r="AH279" s="57"/>
      <c r="AI279" s="57"/>
    </row>
    <row r="280" spans="1:35" outlineLevel="2" x14ac:dyDescent="0.35">
      <c r="A280" s="53">
        <v>4</v>
      </c>
      <c r="B280" s="54" t="s">
        <v>1170</v>
      </c>
      <c r="C280" s="101"/>
      <c r="D280" s="102"/>
      <c r="E280" s="56"/>
      <c r="F280" s="103" t="s">
        <v>1171</v>
      </c>
      <c r="G280" s="109">
        <v>1</v>
      </c>
      <c r="H280" s="104" t="s">
        <v>1170</v>
      </c>
      <c r="I280" s="105" t="s">
        <v>1166</v>
      </c>
      <c r="J280" s="106"/>
      <c r="K280" s="107">
        <v>1</v>
      </c>
      <c r="L280" s="107">
        <v>42.21</v>
      </c>
      <c r="M280" s="107"/>
      <c r="N280" s="107">
        <v>4.1500000000000004</v>
      </c>
      <c r="O280" s="107"/>
      <c r="P280" s="107"/>
      <c r="Q280" s="107"/>
      <c r="R280" s="107">
        <v>175.17150000000001</v>
      </c>
      <c r="S280" s="107">
        <v>175.17</v>
      </c>
      <c r="T280" s="99"/>
      <c r="U280" s="100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  <c r="AG280" s="57"/>
      <c r="AH280" s="57"/>
      <c r="AI280" s="57"/>
    </row>
    <row r="281" spans="1:35" outlineLevel="2" x14ac:dyDescent="0.35">
      <c r="A281" s="53">
        <v>4</v>
      </c>
      <c r="B281" s="54" t="s">
        <v>1172</v>
      </c>
      <c r="C281" s="101"/>
      <c r="D281" s="102"/>
      <c r="E281" s="56"/>
      <c r="F281" s="103" t="s">
        <v>1173</v>
      </c>
      <c r="G281" s="109">
        <v>1</v>
      </c>
      <c r="H281" s="104" t="s">
        <v>1172</v>
      </c>
      <c r="I281" s="105" t="s">
        <v>1174</v>
      </c>
      <c r="J281" s="106"/>
      <c r="K281" s="107">
        <v>-1</v>
      </c>
      <c r="L281" s="107">
        <v>2.4</v>
      </c>
      <c r="M281" s="107"/>
      <c r="N281" s="107">
        <v>2.1</v>
      </c>
      <c r="O281" s="107"/>
      <c r="P281" s="107"/>
      <c r="Q281" s="107"/>
      <c r="R281" s="107">
        <v>5.04</v>
      </c>
      <c r="S281" s="107">
        <v>-5.04</v>
      </c>
      <c r="T281" s="99"/>
      <c r="U281" s="100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  <c r="AG281" s="57"/>
      <c r="AH281" s="57"/>
      <c r="AI281" s="57"/>
    </row>
    <row r="282" spans="1:35" outlineLevel="2" x14ac:dyDescent="0.35">
      <c r="A282" s="53">
        <v>4</v>
      </c>
      <c r="B282" s="54" t="s">
        <v>1175</v>
      </c>
      <c r="C282" s="101"/>
      <c r="D282" s="102"/>
      <c r="E282" s="56"/>
      <c r="F282" s="103" t="s">
        <v>1176</v>
      </c>
      <c r="G282" s="109">
        <v>1</v>
      </c>
      <c r="H282" s="104" t="s">
        <v>1175</v>
      </c>
      <c r="I282" s="105" t="s">
        <v>1169</v>
      </c>
      <c r="J282" s="106"/>
      <c r="K282" s="107">
        <v>-1</v>
      </c>
      <c r="L282" s="107">
        <v>0.86</v>
      </c>
      <c r="M282" s="107"/>
      <c r="N282" s="107">
        <v>2.1</v>
      </c>
      <c r="O282" s="107"/>
      <c r="P282" s="107"/>
      <c r="Q282" s="107"/>
      <c r="R282" s="107">
        <v>1.806</v>
      </c>
      <c r="S282" s="107">
        <v>-1.81</v>
      </c>
      <c r="T282" s="99"/>
      <c r="U282" s="100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  <c r="AG282" s="57"/>
      <c r="AH282" s="57"/>
      <c r="AI282" s="57"/>
    </row>
    <row r="283" spans="1:35" outlineLevel="2" x14ac:dyDescent="0.35">
      <c r="A283" s="53">
        <v>4</v>
      </c>
      <c r="B283" s="54" t="s">
        <v>1177</v>
      </c>
      <c r="C283" s="101"/>
      <c r="D283" s="102"/>
      <c r="E283" s="56"/>
      <c r="F283" s="103" t="s">
        <v>1178</v>
      </c>
      <c r="G283" s="109">
        <v>1</v>
      </c>
      <c r="H283" s="104" t="s">
        <v>1177</v>
      </c>
      <c r="I283" s="105" t="s">
        <v>1169</v>
      </c>
      <c r="J283" s="106"/>
      <c r="K283" s="107">
        <v>1</v>
      </c>
      <c r="L283" s="107">
        <v>7.84</v>
      </c>
      <c r="M283" s="107"/>
      <c r="N283" s="107">
        <v>0.5</v>
      </c>
      <c r="O283" s="107"/>
      <c r="P283" s="107"/>
      <c r="Q283" s="107"/>
      <c r="R283" s="107">
        <v>3.92</v>
      </c>
      <c r="S283" s="107">
        <v>3.92</v>
      </c>
      <c r="T283" s="99"/>
      <c r="U283" s="100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  <c r="AG283" s="57"/>
      <c r="AH283" s="57"/>
      <c r="AI283" s="57"/>
    </row>
    <row r="284" spans="1:35" outlineLevel="2" x14ac:dyDescent="0.35">
      <c r="A284" s="53">
        <v>4</v>
      </c>
      <c r="B284" s="54" t="s">
        <v>1179</v>
      </c>
      <c r="C284" s="101"/>
      <c r="D284" s="102"/>
      <c r="E284" s="56"/>
      <c r="F284" s="103" t="s">
        <v>1180</v>
      </c>
      <c r="G284" s="109">
        <v>1</v>
      </c>
      <c r="H284" s="104" t="s">
        <v>1179</v>
      </c>
      <c r="I284" s="106" t="s">
        <v>1181</v>
      </c>
      <c r="J284" s="106"/>
      <c r="K284" s="107"/>
      <c r="L284" s="107"/>
      <c r="M284" s="107"/>
      <c r="N284" s="107"/>
      <c r="O284" s="107"/>
      <c r="P284" s="107"/>
      <c r="Q284" s="107"/>
      <c r="R284" s="107"/>
      <c r="S284" s="107"/>
      <c r="T284" s="99"/>
      <c r="U284" s="100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  <c r="AG284" s="57"/>
      <c r="AH284" s="57"/>
      <c r="AI284" s="57"/>
    </row>
    <row r="285" spans="1:35" outlineLevel="2" x14ac:dyDescent="0.35">
      <c r="A285" s="53">
        <v>4</v>
      </c>
      <c r="B285" s="54" t="s">
        <v>1182</v>
      </c>
      <c r="C285" s="101"/>
      <c r="D285" s="102"/>
      <c r="E285" s="56"/>
      <c r="F285" s="103" t="s">
        <v>1183</v>
      </c>
      <c r="G285" s="109">
        <v>1</v>
      </c>
      <c r="H285" s="104" t="s">
        <v>1182</v>
      </c>
      <c r="I285" s="105" t="s">
        <v>1184</v>
      </c>
      <c r="J285" s="106"/>
      <c r="K285" s="107">
        <v>1</v>
      </c>
      <c r="L285" s="107">
        <v>46.800000000000004</v>
      </c>
      <c r="M285" s="107"/>
      <c r="N285" s="107">
        <v>4</v>
      </c>
      <c r="O285" s="107"/>
      <c r="P285" s="107"/>
      <c r="Q285" s="107"/>
      <c r="R285" s="107">
        <v>187.20000000000002</v>
      </c>
      <c r="S285" s="107">
        <v>187.2</v>
      </c>
      <c r="T285" s="99"/>
      <c r="U285" s="100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  <c r="AG285" s="57"/>
      <c r="AH285" s="57"/>
      <c r="AI285" s="57"/>
    </row>
    <row r="286" spans="1:35" outlineLevel="2" x14ac:dyDescent="0.35">
      <c r="A286" s="53">
        <v>4</v>
      </c>
      <c r="B286" s="54" t="s">
        <v>1185</v>
      </c>
      <c r="C286" s="101"/>
      <c r="D286" s="102"/>
      <c r="E286" s="56"/>
      <c r="F286" s="103" t="s">
        <v>1186</v>
      </c>
      <c r="G286" s="109">
        <v>1</v>
      </c>
      <c r="H286" s="104" t="s">
        <v>1185</v>
      </c>
      <c r="I286" s="105" t="s">
        <v>1064</v>
      </c>
      <c r="J286" s="106"/>
      <c r="K286" s="107">
        <v>-1</v>
      </c>
      <c r="L286" s="107">
        <v>0.86</v>
      </c>
      <c r="M286" s="107"/>
      <c r="N286" s="107">
        <v>2.1</v>
      </c>
      <c r="O286" s="107"/>
      <c r="P286" s="107"/>
      <c r="Q286" s="107"/>
      <c r="R286" s="107">
        <v>1.806</v>
      </c>
      <c r="S286" s="107">
        <v>-1.81</v>
      </c>
      <c r="T286" s="99"/>
      <c r="U286" s="100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  <c r="AG286" s="57"/>
      <c r="AH286" s="57"/>
      <c r="AI286" s="57"/>
    </row>
    <row r="287" spans="1:35" outlineLevel="2" x14ac:dyDescent="0.35">
      <c r="A287" s="53">
        <v>4</v>
      </c>
      <c r="B287" s="54" t="s">
        <v>1187</v>
      </c>
      <c r="C287" s="101"/>
      <c r="D287" s="102"/>
      <c r="E287" s="56"/>
      <c r="F287" s="103" t="s">
        <v>1188</v>
      </c>
      <c r="G287" s="109">
        <v>1</v>
      </c>
      <c r="H287" s="104" t="s">
        <v>1187</v>
      </c>
      <c r="I287" s="105" t="s">
        <v>1082</v>
      </c>
      <c r="J287" s="106"/>
      <c r="K287" s="107">
        <v>-2</v>
      </c>
      <c r="L287" s="107">
        <v>1</v>
      </c>
      <c r="M287" s="107"/>
      <c r="N287" s="107">
        <v>0.5</v>
      </c>
      <c r="O287" s="107"/>
      <c r="P287" s="107"/>
      <c r="Q287" s="107"/>
      <c r="R287" s="107">
        <v>0.5</v>
      </c>
      <c r="S287" s="107">
        <v>-1</v>
      </c>
      <c r="T287" s="99"/>
      <c r="U287" s="100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  <c r="AG287" s="57"/>
      <c r="AH287" s="57"/>
      <c r="AI287" s="57"/>
    </row>
    <row r="288" spans="1:35" outlineLevel="2" x14ac:dyDescent="0.35">
      <c r="A288" s="53">
        <v>4</v>
      </c>
      <c r="B288" s="54" t="s">
        <v>1189</v>
      </c>
      <c r="C288" s="101"/>
      <c r="D288" s="102"/>
      <c r="E288" s="56"/>
      <c r="F288" s="103" t="s">
        <v>1190</v>
      </c>
      <c r="G288" s="109">
        <v>1</v>
      </c>
      <c r="H288" s="104" t="s">
        <v>1189</v>
      </c>
      <c r="I288" s="105" t="s">
        <v>1067</v>
      </c>
      <c r="J288" s="106"/>
      <c r="K288" s="107">
        <v>-1</v>
      </c>
      <c r="L288" s="107">
        <v>1.1000000000000001</v>
      </c>
      <c r="M288" s="107"/>
      <c r="N288" s="107">
        <v>1.2</v>
      </c>
      <c r="O288" s="107"/>
      <c r="P288" s="107"/>
      <c r="Q288" s="107"/>
      <c r="R288" s="107">
        <v>1.32</v>
      </c>
      <c r="S288" s="107">
        <v>-1.32</v>
      </c>
      <c r="T288" s="99"/>
      <c r="U288" s="100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  <c r="AG288" s="57"/>
      <c r="AH288" s="57"/>
      <c r="AI288" s="57"/>
    </row>
    <row r="289" spans="1:35" outlineLevel="2" x14ac:dyDescent="0.35">
      <c r="A289" s="53">
        <v>4</v>
      </c>
      <c r="B289" s="54" t="s">
        <v>1191</v>
      </c>
      <c r="C289" s="101"/>
      <c r="D289" s="102"/>
      <c r="E289" s="56"/>
      <c r="F289" s="103" t="s">
        <v>1192</v>
      </c>
      <c r="G289" s="109">
        <v>1</v>
      </c>
      <c r="H289" s="104" t="s">
        <v>1191</v>
      </c>
      <c r="I289" s="105" t="s">
        <v>1193</v>
      </c>
      <c r="J289" s="106"/>
      <c r="K289" s="107">
        <v>-1</v>
      </c>
      <c r="L289" s="107">
        <v>0.9</v>
      </c>
      <c r="M289" s="107"/>
      <c r="N289" s="107">
        <v>2.1</v>
      </c>
      <c r="O289" s="107"/>
      <c r="P289" s="107"/>
      <c r="Q289" s="107"/>
      <c r="R289" s="107">
        <v>1.8900000000000001</v>
      </c>
      <c r="S289" s="107">
        <v>-1.89</v>
      </c>
      <c r="T289" s="99"/>
      <c r="U289" s="100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  <c r="AG289" s="57"/>
      <c r="AH289" s="57"/>
      <c r="AI289" s="57"/>
    </row>
    <row r="290" spans="1:35" outlineLevel="2" x14ac:dyDescent="0.35">
      <c r="A290" s="53">
        <v>4</v>
      </c>
      <c r="B290" s="54" t="s">
        <v>1194</v>
      </c>
      <c r="C290" s="101"/>
      <c r="D290" s="102"/>
      <c r="E290" s="56"/>
      <c r="F290" s="103" t="s">
        <v>1195</v>
      </c>
      <c r="G290" s="109">
        <v>1</v>
      </c>
      <c r="H290" s="104" t="s">
        <v>1194</v>
      </c>
      <c r="I290" s="105" t="s">
        <v>1196</v>
      </c>
      <c r="J290" s="106"/>
      <c r="K290" s="107">
        <v>-1</v>
      </c>
      <c r="L290" s="107">
        <v>2</v>
      </c>
      <c r="M290" s="107"/>
      <c r="N290" s="107">
        <v>0.8</v>
      </c>
      <c r="O290" s="107"/>
      <c r="P290" s="107"/>
      <c r="Q290" s="107"/>
      <c r="R290" s="107">
        <v>1.6</v>
      </c>
      <c r="S290" s="107">
        <v>-1.6</v>
      </c>
      <c r="T290" s="99"/>
      <c r="U290" s="100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  <c r="AG290" s="57"/>
      <c r="AH290" s="57"/>
      <c r="AI290" s="57"/>
    </row>
    <row r="291" spans="1:35" outlineLevel="2" x14ac:dyDescent="0.35">
      <c r="A291" s="53">
        <v>4</v>
      </c>
      <c r="B291" s="54" t="s">
        <v>1197</v>
      </c>
      <c r="C291" s="101"/>
      <c r="D291" s="102"/>
      <c r="E291" s="56"/>
      <c r="F291" s="103" t="s">
        <v>1198</v>
      </c>
      <c r="G291" s="109">
        <v>1</v>
      </c>
      <c r="H291" s="104" t="s">
        <v>1197</v>
      </c>
      <c r="I291" s="105" t="s">
        <v>1199</v>
      </c>
      <c r="J291" s="106"/>
      <c r="K291" s="107">
        <v>-1</v>
      </c>
      <c r="L291" s="107">
        <v>5.6</v>
      </c>
      <c r="M291" s="107"/>
      <c r="N291" s="107">
        <v>3.8</v>
      </c>
      <c r="O291" s="107"/>
      <c r="P291" s="107"/>
      <c r="Q291" s="107"/>
      <c r="R291" s="107">
        <v>21.279999999999998</v>
      </c>
      <c r="S291" s="107">
        <v>-21.28</v>
      </c>
      <c r="T291" s="99"/>
      <c r="U291" s="100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  <c r="AG291" s="57"/>
      <c r="AH291" s="57"/>
      <c r="AI291" s="57"/>
    </row>
    <row r="292" spans="1:35" outlineLevel="2" x14ac:dyDescent="0.35">
      <c r="A292" s="53">
        <v>4</v>
      </c>
      <c r="B292" s="54" t="s">
        <v>1200</v>
      </c>
      <c r="C292" s="101"/>
      <c r="D292" s="102"/>
      <c r="E292" s="56"/>
      <c r="F292" s="103" t="s">
        <v>1201</v>
      </c>
      <c r="G292" s="109">
        <v>1</v>
      </c>
      <c r="H292" s="104" t="s">
        <v>1200</v>
      </c>
      <c r="I292" s="105" t="s">
        <v>1093</v>
      </c>
      <c r="J292" s="106"/>
      <c r="K292" s="107">
        <v>-1</v>
      </c>
      <c r="L292" s="107">
        <v>2.5</v>
      </c>
      <c r="M292" s="107"/>
      <c r="N292" s="107">
        <v>0.5</v>
      </c>
      <c r="O292" s="107"/>
      <c r="P292" s="107"/>
      <c r="Q292" s="107"/>
      <c r="R292" s="107">
        <v>1.25</v>
      </c>
      <c r="S292" s="107">
        <v>-1.25</v>
      </c>
      <c r="T292" s="99"/>
      <c r="U292" s="100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  <c r="AG292" s="57"/>
      <c r="AH292" s="57"/>
      <c r="AI292" s="57"/>
    </row>
    <row r="293" spans="1:35" outlineLevel="2" x14ac:dyDescent="0.35">
      <c r="A293" s="53">
        <v>4</v>
      </c>
      <c r="B293" s="54" t="s">
        <v>1202</v>
      </c>
      <c r="C293" s="101"/>
      <c r="D293" s="102"/>
      <c r="E293" s="56"/>
      <c r="F293" s="103" t="s">
        <v>1203</v>
      </c>
      <c r="G293" s="109">
        <v>1</v>
      </c>
      <c r="H293" s="104" t="s">
        <v>1202</v>
      </c>
      <c r="I293" s="105" t="s">
        <v>1204</v>
      </c>
      <c r="J293" s="106"/>
      <c r="K293" s="107">
        <v>1</v>
      </c>
      <c r="L293" s="107">
        <v>4.9000000000000004</v>
      </c>
      <c r="M293" s="107"/>
      <c r="N293" s="107">
        <v>3</v>
      </c>
      <c r="O293" s="107"/>
      <c r="P293" s="107"/>
      <c r="Q293" s="107"/>
      <c r="R293" s="107">
        <v>14.700000000000001</v>
      </c>
      <c r="S293" s="107">
        <v>14.7</v>
      </c>
      <c r="T293" s="99"/>
      <c r="U293" s="100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  <c r="AG293" s="57"/>
      <c r="AH293" s="57"/>
      <c r="AI293" s="57"/>
    </row>
    <row r="294" spans="1:35" outlineLevel="2" x14ac:dyDescent="0.35">
      <c r="A294" s="53">
        <v>4</v>
      </c>
      <c r="B294" s="54" t="s">
        <v>1205</v>
      </c>
      <c r="C294" s="101"/>
      <c r="D294" s="102"/>
      <c r="E294" s="56"/>
      <c r="F294" s="103" t="s">
        <v>1206</v>
      </c>
      <c r="G294" s="109">
        <v>1</v>
      </c>
      <c r="H294" s="104" t="s">
        <v>1205</v>
      </c>
      <c r="I294" s="105" t="s">
        <v>1064</v>
      </c>
      <c r="J294" s="106"/>
      <c r="K294" s="107">
        <v>-1</v>
      </c>
      <c r="L294" s="107">
        <v>0.86</v>
      </c>
      <c r="M294" s="107"/>
      <c r="N294" s="107">
        <v>2.1</v>
      </c>
      <c r="O294" s="107"/>
      <c r="P294" s="107"/>
      <c r="Q294" s="107"/>
      <c r="R294" s="107">
        <v>1.806</v>
      </c>
      <c r="S294" s="107">
        <v>-1.81</v>
      </c>
      <c r="T294" s="99"/>
      <c r="U294" s="100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  <c r="AG294" s="57"/>
      <c r="AH294" s="57"/>
      <c r="AI294" s="57"/>
    </row>
    <row r="295" spans="1:35" outlineLevel="2" x14ac:dyDescent="0.35">
      <c r="A295" s="53">
        <v>4</v>
      </c>
      <c r="B295" s="54" t="s">
        <v>1207</v>
      </c>
      <c r="C295" s="101"/>
      <c r="D295" s="102"/>
      <c r="E295" s="56"/>
      <c r="F295" s="103" t="s">
        <v>1208</v>
      </c>
      <c r="G295" s="109">
        <v>1</v>
      </c>
      <c r="H295" s="104" t="s">
        <v>1207</v>
      </c>
      <c r="I295" s="105" t="s">
        <v>1070</v>
      </c>
      <c r="J295" s="106"/>
      <c r="K295" s="107">
        <v>1</v>
      </c>
      <c r="L295" s="107">
        <v>9.75</v>
      </c>
      <c r="M295" s="107"/>
      <c r="N295" s="107">
        <v>3</v>
      </c>
      <c r="O295" s="107"/>
      <c r="P295" s="107"/>
      <c r="Q295" s="107"/>
      <c r="R295" s="107">
        <v>29.25</v>
      </c>
      <c r="S295" s="107">
        <v>29.25</v>
      </c>
      <c r="T295" s="99"/>
      <c r="U295" s="100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  <c r="AG295" s="57"/>
      <c r="AH295" s="57"/>
      <c r="AI295" s="57"/>
    </row>
    <row r="296" spans="1:35" outlineLevel="2" x14ac:dyDescent="0.35">
      <c r="A296" s="53">
        <v>4</v>
      </c>
      <c r="B296" s="54" t="s">
        <v>1209</v>
      </c>
      <c r="C296" s="101"/>
      <c r="D296" s="102"/>
      <c r="E296" s="56"/>
      <c r="F296" s="103" t="s">
        <v>1210</v>
      </c>
      <c r="G296" s="109">
        <v>1</v>
      </c>
      <c r="H296" s="104" t="s">
        <v>1209</v>
      </c>
      <c r="I296" s="105" t="s">
        <v>1193</v>
      </c>
      <c r="J296" s="106"/>
      <c r="K296" s="107">
        <v>-1</v>
      </c>
      <c r="L296" s="107">
        <v>0.9</v>
      </c>
      <c r="M296" s="107"/>
      <c r="N296" s="107">
        <v>2.1</v>
      </c>
      <c r="O296" s="107"/>
      <c r="P296" s="107"/>
      <c r="Q296" s="107"/>
      <c r="R296" s="107">
        <v>1.8900000000000001</v>
      </c>
      <c r="S296" s="107">
        <v>-1.89</v>
      </c>
      <c r="T296" s="99"/>
      <c r="U296" s="100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  <c r="AG296" s="57"/>
      <c r="AH296" s="57"/>
      <c r="AI296" s="57"/>
    </row>
    <row r="297" spans="1:35" outlineLevel="2" x14ac:dyDescent="0.35">
      <c r="A297" s="53">
        <v>4</v>
      </c>
      <c r="B297" s="54" t="s">
        <v>1211</v>
      </c>
      <c r="C297" s="101"/>
      <c r="D297" s="102"/>
      <c r="E297" s="56"/>
      <c r="F297" s="103" t="s">
        <v>1212</v>
      </c>
      <c r="G297" s="109">
        <v>1</v>
      </c>
      <c r="H297" s="104" t="s">
        <v>1211</v>
      </c>
      <c r="I297" s="105" t="s">
        <v>1213</v>
      </c>
      <c r="J297" s="106"/>
      <c r="K297" s="107">
        <v>1</v>
      </c>
      <c r="L297" s="107">
        <v>7.25</v>
      </c>
      <c r="M297" s="107"/>
      <c r="N297" s="107">
        <v>3</v>
      </c>
      <c r="O297" s="107"/>
      <c r="P297" s="107"/>
      <c r="Q297" s="107"/>
      <c r="R297" s="107">
        <v>21.75</v>
      </c>
      <c r="S297" s="107">
        <v>21.75</v>
      </c>
      <c r="T297" s="99"/>
      <c r="U297" s="100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  <c r="AG297" s="57"/>
      <c r="AH297" s="57"/>
      <c r="AI297" s="57"/>
    </row>
    <row r="298" spans="1:35" outlineLevel="2" x14ac:dyDescent="0.35">
      <c r="A298" s="53">
        <v>4</v>
      </c>
      <c r="B298" s="54" t="s">
        <v>1214</v>
      </c>
      <c r="C298" s="101"/>
      <c r="D298" s="102"/>
      <c r="E298" s="56"/>
      <c r="F298" s="103" t="s">
        <v>1215</v>
      </c>
      <c r="G298" s="109">
        <v>1</v>
      </c>
      <c r="H298" s="104" t="s">
        <v>1214</v>
      </c>
      <c r="I298" s="105" t="s">
        <v>1064</v>
      </c>
      <c r="J298" s="106"/>
      <c r="K298" s="107">
        <v>-1</v>
      </c>
      <c r="L298" s="107">
        <v>0.86</v>
      </c>
      <c r="M298" s="107"/>
      <c r="N298" s="107">
        <v>2.1</v>
      </c>
      <c r="O298" s="107"/>
      <c r="P298" s="107"/>
      <c r="Q298" s="107"/>
      <c r="R298" s="107">
        <v>1.806</v>
      </c>
      <c r="S298" s="107">
        <v>-1.81</v>
      </c>
      <c r="T298" s="99"/>
      <c r="U298" s="100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  <c r="AG298" s="57"/>
      <c r="AH298" s="57"/>
      <c r="AI298" s="57"/>
    </row>
    <row r="299" spans="1:35" outlineLevel="2" x14ac:dyDescent="0.35">
      <c r="A299" s="53">
        <v>4</v>
      </c>
      <c r="B299" s="54" t="s">
        <v>1216</v>
      </c>
      <c r="C299" s="101"/>
      <c r="D299" s="102"/>
      <c r="E299" s="56"/>
      <c r="F299" s="103" t="s">
        <v>1217</v>
      </c>
      <c r="G299" s="109">
        <v>1</v>
      </c>
      <c r="H299" s="104" t="s">
        <v>1216</v>
      </c>
      <c r="I299" s="105" t="s">
        <v>1135</v>
      </c>
      <c r="J299" s="106"/>
      <c r="K299" s="107">
        <v>1</v>
      </c>
      <c r="L299" s="107">
        <v>10.55</v>
      </c>
      <c r="M299" s="107"/>
      <c r="N299" s="107">
        <v>3</v>
      </c>
      <c r="O299" s="107"/>
      <c r="P299" s="107"/>
      <c r="Q299" s="107"/>
      <c r="R299" s="107">
        <v>31.650000000000002</v>
      </c>
      <c r="S299" s="107">
        <v>31.65</v>
      </c>
      <c r="T299" s="99"/>
      <c r="U299" s="100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  <c r="AG299" s="57"/>
      <c r="AH299" s="57"/>
      <c r="AI299" s="57"/>
    </row>
    <row r="300" spans="1:35" outlineLevel="2" x14ac:dyDescent="0.35">
      <c r="A300" s="53">
        <v>4</v>
      </c>
      <c r="B300" s="54" t="s">
        <v>1218</v>
      </c>
      <c r="C300" s="101"/>
      <c r="D300" s="102"/>
      <c r="E300" s="56"/>
      <c r="F300" s="103" t="s">
        <v>1219</v>
      </c>
      <c r="G300" s="109">
        <v>1</v>
      </c>
      <c r="H300" s="104" t="s">
        <v>1218</v>
      </c>
      <c r="I300" s="105" t="s">
        <v>1064</v>
      </c>
      <c r="J300" s="106"/>
      <c r="K300" s="107">
        <v>-1</v>
      </c>
      <c r="L300" s="107">
        <v>0.86</v>
      </c>
      <c r="M300" s="107"/>
      <c r="N300" s="107">
        <v>2.1</v>
      </c>
      <c r="O300" s="107"/>
      <c r="P300" s="107"/>
      <c r="Q300" s="107"/>
      <c r="R300" s="107">
        <v>1.806</v>
      </c>
      <c r="S300" s="107">
        <v>-1.81</v>
      </c>
      <c r="T300" s="99"/>
      <c r="U300" s="100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  <c r="AG300" s="57"/>
      <c r="AH300" s="57"/>
      <c r="AI300" s="57"/>
    </row>
    <row r="301" spans="1:35" outlineLevel="2" x14ac:dyDescent="0.35">
      <c r="A301" s="53">
        <v>4</v>
      </c>
      <c r="B301" s="54" t="s">
        <v>1220</v>
      </c>
      <c r="C301" s="101"/>
      <c r="D301" s="102"/>
      <c r="E301" s="56"/>
      <c r="F301" s="103" t="s">
        <v>1221</v>
      </c>
      <c r="G301" s="109">
        <v>1</v>
      </c>
      <c r="H301" s="104" t="s">
        <v>1220</v>
      </c>
      <c r="I301" s="105" t="s">
        <v>1222</v>
      </c>
      <c r="J301" s="106"/>
      <c r="K301" s="107">
        <v>1</v>
      </c>
      <c r="L301" s="107">
        <v>7.2</v>
      </c>
      <c r="M301" s="107"/>
      <c r="N301" s="107">
        <v>3</v>
      </c>
      <c r="O301" s="107"/>
      <c r="P301" s="107"/>
      <c r="Q301" s="107"/>
      <c r="R301" s="107">
        <v>21.6</v>
      </c>
      <c r="S301" s="107">
        <v>21.6</v>
      </c>
      <c r="T301" s="99"/>
      <c r="U301" s="100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  <c r="AG301" s="57"/>
      <c r="AH301" s="57"/>
      <c r="AI301" s="57"/>
    </row>
    <row r="302" spans="1:35" outlineLevel="2" x14ac:dyDescent="0.35">
      <c r="A302" s="53">
        <v>4</v>
      </c>
      <c r="B302" s="54" t="s">
        <v>1223</v>
      </c>
      <c r="C302" s="101"/>
      <c r="D302" s="102"/>
      <c r="E302" s="56"/>
      <c r="F302" s="103" t="s">
        <v>1224</v>
      </c>
      <c r="G302" s="109">
        <v>1</v>
      </c>
      <c r="H302" s="104" t="s">
        <v>1223</v>
      </c>
      <c r="I302" s="105" t="s">
        <v>1150</v>
      </c>
      <c r="J302" s="106"/>
      <c r="K302" s="107">
        <v>1</v>
      </c>
      <c r="L302" s="107">
        <v>5.55</v>
      </c>
      <c r="M302" s="107"/>
      <c r="N302" s="107">
        <v>3</v>
      </c>
      <c r="O302" s="107"/>
      <c r="P302" s="107"/>
      <c r="Q302" s="107"/>
      <c r="R302" s="107">
        <v>16.649999999999999</v>
      </c>
      <c r="S302" s="107">
        <v>16.649999999999999</v>
      </c>
      <c r="T302" s="99"/>
      <c r="U302" s="100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  <c r="AG302" s="57"/>
      <c r="AH302" s="57"/>
      <c r="AI302" s="57"/>
    </row>
    <row r="303" spans="1:35" outlineLevel="2" x14ac:dyDescent="0.35">
      <c r="A303" s="53">
        <v>4</v>
      </c>
      <c r="B303" s="54" t="s">
        <v>1225</v>
      </c>
      <c r="C303" s="101"/>
      <c r="D303" s="102"/>
      <c r="E303" s="56"/>
      <c r="F303" s="103" t="s">
        <v>1226</v>
      </c>
      <c r="G303" s="109">
        <v>1</v>
      </c>
      <c r="H303" s="104" t="s">
        <v>1225</v>
      </c>
      <c r="I303" s="105" t="s">
        <v>1064</v>
      </c>
      <c r="J303" s="106"/>
      <c r="K303" s="107">
        <v>-2</v>
      </c>
      <c r="L303" s="107">
        <v>0.86</v>
      </c>
      <c r="M303" s="107"/>
      <c r="N303" s="107">
        <v>2.1</v>
      </c>
      <c r="O303" s="107"/>
      <c r="P303" s="107"/>
      <c r="Q303" s="107"/>
      <c r="R303" s="107">
        <v>1.806</v>
      </c>
      <c r="S303" s="107">
        <v>-3.61</v>
      </c>
      <c r="T303" s="99"/>
      <c r="U303" s="100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  <c r="AG303" s="57"/>
      <c r="AH303" s="57"/>
      <c r="AI303" s="57"/>
    </row>
    <row r="304" spans="1:35" outlineLevel="2" x14ac:dyDescent="0.35">
      <c r="A304" s="53">
        <v>4</v>
      </c>
      <c r="B304" s="54" t="s">
        <v>1227</v>
      </c>
      <c r="C304" s="101"/>
      <c r="D304" s="102"/>
      <c r="E304" s="56"/>
      <c r="F304" s="103" t="s">
        <v>1228</v>
      </c>
      <c r="G304" s="109">
        <v>1</v>
      </c>
      <c r="H304" s="104" t="s">
        <v>1227</v>
      </c>
      <c r="I304" s="105" t="s">
        <v>1229</v>
      </c>
      <c r="J304" s="106"/>
      <c r="K304" s="107">
        <v>1</v>
      </c>
      <c r="L304" s="107">
        <v>6.84</v>
      </c>
      <c r="M304" s="107"/>
      <c r="N304" s="107">
        <v>3</v>
      </c>
      <c r="O304" s="107"/>
      <c r="P304" s="107"/>
      <c r="Q304" s="107"/>
      <c r="R304" s="107">
        <v>20.52</v>
      </c>
      <c r="S304" s="107">
        <v>20.52</v>
      </c>
      <c r="T304" s="99"/>
      <c r="U304" s="100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  <c r="AG304" s="57"/>
      <c r="AH304" s="57"/>
      <c r="AI304" s="57"/>
    </row>
    <row r="305" spans="1:35" outlineLevel="2" x14ac:dyDescent="0.35">
      <c r="A305" s="53">
        <v>4</v>
      </c>
      <c r="B305" s="54" t="s">
        <v>1230</v>
      </c>
      <c r="C305" s="101"/>
      <c r="D305" s="102"/>
      <c r="E305" s="56"/>
      <c r="F305" s="103" t="s">
        <v>1231</v>
      </c>
      <c r="G305" s="109">
        <v>1</v>
      </c>
      <c r="H305" s="104" t="s">
        <v>1230</v>
      </c>
      <c r="I305" s="105" t="s">
        <v>1158</v>
      </c>
      <c r="J305" s="106"/>
      <c r="K305" s="107">
        <v>1</v>
      </c>
      <c r="L305" s="107">
        <v>17.600000000000001</v>
      </c>
      <c r="M305" s="107"/>
      <c r="N305" s="107">
        <v>4</v>
      </c>
      <c r="O305" s="107"/>
      <c r="P305" s="107"/>
      <c r="Q305" s="107"/>
      <c r="R305" s="107">
        <v>70.400000000000006</v>
      </c>
      <c r="S305" s="107">
        <v>70.400000000000006</v>
      </c>
      <c r="T305" s="99"/>
      <c r="U305" s="100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  <c r="AG305" s="57"/>
      <c r="AH305" s="57"/>
      <c r="AI305" s="57"/>
    </row>
    <row r="306" spans="1:35" outlineLevel="2" x14ac:dyDescent="0.35">
      <c r="A306" s="53">
        <v>4</v>
      </c>
      <c r="B306" s="54" t="s">
        <v>1232</v>
      </c>
      <c r="C306" s="101"/>
      <c r="D306" s="102"/>
      <c r="E306" s="56"/>
      <c r="F306" s="103" t="s">
        <v>1233</v>
      </c>
      <c r="G306" s="109">
        <v>1</v>
      </c>
      <c r="H306" s="104" t="s">
        <v>1232</v>
      </c>
      <c r="I306" s="105" t="s">
        <v>1234</v>
      </c>
      <c r="J306" s="106"/>
      <c r="K306" s="107">
        <v>1</v>
      </c>
      <c r="L306" s="107">
        <v>15.5</v>
      </c>
      <c r="M306" s="107"/>
      <c r="N306" s="107">
        <v>0.5</v>
      </c>
      <c r="O306" s="107"/>
      <c r="P306" s="107"/>
      <c r="Q306" s="107"/>
      <c r="R306" s="107">
        <v>7.75</v>
      </c>
      <c r="S306" s="107">
        <v>7.75</v>
      </c>
      <c r="T306" s="99"/>
      <c r="U306" s="100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  <c r="AG306" s="57"/>
      <c r="AH306" s="57"/>
      <c r="AI306" s="57"/>
    </row>
    <row r="307" spans="1:35" ht="51" customHeight="1" outlineLevel="2" x14ac:dyDescent="0.35">
      <c r="A307" s="53">
        <v>3</v>
      </c>
      <c r="B307" s="54" t="s">
        <v>186</v>
      </c>
      <c r="C307" s="101" t="s">
        <v>40</v>
      </c>
      <c r="D307" s="102">
        <v>93189</v>
      </c>
      <c r="E307" s="56" t="s">
        <v>33</v>
      </c>
      <c r="F307" s="56" t="s">
        <v>185</v>
      </c>
      <c r="G307" s="109">
        <v>1</v>
      </c>
      <c r="H307" s="96" t="s">
        <v>186</v>
      </c>
      <c r="I307" s="97" t="s">
        <v>184</v>
      </c>
      <c r="J307" s="98"/>
      <c r="K307" s="98"/>
      <c r="L307" s="99"/>
      <c r="M307" s="99"/>
      <c r="N307" s="99"/>
      <c r="O307" s="99"/>
      <c r="P307" s="99"/>
      <c r="Q307" s="99"/>
      <c r="R307" s="99"/>
      <c r="S307" s="99"/>
      <c r="T307" s="99">
        <v>34.4</v>
      </c>
      <c r="U307" s="100" t="s">
        <v>60</v>
      </c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  <c r="AG307" s="57"/>
      <c r="AH307" s="57"/>
      <c r="AI307" s="57"/>
    </row>
    <row r="308" spans="1:35" outlineLevel="2" x14ac:dyDescent="0.35">
      <c r="A308" s="53">
        <v>4</v>
      </c>
      <c r="B308" s="54" t="s">
        <v>1235</v>
      </c>
      <c r="C308" s="101"/>
      <c r="D308" s="102"/>
      <c r="E308" s="56"/>
      <c r="F308" s="103" t="s">
        <v>1236</v>
      </c>
      <c r="G308" s="109">
        <v>1</v>
      </c>
      <c r="H308" s="104" t="s">
        <v>1235</v>
      </c>
      <c r="I308" s="105" t="s">
        <v>1237</v>
      </c>
      <c r="J308" s="106"/>
      <c r="K308" s="107">
        <v>20</v>
      </c>
      <c r="L308" s="107">
        <v>1.5</v>
      </c>
      <c r="M308" s="107"/>
      <c r="N308" s="107"/>
      <c r="O308" s="107"/>
      <c r="P308" s="107"/>
      <c r="Q308" s="107"/>
      <c r="R308" s="107">
        <v>1.5</v>
      </c>
      <c r="S308" s="107">
        <v>30</v>
      </c>
      <c r="T308" s="99"/>
      <c r="U308" s="100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  <c r="AG308" s="57"/>
      <c r="AH308" s="57"/>
      <c r="AI308" s="57"/>
    </row>
    <row r="309" spans="1:35" outlineLevel="2" x14ac:dyDescent="0.35">
      <c r="A309" s="53">
        <v>4</v>
      </c>
      <c r="B309" s="54" t="s">
        <v>1238</v>
      </c>
      <c r="C309" s="101"/>
      <c r="D309" s="102"/>
      <c r="E309" s="56"/>
      <c r="F309" s="103" t="s">
        <v>1239</v>
      </c>
      <c r="G309" s="109">
        <v>1</v>
      </c>
      <c r="H309" s="104" t="s">
        <v>1238</v>
      </c>
      <c r="I309" s="105" t="s">
        <v>1240</v>
      </c>
      <c r="J309" s="106"/>
      <c r="K309" s="107">
        <v>1</v>
      </c>
      <c r="L309" s="107">
        <v>1.4</v>
      </c>
      <c r="M309" s="107"/>
      <c r="N309" s="107"/>
      <c r="O309" s="107"/>
      <c r="P309" s="107"/>
      <c r="Q309" s="107"/>
      <c r="R309" s="107">
        <v>1.4</v>
      </c>
      <c r="S309" s="107">
        <v>1.4</v>
      </c>
      <c r="T309" s="99"/>
      <c r="U309" s="100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  <c r="AG309" s="57"/>
      <c r="AH309" s="57"/>
      <c r="AI309" s="57"/>
    </row>
    <row r="310" spans="1:35" outlineLevel="2" x14ac:dyDescent="0.35">
      <c r="A310" s="53">
        <v>4</v>
      </c>
      <c r="B310" s="54" t="s">
        <v>1241</v>
      </c>
      <c r="C310" s="101"/>
      <c r="D310" s="102"/>
      <c r="E310" s="56"/>
      <c r="F310" s="103" t="s">
        <v>1242</v>
      </c>
      <c r="G310" s="109">
        <v>1</v>
      </c>
      <c r="H310" s="104" t="s">
        <v>1241</v>
      </c>
      <c r="I310" s="105" t="s">
        <v>1243</v>
      </c>
      <c r="J310" s="106"/>
      <c r="K310" s="107">
        <v>2</v>
      </c>
      <c r="L310" s="107">
        <v>1.5</v>
      </c>
      <c r="M310" s="107"/>
      <c r="N310" s="107"/>
      <c r="O310" s="107"/>
      <c r="P310" s="107"/>
      <c r="Q310" s="107"/>
      <c r="R310" s="107">
        <v>1.5</v>
      </c>
      <c r="S310" s="107">
        <v>3</v>
      </c>
      <c r="T310" s="99"/>
      <c r="U310" s="100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  <c r="AG310" s="57"/>
      <c r="AH310" s="57"/>
      <c r="AI310" s="57"/>
    </row>
    <row r="311" spans="1:35" ht="68.25" customHeight="1" outlineLevel="2" x14ac:dyDescent="0.35">
      <c r="A311" s="53">
        <v>3</v>
      </c>
      <c r="B311" s="54" t="s">
        <v>189</v>
      </c>
      <c r="C311" s="101" t="s">
        <v>40</v>
      </c>
      <c r="D311" s="102">
        <v>93191</v>
      </c>
      <c r="E311" s="56" t="s">
        <v>33</v>
      </c>
      <c r="F311" s="56" t="s">
        <v>188</v>
      </c>
      <c r="G311" s="109">
        <v>1</v>
      </c>
      <c r="H311" s="96" t="s">
        <v>189</v>
      </c>
      <c r="I311" s="97" t="s">
        <v>187</v>
      </c>
      <c r="J311" s="98"/>
      <c r="K311" s="98"/>
      <c r="L311" s="99"/>
      <c r="M311" s="99"/>
      <c r="N311" s="99"/>
      <c r="O311" s="99"/>
      <c r="P311" s="99"/>
      <c r="Q311" s="99"/>
      <c r="R311" s="99"/>
      <c r="S311" s="99"/>
      <c r="T311" s="99">
        <v>38.900000000000006</v>
      </c>
      <c r="U311" s="100" t="s">
        <v>60</v>
      </c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  <c r="AG311" s="57"/>
      <c r="AH311" s="57"/>
      <c r="AI311" s="57"/>
    </row>
    <row r="312" spans="1:35" outlineLevel="2" x14ac:dyDescent="0.35">
      <c r="A312" s="53">
        <v>4</v>
      </c>
      <c r="B312" s="54" t="s">
        <v>1244</v>
      </c>
      <c r="C312" s="101"/>
      <c r="D312" s="102"/>
      <c r="E312" s="56"/>
      <c r="F312" s="103" t="s">
        <v>1245</v>
      </c>
      <c r="G312" s="109">
        <v>1</v>
      </c>
      <c r="H312" s="104" t="s">
        <v>1244</v>
      </c>
      <c r="I312" s="105" t="s">
        <v>1246</v>
      </c>
      <c r="J312" s="106"/>
      <c r="K312" s="107">
        <v>8</v>
      </c>
      <c r="L312" s="107">
        <v>1.6</v>
      </c>
      <c r="M312" s="107"/>
      <c r="N312" s="107"/>
      <c r="O312" s="107"/>
      <c r="P312" s="107"/>
      <c r="Q312" s="107"/>
      <c r="R312" s="107">
        <v>1.6</v>
      </c>
      <c r="S312" s="107">
        <v>12.8</v>
      </c>
      <c r="T312" s="99"/>
      <c r="U312" s="100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  <c r="AG312" s="57"/>
      <c r="AH312" s="57"/>
      <c r="AI312" s="57"/>
    </row>
    <row r="313" spans="1:35" outlineLevel="2" x14ac:dyDescent="0.35">
      <c r="A313" s="53">
        <v>4</v>
      </c>
      <c r="B313" s="54" t="s">
        <v>1247</v>
      </c>
      <c r="C313" s="101"/>
      <c r="D313" s="102"/>
      <c r="E313" s="56"/>
      <c r="F313" s="103" t="s">
        <v>1248</v>
      </c>
      <c r="G313" s="109">
        <v>1</v>
      </c>
      <c r="H313" s="104" t="s">
        <v>1247</v>
      </c>
      <c r="I313" s="105" t="s">
        <v>1249</v>
      </c>
      <c r="J313" s="106"/>
      <c r="K313" s="107">
        <v>5</v>
      </c>
      <c r="L313" s="107">
        <v>1.7</v>
      </c>
      <c r="M313" s="107"/>
      <c r="N313" s="107"/>
      <c r="O313" s="107"/>
      <c r="P313" s="107"/>
      <c r="Q313" s="107"/>
      <c r="R313" s="107">
        <v>1.7</v>
      </c>
      <c r="S313" s="107">
        <v>8.5</v>
      </c>
      <c r="T313" s="99"/>
      <c r="U313" s="100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  <c r="AG313" s="57"/>
      <c r="AH313" s="57"/>
      <c r="AI313" s="57"/>
    </row>
    <row r="314" spans="1:35" outlineLevel="2" x14ac:dyDescent="0.35">
      <c r="A314" s="53">
        <v>4</v>
      </c>
      <c r="B314" s="54" t="s">
        <v>1250</v>
      </c>
      <c r="C314" s="101"/>
      <c r="D314" s="102"/>
      <c r="E314" s="56"/>
      <c r="F314" s="103" t="s">
        <v>1251</v>
      </c>
      <c r="G314" s="109">
        <v>1</v>
      </c>
      <c r="H314" s="104" t="s">
        <v>1250</v>
      </c>
      <c r="I314" s="105" t="s">
        <v>1252</v>
      </c>
      <c r="J314" s="106"/>
      <c r="K314" s="107">
        <v>4</v>
      </c>
      <c r="L314" s="107">
        <v>3.1</v>
      </c>
      <c r="M314" s="107"/>
      <c r="N314" s="107"/>
      <c r="O314" s="107"/>
      <c r="P314" s="107"/>
      <c r="Q314" s="107"/>
      <c r="R314" s="107">
        <v>3.1</v>
      </c>
      <c r="S314" s="107">
        <v>12.4</v>
      </c>
      <c r="T314" s="99"/>
      <c r="U314" s="100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  <c r="AG314" s="57"/>
      <c r="AH314" s="57"/>
      <c r="AI314" s="57"/>
    </row>
    <row r="315" spans="1:35" outlineLevel="2" x14ac:dyDescent="0.35">
      <c r="A315" s="53">
        <v>4</v>
      </c>
      <c r="B315" s="54" t="s">
        <v>1253</v>
      </c>
      <c r="C315" s="101"/>
      <c r="D315" s="102"/>
      <c r="E315" s="56"/>
      <c r="F315" s="103" t="s">
        <v>1254</v>
      </c>
      <c r="G315" s="109">
        <v>1</v>
      </c>
      <c r="H315" s="104" t="s">
        <v>1253</v>
      </c>
      <c r="I315" s="105" t="s">
        <v>1255</v>
      </c>
      <c r="J315" s="106"/>
      <c r="K315" s="107">
        <v>2</v>
      </c>
      <c r="L315" s="107">
        <v>2.6</v>
      </c>
      <c r="M315" s="107"/>
      <c r="N315" s="107"/>
      <c r="O315" s="107"/>
      <c r="P315" s="107"/>
      <c r="Q315" s="107"/>
      <c r="R315" s="107">
        <v>2.6</v>
      </c>
      <c r="S315" s="107">
        <v>5.2</v>
      </c>
      <c r="T315" s="99"/>
      <c r="U315" s="100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  <c r="AG315" s="57"/>
      <c r="AH315" s="57"/>
      <c r="AI315" s="57"/>
    </row>
    <row r="316" spans="1:35" ht="43.5" outlineLevel="2" x14ac:dyDescent="0.35">
      <c r="A316" s="53">
        <v>3</v>
      </c>
      <c r="B316" s="54" t="s">
        <v>192</v>
      </c>
      <c r="C316" s="101" t="s">
        <v>40</v>
      </c>
      <c r="D316" s="102">
        <v>93197</v>
      </c>
      <c r="E316" s="56" t="s">
        <v>33</v>
      </c>
      <c r="F316" s="56" t="s">
        <v>191</v>
      </c>
      <c r="G316" s="109">
        <v>1</v>
      </c>
      <c r="H316" s="96" t="s">
        <v>192</v>
      </c>
      <c r="I316" s="97" t="s">
        <v>190</v>
      </c>
      <c r="J316" s="98"/>
      <c r="K316" s="98"/>
      <c r="L316" s="99"/>
      <c r="M316" s="99"/>
      <c r="N316" s="99"/>
      <c r="O316" s="99"/>
      <c r="P316" s="99"/>
      <c r="Q316" s="99"/>
      <c r="R316" s="99"/>
      <c r="S316" s="99"/>
      <c r="T316" s="99">
        <v>38.900000000000006</v>
      </c>
      <c r="U316" s="100" t="s">
        <v>60</v>
      </c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  <c r="AG316" s="57"/>
      <c r="AH316" s="57"/>
      <c r="AI316" s="57"/>
    </row>
    <row r="317" spans="1:35" outlineLevel="2" x14ac:dyDescent="0.35">
      <c r="A317" s="53">
        <v>4</v>
      </c>
      <c r="B317" s="54" t="s">
        <v>1256</v>
      </c>
      <c r="C317" s="101"/>
      <c r="D317" s="102"/>
      <c r="E317" s="56"/>
      <c r="F317" s="103" t="s">
        <v>1257</v>
      </c>
      <c r="G317" s="109">
        <v>1</v>
      </c>
      <c r="H317" s="104" t="s">
        <v>1256</v>
      </c>
      <c r="I317" s="105" t="s">
        <v>1246</v>
      </c>
      <c r="J317" s="106"/>
      <c r="K317" s="107">
        <v>8</v>
      </c>
      <c r="L317" s="107">
        <v>1.6</v>
      </c>
      <c r="M317" s="107"/>
      <c r="N317" s="107"/>
      <c r="O317" s="107"/>
      <c r="P317" s="107"/>
      <c r="Q317" s="107"/>
      <c r="R317" s="107">
        <v>1.6</v>
      </c>
      <c r="S317" s="107">
        <v>12.8</v>
      </c>
      <c r="T317" s="99"/>
      <c r="U317" s="100"/>
      <c r="W317" s="57"/>
      <c r="X317" s="57"/>
      <c r="Y317" s="57"/>
      <c r="Z317" s="57"/>
      <c r="AA317" s="57"/>
      <c r="AB317" s="57"/>
      <c r="AC317" s="57"/>
      <c r="AD317" s="57"/>
      <c r="AE317" s="57"/>
      <c r="AF317" s="57"/>
      <c r="AG317" s="57"/>
      <c r="AH317" s="57"/>
      <c r="AI317" s="57"/>
    </row>
    <row r="318" spans="1:35" outlineLevel="2" x14ac:dyDescent="0.35">
      <c r="A318" s="53">
        <v>4</v>
      </c>
      <c r="B318" s="54" t="s">
        <v>1258</v>
      </c>
      <c r="C318" s="101"/>
      <c r="D318" s="102"/>
      <c r="E318" s="56"/>
      <c r="F318" s="103" t="s">
        <v>1259</v>
      </c>
      <c r="G318" s="109">
        <v>1</v>
      </c>
      <c r="H318" s="104" t="s">
        <v>1258</v>
      </c>
      <c r="I318" s="105" t="s">
        <v>1249</v>
      </c>
      <c r="J318" s="106"/>
      <c r="K318" s="107">
        <v>5</v>
      </c>
      <c r="L318" s="107">
        <v>1.7</v>
      </c>
      <c r="M318" s="107"/>
      <c r="N318" s="107"/>
      <c r="O318" s="107"/>
      <c r="P318" s="107"/>
      <c r="Q318" s="107"/>
      <c r="R318" s="107">
        <v>1.7</v>
      </c>
      <c r="S318" s="107">
        <v>8.5</v>
      </c>
      <c r="T318" s="99"/>
      <c r="U318" s="100"/>
      <c r="W318" s="57"/>
      <c r="X318" s="57"/>
      <c r="Y318" s="57"/>
      <c r="Z318" s="57"/>
      <c r="AA318" s="57"/>
      <c r="AB318" s="57"/>
      <c r="AC318" s="57"/>
      <c r="AD318" s="57"/>
      <c r="AE318" s="57"/>
      <c r="AF318" s="57"/>
      <c r="AG318" s="57"/>
      <c r="AH318" s="57"/>
      <c r="AI318" s="57"/>
    </row>
    <row r="319" spans="1:35" outlineLevel="2" x14ac:dyDescent="0.35">
      <c r="A319" s="53">
        <v>4</v>
      </c>
      <c r="B319" s="54" t="s">
        <v>1260</v>
      </c>
      <c r="C319" s="101"/>
      <c r="D319" s="102"/>
      <c r="E319" s="56"/>
      <c r="F319" s="103" t="s">
        <v>1261</v>
      </c>
      <c r="G319" s="109">
        <v>1</v>
      </c>
      <c r="H319" s="104" t="s">
        <v>1260</v>
      </c>
      <c r="I319" s="105" t="s">
        <v>1252</v>
      </c>
      <c r="J319" s="106"/>
      <c r="K319" s="107">
        <v>4</v>
      </c>
      <c r="L319" s="107">
        <v>3.1</v>
      </c>
      <c r="M319" s="107"/>
      <c r="N319" s="107"/>
      <c r="O319" s="107"/>
      <c r="P319" s="107"/>
      <c r="Q319" s="107"/>
      <c r="R319" s="107">
        <v>3.1</v>
      </c>
      <c r="S319" s="107">
        <v>12.4</v>
      </c>
      <c r="T319" s="99"/>
      <c r="U319" s="100"/>
      <c r="W319" s="57"/>
      <c r="X319" s="57"/>
      <c r="Y319" s="57"/>
      <c r="Z319" s="57"/>
      <c r="AA319" s="57"/>
      <c r="AB319" s="57"/>
      <c r="AC319" s="57"/>
      <c r="AD319" s="57"/>
      <c r="AE319" s="57"/>
      <c r="AF319" s="57"/>
      <c r="AG319" s="57"/>
      <c r="AH319" s="57"/>
      <c r="AI319" s="57"/>
    </row>
    <row r="320" spans="1:35" outlineLevel="2" x14ac:dyDescent="0.35">
      <c r="A320" s="53">
        <v>4</v>
      </c>
      <c r="B320" s="54" t="s">
        <v>1262</v>
      </c>
      <c r="C320" s="101"/>
      <c r="D320" s="102"/>
      <c r="E320" s="56"/>
      <c r="F320" s="103" t="s">
        <v>1263</v>
      </c>
      <c r="G320" s="109">
        <v>1</v>
      </c>
      <c r="H320" s="104" t="s">
        <v>1262</v>
      </c>
      <c r="I320" s="105" t="s">
        <v>1255</v>
      </c>
      <c r="J320" s="106"/>
      <c r="K320" s="107">
        <v>2</v>
      </c>
      <c r="L320" s="107">
        <v>2.6</v>
      </c>
      <c r="M320" s="107"/>
      <c r="N320" s="107"/>
      <c r="O320" s="107"/>
      <c r="P320" s="107"/>
      <c r="Q320" s="107"/>
      <c r="R320" s="107">
        <v>2.6</v>
      </c>
      <c r="S320" s="107">
        <v>5.2</v>
      </c>
      <c r="T320" s="99"/>
      <c r="U320" s="100"/>
      <c r="W320" s="57"/>
      <c r="X320" s="57"/>
      <c r="Y320" s="57"/>
      <c r="Z320" s="57"/>
      <c r="AA320" s="57"/>
      <c r="AB320" s="57"/>
      <c r="AC320" s="57"/>
      <c r="AD320" s="57"/>
      <c r="AE320" s="57"/>
      <c r="AF320" s="57"/>
      <c r="AG320" s="57"/>
      <c r="AH320" s="57"/>
      <c r="AI320" s="57"/>
    </row>
    <row r="321" spans="1:35" outlineLevel="2" x14ac:dyDescent="0.35">
      <c r="A321" s="53">
        <v>2</v>
      </c>
      <c r="B321" s="54" t="s">
        <v>52</v>
      </c>
      <c r="C321" s="56"/>
      <c r="D321" s="102"/>
      <c r="E321" s="56"/>
      <c r="F321" s="90">
        <v>6</v>
      </c>
      <c r="G321" s="109">
        <v>1</v>
      </c>
      <c r="H321" s="91" t="s">
        <v>52</v>
      </c>
      <c r="I321" s="110" t="s">
        <v>193</v>
      </c>
      <c r="J321" s="41"/>
      <c r="K321" s="41"/>
      <c r="L321" s="41"/>
      <c r="M321" s="41"/>
      <c r="N321" s="42"/>
      <c r="O321" s="42"/>
      <c r="P321" s="42"/>
      <c r="Q321" s="42"/>
      <c r="R321" s="42"/>
      <c r="S321" s="42"/>
      <c r="T321" s="42"/>
      <c r="U321" s="93"/>
      <c r="W321" s="57"/>
      <c r="X321" s="57"/>
      <c r="Y321" s="57"/>
      <c r="Z321" s="57"/>
      <c r="AA321" s="57"/>
      <c r="AB321" s="57"/>
      <c r="AC321" s="57"/>
      <c r="AD321" s="57"/>
      <c r="AE321" s="57"/>
      <c r="AF321" s="57"/>
      <c r="AG321" s="57"/>
      <c r="AH321" s="57"/>
      <c r="AI321" s="57"/>
    </row>
    <row r="322" spans="1:35" ht="91.5" customHeight="1" outlineLevel="2" x14ac:dyDescent="0.35">
      <c r="A322" s="53">
        <v>3</v>
      </c>
      <c r="B322" s="54" t="s">
        <v>197</v>
      </c>
      <c r="C322" s="101" t="s">
        <v>40</v>
      </c>
      <c r="D322" s="102">
        <v>87893</v>
      </c>
      <c r="E322" s="56" t="s">
        <v>33</v>
      </c>
      <c r="F322" s="56" t="s">
        <v>196</v>
      </c>
      <c r="G322" s="109">
        <v>1</v>
      </c>
      <c r="H322" s="96" t="s">
        <v>197</v>
      </c>
      <c r="I322" s="97" t="s">
        <v>195</v>
      </c>
      <c r="J322" s="98"/>
      <c r="K322" s="98"/>
      <c r="L322" s="99"/>
      <c r="M322" s="99"/>
      <c r="N322" s="99"/>
      <c r="O322" s="99"/>
      <c r="P322" s="99"/>
      <c r="Q322" s="99"/>
      <c r="R322" s="99"/>
      <c r="S322" s="99"/>
      <c r="T322" s="99">
        <v>1015.4800000000002</v>
      </c>
      <c r="U322" s="100" t="s">
        <v>37</v>
      </c>
      <c r="W322">
        <v>1557.0700000000002</v>
      </c>
      <c r="X322" s="57"/>
      <c r="Y322" s="57"/>
      <c r="Z322" s="57"/>
      <c r="AA322" s="57"/>
      <c r="AB322" s="57"/>
      <c r="AC322" s="57"/>
      <c r="AD322" s="57"/>
      <c r="AE322" s="57"/>
      <c r="AF322" s="57"/>
      <c r="AG322" s="57"/>
      <c r="AH322" s="57"/>
      <c r="AI322" s="57"/>
    </row>
    <row r="323" spans="1:35" ht="13.5" customHeight="1" outlineLevel="2" x14ac:dyDescent="0.35">
      <c r="C323" s="101"/>
      <c r="D323" s="102"/>
      <c r="E323" s="56"/>
      <c r="G323" s="109"/>
      <c r="H323" s="96"/>
      <c r="I323" s="106" t="s">
        <v>758</v>
      </c>
      <c r="J323" s="98"/>
      <c r="K323" s="98"/>
      <c r="L323" s="99"/>
      <c r="M323" s="99"/>
      <c r="N323" s="99"/>
      <c r="O323" s="99"/>
      <c r="P323" s="99"/>
      <c r="Q323" s="99"/>
      <c r="R323" s="99"/>
      <c r="S323" s="99"/>
      <c r="T323" s="99"/>
      <c r="U323" s="100"/>
      <c r="W323" s="57">
        <v>242.92999999999984</v>
      </c>
      <c r="X323" s="57"/>
      <c r="Y323" s="57"/>
      <c r="Z323" s="57"/>
      <c r="AA323" s="57"/>
      <c r="AB323" s="57"/>
      <c r="AC323" s="57"/>
      <c r="AD323" s="57"/>
      <c r="AE323" s="57"/>
      <c r="AF323" s="57"/>
      <c r="AG323" s="57"/>
      <c r="AH323" s="57"/>
      <c r="AI323" s="57"/>
    </row>
    <row r="324" spans="1:35" outlineLevel="2" x14ac:dyDescent="0.35">
      <c r="A324" s="53">
        <v>4</v>
      </c>
      <c r="B324" s="54" t="s">
        <v>1264</v>
      </c>
      <c r="C324" s="101"/>
      <c r="D324" s="102"/>
      <c r="E324" s="56"/>
      <c r="F324" s="103" t="s">
        <v>1265</v>
      </c>
      <c r="G324" s="109">
        <v>1</v>
      </c>
      <c r="H324" s="104" t="s">
        <v>1264</v>
      </c>
      <c r="I324" s="105" t="s">
        <v>1061</v>
      </c>
      <c r="J324" s="106"/>
      <c r="K324" s="107">
        <v>1</v>
      </c>
      <c r="L324" s="107">
        <v>17.3</v>
      </c>
      <c r="M324" s="107"/>
      <c r="N324" s="107">
        <v>2.9</v>
      </c>
      <c r="O324" s="107"/>
      <c r="P324" s="107"/>
      <c r="Q324" s="107"/>
      <c r="R324" s="107">
        <v>50.17</v>
      </c>
      <c r="S324" s="107">
        <v>50.17</v>
      </c>
      <c r="T324" s="99"/>
      <c r="U324" s="100"/>
      <c r="W324" s="57"/>
      <c r="X324" s="57"/>
      <c r="Y324" s="57"/>
      <c r="Z324" s="57"/>
      <c r="AA324" s="57"/>
      <c r="AB324" s="57"/>
      <c r="AC324" s="57"/>
      <c r="AD324" s="57"/>
      <c r="AE324" s="57"/>
      <c r="AF324" s="57"/>
      <c r="AG324" s="57"/>
      <c r="AH324" s="57"/>
      <c r="AI324" s="57"/>
    </row>
    <row r="325" spans="1:35" outlineLevel="2" x14ac:dyDescent="0.35">
      <c r="A325" s="53">
        <v>4</v>
      </c>
      <c r="B325" s="54" t="s">
        <v>1266</v>
      </c>
      <c r="C325" s="101"/>
      <c r="D325" s="102"/>
      <c r="E325" s="56"/>
      <c r="F325" s="103" t="s">
        <v>1267</v>
      </c>
      <c r="G325" s="109">
        <v>1</v>
      </c>
      <c r="H325" s="104" t="s">
        <v>1266</v>
      </c>
      <c r="I325" s="105" t="s">
        <v>1064</v>
      </c>
      <c r="J325" s="106"/>
      <c r="K325" s="107">
        <v>-2</v>
      </c>
      <c r="L325" s="107">
        <v>0.86</v>
      </c>
      <c r="M325" s="107"/>
      <c r="N325" s="107">
        <v>2.1</v>
      </c>
      <c r="O325" s="107"/>
      <c r="P325" s="107"/>
      <c r="Q325" s="107"/>
      <c r="R325" s="107">
        <v>1.806</v>
      </c>
      <c r="S325" s="107">
        <v>-3.61</v>
      </c>
      <c r="T325" s="99"/>
      <c r="U325" s="100"/>
      <c r="W325" s="57"/>
      <c r="X325" s="57"/>
      <c r="Y325" s="57"/>
      <c r="Z325" s="57"/>
      <c r="AA325" s="57"/>
      <c r="AB325" s="57"/>
      <c r="AC325" s="57"/>
      <c r="AD325" s="57"/>
      <c r="AE325" s="57"/>
      <c r="AF325" s="57"/>
      <c r="AG325" s="57"/>
      <c r="AH325" s="57"/>
      <c r="AI325" s="57"/>
    </row>
    <row r="326" spans="1:35" outlineLevel="2" x14ac:dyDescent="0.35">
      <c r="A326" s="53">
        <v>4</v>
      </c>
      <c r="B326" s="54" t="s">
        <v>1268</v>
      </c>
      <c r="C326" s="101"/>
      <c r="D326" s="102"/>
      <c r="E326" s="56"/>
      <c r="F326" s="103" t="s">
        <v>1269</v>
      </c>
      <c r="G326" s="109">
        <v>1</v>
      </c>
      <c r="H326" s="104" t="s">
        <v>1268</v>
      </c>
      <c r="I326" s="105" t="s">
        <v>1067</v>
      </c>
      <c r="J326" s="106"/>
      <c r="K326" s="107">
        <v>-1</v>
      </c>
      <c r="L326" s="107">
        <v>1.1000000000000001</v>
      </c>
      <c r="M326" s="107"/>
      <c r="N326" s="107">
        <v>1.2</v>
      </c>
      <c r="O326" s="107"/>
      <c r="P326" s="107"/>
      <c r="Q326" s="107"/>
      <c r="R326" s="107">
        <v>1.32</v>
      </c>
      <c r="S326" s="107">
        <v>-1.32</v>
      </c>
      <c r="T326" s="99"/>
      <c r="U326" s="100"/>
      <c r="W326" s="57"/>
      <c r="X326" s="57"/>
      <c r="Y326" s="57"/>
      <c r="Z326" s="57"/>
      <c r="AA326" s="57"/>
      <c r="AB326" s="57"/>
      <c r="AC326" s="57"/>
      <c r="AD326" s="57"/>
      <c r="AE326" s="57"/>
      <c r="AF326" s="57"/>
      <c r="AG326" s="57"/>
      <c r="AH326" s="57"/>
      <c r="AI326" s="57"/>
    </row>
    <row r="327" spans="1:35" outlineLevel="2" x14ac:dyDescent="0.35">
      <c r="A327" s="53">
        <v>4</v>
      </c>
      <c r="B327" s="54" t="s">
        <v>1270</v>
      </c>
      <c r="C327" s="101"/>
      <c r="D327" s="102"/>
      <c r="E327" s="56"/>
      <c r="F327" s="103" t="s">
        <v>1271</v>
      </c>
      <c r="G327" s="109">
        <v>1</v>
      </c>
      <c r="H327" s="104" t="s">
        <v>1270</v>
      </c>
      <c r="I327" s="105" t="s">
        <v>1070</v>
      </c>
      <c r="J327" s="106"/>
      <c r="K327" s="107">
        <v>1</v>
      </c>
      <c r="L327" s="107">
        <v>14.3</v>
      </c>
      <c r="M327" s="107"/>
      <c r="N327" s="107">
        <v>2.9</v>
      </c>
      <c r="O327" s="107"/>
      <c r="P327" s="107"/>
      <c r="Q327" s="107"/>
      <c r="R327" s="107">
        <v>41.47</v>
      </c>
      <c r="S327" s="107">
        <v>41.47</v>
      </c>
      <c r="T327" s="99"/>
      <c r="U327" s="100"/>
      <c r="W327" s="57"/>
      <c r="X327" s="57"/>
      <c r="Y327" s="57"/>
      <c r="Z327" s="57"/>
      <c r="AA327" s="57"/>
      <c r="AB327" s="57"/>
      <c r="AC327" s="57"/>
      <c r="AD327" s="57"/>
      <c r="AE327" s="57"/>
      <c r="AF327" s="57"/>
      <c r="AG327" s="57"/>
      <c r="AH327" s="57"/>
      <c r="AI327" s="57"/>
    </row>
    <row r="328" spans="1:35" outlineLevel="2" x14ac:dyDescent="0.35">
      <c r="A328" s="53">
        <v>4</v>
      </c>
      <c r="B328" s="54" t="s">
        <v>1272</v>
      </c>
      <c r="C328" s="101"/>
      <c r="D328" s="102"/>
      <c r="E328" s="56"/>
      <c r="F328" s="103" t="s">
        <v>1273</v>
      </c>
      <c r="G328" s="109">
        <v>1</v>
      </c>
      <c r="H328" s="104" t="s">
        <v>1272</v>
      </c>
      <c r="I328" s="105" t="s">
        <v>1064</v>
      </c>
      <c r="J328" s="106"/>
      <c r="K328" s="107">
        <v>-1</v>
      </c>
      <c r="L328" s="107">
        <v>0.86</v>
      </c>
      <c r="M328" s="107"/>
      <c r="N328" s="107">
        <v>2.1</v>
      </c>
      <c r="O328" s="107"/>
      <c r="P328" s="107"/>
      <c r="Q328" s="107"/>
      <c r="R328" s="107">
        <v>1.806</v>
      </c>
      <c r="S328" s="107">
        <v>-1.81</v>
      </c>
      <c r="T328" s="99"/>
      <c r="U328" s="100"/>
      <c r="W328" s="57"/>
      <c r="X328" s="57"/>
      <c r="Y328" s="57"/>
      <c r="Z328" s="57"/>
      <c r="AA328" s="57"/>
      <c r="AB328" s="57"/>
      <c r="AC328" s="57"/>
      <c r="AD328" s="57"/>
      <c r="AE328" s="57"/>
      <c r="AF328" s="57"/>
      <c r="AG328" s="57"/>
      <c r="AH328" s="57"/>
      <c r="AI328" s="57"/>
    </row>
    <row r="329" spans="1:35" outlineLevel="2" x14ac:dyDescent="0.35">
      <c r="A329" s="53">
        <v>4</v>
      </c>
      <c r="B329" s="54" t="s">
        <v>1274</v>
      </c>
      <c r="C329" s="101"/>
      <c r="D329" s="102"/>
      <c r="E329" s="56"/>
      <c r="F329" s="103" t="s">
        <v>1275</v>
      </c>
      <c r="G329" s="109">
        <v>1</v>
      </c>
      <c r="H329" s="104" t="s">
        <v>1274</v>
      </c>
      <c r="I329" s="105" t="s">
        <v>1067</v>
      </c>
      <c r="J329" s="106"/>
      <c r="K329" s="107">
        <v>-1</v>
      </c>
      <c r="L329" s="107">
        <v>1.1000000000000001</v>
      </c>
      <c r="M329" s="107"/>
      <c r="N329" s="107">
        <v>1.2</v>
      </c>
      <c r="O329" s="107"/>
      <c r="P329" s="107"/>
      <c r="Q329" s="107"/>
      <c r="R329" s="107">
        <v>1.32</v>
      </c>
      <c r="S329" s="107">
        <v>-1.32</v>
      </c>
      <c r="T329" s="99"/>
      <c r="U329" s="100"/>
      <c r="W329" s="57"/>
      <c r="X329" s="57"/>
      <c r="Y329" s="57"/>
      <c r="Z329" s="57"/>
      <c r="AA329" s="57"/>
      <c r="AB329" s="57"/>
      <c r="AC329" s="57"/>
      <c r="AD329" s="57"/>
      <c r="AE329" s="57"/>
      <c r="AF329" s="57"/>
      <c r="AG329" s="57"/>
      <c r="AH329" s="57"/>
      <c r="AI329" s="57"/>
    </row>
    <row r="330" spans="1:35" outlineLevel="2" x14ac:dyDescent="0.35">
      <c r="A330" s="53">
        <v>4</v>
      </c>
      <c r="B330" s="54" t="s">
        <v>1276</v>
      </c>
      <c r="C330" s="101"/>
      <c r="D330" s="102"/>
      <c r="E330" s="56"/>
      <c r="F330" s="103" t="s">
        <v>1277</v>
      </c>
      <c r="G330" s="109">
        <v>1</v>
      </c>
      <c r="H330" s="104" t="s">
        <v>1276</v>
      </c>
      <c r="I330" s="105" t="s">
        <v>1278</v>
      </c>
      <c r="J330" s="106"/>
      <c r="K330" s="107">
        <v>1</v>
      </c>
      <c r="L330" s="107">
        <v>8.1999999999999993</v>
      </c>
      <c r="M330" s="107"/>
      <c r="N330" s="107">
        <v>2.9</v>
      </c>
      <c r="O330" s="107"/>
      <c r="P330" s="107"/>
      <c r="Q330" s="107"/>
      <c r="R330" s="107">
        <v>23.779999999999998</v>
      </c>
      <c r="S330" s="107">
        <v>23.78</v>
      </c>
      <c r="T330" s="99"/>
      <c r="U330" s="100"/>
      <c r="W330" s="57"/>
      <c r="X330" s="57"/>
      <c r="Y330" s="57"/>
      <c r="Z330" s="57"/>
      <c r="AA330" s="57"/>
      <c r="AB330" s="57"/>
      <c r="AC330" s="57"/>
      <c r="AD330" s="57"/>
      <c r="AE330" s="57"/>
      <c r="AF330" s="57"/>
      <c r="AG330" s="57"/>
      <c r="AH330" s="57"/>
      <c r="AI330" s="57"/>
    </row>
    <row r="331" spans="1:35" outlineLevel="2" x14ac:dyDescent="0.35">
      <c r="A331" s="53">
        <v>4</v>
      </c>
      <c r="B331" s="54" t="s">
        <v>1279</v>
      </c>
      <c r="C331" s="101"/>
      <c r="D331" s="102"/>
      <c r="E331" s="56"/>
      <c r="F331" s="103" t="s">
        <v>1280</v>
      </c>
      <c r="G331" s="109">
        <v>1</v>
      </c>
      <c r="H331" s="104" t="s">
        <v>1279</v>
      </c>
      <c r="I331" s="105" t="s">
        <v>1064</v>
      </c>
      <c r="J331" s="106"/>
      <c r="K331" s="107">
        <v>-1</v>
      </c>
      <c r="L331" s="107">
        <v>0.86</v>
      </c>
      <c r="M331" s="107"/>
      <c r="N331" s="107">
        <v>2.1</v>
      </c>
      <c r="O331" s="107"/>
      <c r="P331" s="107"/>
      <c r="Q331" s="107"/>
      <c r="R331" s="107">
        <v>1.806</v>
      </c>
      <c r="S331" s="107">
        <v>-1.81</v>
      </c>
      <c r="T331" s="99"/>
      <c r="U331" s="100"/>
      <c r="W331" s="57"/>
      <c r="X331" s="57"/>
      <c r="Y331" s="57"/>
      <c r="Z331" s="57"/>
      <c r="AA331" s="57"/>
      <c r="AB331" s="57"/>
      <c r="AC331" s="57"/>
      <c r="AD331" s="57"/>
      <c r="AE331" s="57"/>
      <c r="AF331" s="57"/>
      <c r="AG331" s="57"/>
      <c r="AH331" s="57"/>
      <c r="AI331" s="57"/>
    </row>
    <row r="332" spans="1:35" outlineLevel="2" x14ac:dyDescent="0.35">
      <c r="A332" s="53">
        <v>4</v>
      </c>
      <c r="B332" s="54" t="s">
        <v>1281</v>
      </c>
      <c r="C332" s="101"/>
      <c r="D332" s="102"/>
      <c r="E332" s="56"/>
      <c r="F332" s="103" t="s">
        <v>1282</v>
      </c>
      <c r="G332" s="109">
        <v>1</v>
      </c>
      <c r="H332" s="104" t="s">
        <v>1281</v>
      </c>
      <c r="I332" s="105" t="s">
        <v>1082</v>
      </c>
      <c r="J332" s="106"/>
      <c r="K332" s="107">
        <v>-1</v>
      </c>
      <c r="L332" s="107">
        <v>1</v>
      </c>
      <c r="M332" s="107"/>
      <c r="N332" s="107">
        <v>0.5</v>
      </c>
      <c r="O332" s="107"/>
      <c r="P332" s="107"/>
      <c r="Q332" s="107"/>
      <c r="R332" s="107">
        <v>0.5</v>
      </c>
      <c r="S332" s="107">
        <v>-0.5</v>
      </c>
      <c r="T332" s="99"/>
      <c r="U332" s="100"/>
      <c r="W332" s="57"/>
      <c r="X332" s="57"/>
      <c r="Y332" s="57"/>
      <c r="Z332" s="57"/>
      <c r="AA332" s="57"/>
      <c r="AB332" s="57"/>
      <c r="AC332" s="57"/>
      <c r="AD332" s="57"/>
      <c r="AE332" s="57"/>
      <c r="AF332" s="57"/>
      <c r="AG332" s="57"/>
      <c r="AH332" s="57"/>
      <c r="AI332" s="57"/>
    </row>
    <row r="333" spans="1:35" outlineLevel="2" x14ac:dyDescent="0.35">
      <c r="A333" s="53">
        <v>4</v>
      </c>
      <c r="B333" s="54" t="s">
        <v>1283</v>
      </c>
      <c r="C333" s="101"/>
      <c r="D333" s="102"/>
      <c r="E333" s="56"/>
      <c r="F333" s="103" t="s">
        <v>1284</v>
      </c>
      <c r="G333" s="109">
        <v>1</v>
      </c>
      <c r="H333" s="104" t="s">
        <v>1283</v>
      </c>
      <c r="I333" s="105" t="s">
        <v>1285</v>
      </c>
      <c r="J333" s="106"/>
      <c r="K333" s="107">
        <v>1</v>
      </c>
      <c r="L333" s="107">
        <v>17.100000000000001</v>
      </c>
      <c r="M333" s="107"/>
      <c r="N333" s="107">
        <v>2.9</v>
      </c>
      <c r="O333" s="107"/>
      <c r="P333" s="107"/>
      <c r="Q333" s="107"/>
      <c r="R333" s="107">
        <v>49.59</v>
      </c>
      <c r="S333" s="107">
        <v>49.59</v>
      </c>
      <c r="T333" s="99"/>
      <c r="U333" s="100"/>
      <c r="W333" s="57"/>
      <c r="X333" s="57"/>
      <c r="Y333" s="57"/>
      <c r="Z333" s="57"/>
      <c r="AA333" s="57"/>
      <c r="AB333" s="57"/>
      <c r="AC333" s="57"/>
      <c r="AD333" s="57"/>
      <c r="AE333" s="57"/>
      <c r="AF333" s="57"/>
      <c r="AG333" s="57"/>
      <c r="AH333" s="57"/>
      <c r="AI333" s="57"/>
    </row>
    <row r="334" spans="1:35" outlineLevel="2" x14ac:dyDescent="0.35">
      <c r="A334" s="53">
        <v>4</v>
      </c>
      <c r="B334" s="54" t="s">
        <v>1286</v>
      </c>
      <c r="C334" s="101"/>
      <c r="D334" s="102"/>
      <c r="E334" s="56"/>
      <c r="F334" s="103" t="s">
        <v>1287</v>
      </c>
      <c r="G334" s="109">
        <v>1</v>
      </c>
      <c r="H334" s="104" t="s">
        <v>1286</v>
      </c>
      <c r="I334" s="105" t="s">
        <v>1064</v>
      </c>
      <c r="J334" s="106"/>
      <c r="K334" s="107">
        <v>-2</v>
      </c>
      <c r="L334" s="107">
        <v>0.86</v>
      </c>
      <c r="M334" s="107"/>
      <c r="N334" s="107">
        <v>2.1</v>
      </c>
      <c r="O334" s="107"/>
      <c r="P334" s="107"/>
      <c r="Q334" s="107"/>
      <c r="R334" s="107">
        <v>1.806</v>
      </c>
      <c r="S334" s="107">
        <v>-3.61</v>
      </c>
      <c r="T334" s="99"/>
      <c r="U334" s="100"/>
      <c r="W334" s="57"/>
      <c r="X334" s="57"/>
      <c r="Y334" s="57"/>
      <c r="Z334" s="57"/>
      <c r="AA334" s="57"/>
      <c r="AB334" s="57"/>
      <c r="AC334" s="57"/>
      <c r="AD334" s="57"/>
      <c r="AE334" s="57"/>
      <c r="AF334" s="57"/>
      <c r="AG334" s="57"/>
      <c r="AH334" s="57"/>
      <c r="AI334" s="57"/>
    </row>
    <row r="335" spans="1:35" outlineLevel="2" x14ac:dyDescent="0.35">
      <c r="A335" s="53">
        <v>4</v>
      </c>
      <c r="B335" s="54" t="s">
        <v>1288</v>
      </c>
      <c r="C335" s="101"/>
      <c r="D335" s="102"/>
      <c r="E335" s="56"/>
      <c r="F335" s="103" t="s">
        <v>1289</v>
      </c>
      <c r="G335" s="109">
        <v>1</v>
      </c>
      <c r="H335" s="104" t="s">
        <v>1288</v>
      </c>
      <c r="I335" s="105" t="s">
        <v>1093</v>
      </c>
      <c r="J335" s="106"/>
      <c r="K335" s="107">
        <v>-1</v>
      </c>
      <c r="L335" s="107">
        <v>2.5</v>
      </c>
      <c r="M335" s="107"/>
      <c r="N335" s="107">
        <v>0.5</v>
      </c>
      <c r="O335" s="107"/>
      <c r="P335" s="107"/>
      <c r="Q335" s="107"/>
      <c r="R335" s="107">
        <v>1.25</v>
      </c>
      <c r="S335" s="107">
        <v>-1.25</v>
      </c>
      <c r="T335" s="99"/>
      <c r="U335" s="100"/>
      <c r="W335" s="57"/>
      <c r="X335" s="57"/>
      <c r="Y335" s="57"/>
      <c r="Z335" s="57"/>
      <c r="AA335" s="57"/>
      <c r="AB335" s="57"/>
      <c r="AC335" s="57"/>
      <c r="AD335" s="57"/>
      <c r="AE335" s="57"/>
      <c r="AF335" s="57"/>
      <c r="AG335" s="57"/>
      <c r="AH335" s="57"/>
      <c r="AI335" s="57"/>
    </row>
    <row r="336" spans="1:35" outlineLevel="2" x14ac:dyDescent="0.35">
      <c r="A336" s="53">
        <v>4</v>
      </c>
      <c r="B336" s="54" t="s">
        <v>1290</v>
      </c>
      <c r="C336" s="101"/>
      <c r="D336" s="102"/>
      <c r="E336" s="56"/>
      <c r="F336" s="103" t="s">
        <v>1291</v>
      </c>
      <c r="G336" s="109">
        <v>1</v>
      </c>
      <c r="H336" s="104" t="s">
        <v>1290</v>
      </c>
      <c r="I336" s="105" t="s">
        <v>1130</v>
      </c>
      <c r="J336" s="106"/>
      <c r="K336" s="107">
        <v>1</v>
      </c>
      <c r="L336" s="107">
        <v>9.6</v>
      </c>
      <c r="M336" s="107"/>
      <c r="N336" s="107">
        <v>2.9</v>
      </c>
      <c r="O336" s="107"/>
      <c r="P336" s="107"/>
      <c r="Q336" s="107"/>
      <c r="R336" s="107">
        <v>27.84</v>
      </c>
      <c r="S336" s="107">
        <v>27.84</v>
      </c>
      <c r="T336" s="99"/>
      <c r="U336" s="100"/>
      <c r="W336" s="57"/>
      <c r="X336" s="57"/>
      <c r="Y336" s="57"/>
      <c r="Z336" s="57"/>
      <c r="AA336" s="57"/>
      <c r="AB336" s="57"/>
      <c r="AC336" s="57"/>
      <c r="AD336" s="57"/>
      <c r="AE336" s="57"/>
      <c r="AF336" s="57"/>
      <c r="AG336" s="57"/>
      <c r="AH336" s="57"/>
      <c r="AI336" s="57"/>
    </row>
    <row r="337" spans="1:35" outlineLevel="2" x14ac:dyDescent="0.35">
      <c r="A337" s="53">
        <v>4</v>
      </c>
      <c r="B337" s="54" t="s">
        <v>1292</v>
      </c>
      <c r="C337" s="101"/>
      <c r="D337" s="102"/>
      <c r="E337" s="56"/>
      <c r="F337" s="103" t="s">
        <v>1293</v>
      </c>
      <c r="G337" s="109">
        <v>1</v>
      </c>
      <c r="H337" s="104" t="s">
        <v>1292</v>
      </c>
      <c r="I337" s="105" t="s">
        <v>1064</v>
      </c>
      <c r="J337" s="106"/>
      <c r="K337" s="107">
        <v>-1</v>
      </c>
      <c r="L337" s="107">
        <v>0.86</v>
      </c>
      <c r="M337" s="107"/>
      <c r="N337" s="107">
        <v>2.1</v>
      </c>
      <c r="O337" s="107"/>
      <c r="P337" s="107"/>
      <c r="Q337" s="107"/>
      <c r="R337" s="107">
        <v>1.806</v>
      </c>
      <c r="S337" s="107">
        <v>-1.81</v>
      </c>
      <c r="T337" s="99"/>
      <c r="U337" s="100"/>
      <c r="W337" s="57"/>
      <c r="X337" s="57"/>
      <c r="Y337" s="57"/>
      <c r="Z337" s="57"/>
      <c r="AA337" s="57"/>
      <c r="AB337" s="57"/>
      <c r="AC337" s="57"/>
      <c r="AD337" s="57"/>
      <c r="AE337" s="57"/>
      <c r="AF337" s="57"/>
      <c r="AG337" s="57"/>
      <c r="AH337" s="57"/>
      <c r="AI337" s="57"/>
    </row>
    <row r="338" spans="1:35" outlineLevel="2" x14ac:dyDescent="0.35">
      <c r="A338" s="53">
        <v>4</v>
      </c>
      <c r="B338" s="54" t="s">
        <v>1294</v>
      </c>
      <c r="C338" s="101"/>
      <c r="D338" s="102"/>
      <c r="E338" s="56"/>
      <c r="F338" s="103" t="s">
        <v>1295</v>
      </c>
      <c r="G338" s="109">
        <v>1</v>
      </c>
      <c r="H338" s="104" t="s">
        <v>1294</v>
      </c>
      <c r="I338" s="105" t="s">
        <v>1082</v>
      </c>
      <c r="J338" s="106"/>
      <c r="K338" s="107">
        <v>-1</v>
      </c>
      <c r="L338" s="107">
        <v>1</v>
      </c>
      <c r="M338" s="107"/>
      <c r="N338" s="107">
        <v>0.5</v>
      </c>
      <c r="O338" s="107"/>
      <c r="P338" s="107"/>
      <c r="Q338" s="107"/>
      <c r="R338" s="107">
        <v>0.5</v>
      </c>
      <c r="S338" s="107">
        <v>-0.5</v>
      </c>
      <c r="T338" s="99"/>
      <c r="U338" s="100"/>
      <c r="W338" s="57"/>
      <c r="X338" s="57"/>
      <c r="Y338" s="57"/>
      <c r="Z338" s="57"/>
      <c r="AA338" s="57"/>
      <c r="AB338" s="57"/>
      <c r="AC338" s="57"/>
      <c r="AD338" s="57"/>
      <c r="AE338" s="57"/>
      <c r="AF338" s="57"/>
      <c r="AG338" s="57"/>
      <c r="AH338" s="57"/>
      <c r="AI338" s="57"/>
    </row>
    <row r="339" spans="1:35" outlineLevel="2" x14ac:dyDescent="0.35">
      <c r="A339" s="53">
        <v>4</v>
      </c>
      <c r="B339" s="54" t="s">
        <v>1296</v>
      </c>
      <c r="C339" s="101"/>
      <c r="D339" s="102"/>
      <c r="E339" s="56"/>
      <c r="F339" s="103" t="s">
        <v>1297</v>
      </c>
      <c r="G339" s="109">
        <v>1</v>
      </c>
      <c r="H339" s="104" t="s">
        <v>1296</v>
      </c>
      <c r="I339" s="105" t="s">
        <v>1298</v>
      </c>
      <c r="J339" s="106"/>
      <c r="K339" s="107">
        <v>1</v>
      </c>
      <c r="L339" s="107">
        <v>17.899999999999999</v>
      </c>
      <c r="M339" s="107"/>
      <c r="N339" s="107">
        <v>2.9</v>
      </c>
      <c r="O339" s="107"/>
      <c r="P339" s="107"/>
      <c r="Q339" s="107"/>
      <c r="R339" s="107">
        <v>51.91</v>
      </c>
      <c r="S339" s="107">
        <v>51.91</v>
      </c>
      <c r="T339" s="99"/>
      <c r="U339" s="100"/>
      <c r="W339" s="57"/>
      <c r="X339" s="57"/>
      <c r="Y339" s="57"/>
      <c r="Z339" s="57"/>
      <c r="AA339" s="57"/>
      <c r="AB339" s="57"/>
      <c r="AC339" s="57"/>
      <c r="AD339" s="57"/>
      <c r="AE339" s="57"/>
      <c r="AF339" s="57"/>
      <c r="AG339" s="57"/>
      <c r="AH339" s="57"/>
      <c r="AI339" s="57"/>
    </row>
    <row r="340" spans="1:35" outlineLevel="2" x14ac:dyDescent="0.35">
      <c r="A340" s="53">
        <v>4</v>
      </c>
      <c r="B340" s="54" t="s">
        <v>1299</v>
      </c>
      <c r="C340" s="101"/>
      <c r="D340" s="102"/>
      <c r="E340" s="56"/>
      <c r="F340" s="103" t="s">
        <v>1300</v>
      </c>
      <c r="G340" s="109">
        <v>1</v>
      </c>
      <c r="H340" s="104" t="s">
        <v>1299</v>
      </c>
      <c r="I340" s="105" t="s">
        <v>1064</v>
      </c>
      <c r="J340" s="106"/>
      <c r="K340" s="107">
        <v>-1</v>
      </c>
      <c r="L340" s="107">
        <v>0.86</v>
      </c>
      <c r="M340" s="107"/>
      <c r="N340" s="107">
        <v>2.1</v>
      </c>
      <c r="O340" s="107"/>
      <c r="P340" s="107"/>
      <c r="Q340" s="107"/>
      <c r="R340" s="107">
        <v>1.806</v>
      </c>
      <c r="S340" s="107">
        <v>-1.81</v>
      </c>
      <c r="T340" s="99"/>
      <c r="U340" s="100"/>
      <c r="W340" s="57"/>
      <c r="X340" s="57"/>
      <c r="Y340" s="57"/>
      <c r="Z340" s="57"/>
      <c r="AA340" s="57"/>
      <c r="AB340" s="57"/>
      <c r="AC340" s="57"/>
      <c r="AD340" s="57"/>
      <c r="AE340" s="57"/>
      <c r="AF340" s="57"/>
      <c r="AG340" s="57"/>
      <c r="AH340" s="57"/>
      <c r="AI340" s="57"/>
    </row>
    <row r="341" spans="1:35" outlineLevel="2" x14ac:dyDescent="0.35">
      <c r="A341" s="53">
        <v>4</v>
      </c>
      <c r="B341" s="54" t="s">
        <v>1301</v>
      </c>
      <c r="C341" s="101"/>
      <c r="D341" s="102"/>
      <c r="E341" s="56"/>
      <c r="F341" s="103" t="s">
        <v>1302</v>
      </c>
      <c r="G341" s="109">
        <v>1</v>
      </c>
      <c r="H341" s="104" t="s">
        <v>1301</v>
      </c>
      <c r="I341" s="105" t="s">
        <v>1067</v>
      </c>
      <c r="J341" s="106"/>
      <c r="K341" s="107">
        <v>-1</v>
      </c>
      <c r="L341" s="107">
        <v>1.1000000000000001</v>
      </c>
      <c r="M341" s="107"/>
      <c r="N341" s="107">
        <v>1.2</v>
      </c>
      <c r="O341" s="107"/>
      <c r="P341" s="107"/>
      <c r="Q341" s="107"/>
      <c r="R341" s="107">
        <v>1.32</v>
      </c>
      <c r="S341" s="107">
        <v>-1.32</v>
      </c>
      <c r="T341" s="99"/>
      <c r="U341" s="100"/>
      <c r="W341" s="57"/>
      <c r="X341" s="57"/>
      <c r="Y341" s="57"/>
      <c r="Z341" s="57"/>
      <c r="AA341" s="57"/>
      <c r="AB341" s="57"/>
      <c r="AC341" s="57"/>
      <c r="AD341" s="57"/>
      <c r="AE341" s="57"/>
      <c r="AF341" s="57"/>
      <c r="AG341" s="57"/>
      <c r="AH341" s="57"/>
      <c r="AI341" s="57"/>
    </row>
    <row r="342" spans="1:35" outlineLevel="2" x14ac:dyDescent="0.35">
      <c r="A342" s="53">
        <v>4</v>
      </c>
      <c r="B342" s="54" t="s">
        <v>1303</v>
      </c>
      <c r="C342" s="101"/>
      <c r="D342" s="102"/>
      <c r="E342" s="56"/>
      <c r="F342" s="103" t="s">
        <v>1304</v>
      </c>
      <c r="G342" s="109">
        <v>1</v>
      </c>
      <c r="H342" s="104" t="s">
        <v>1303</v>
      </c>
      <c r="I342" s="105" t="s">
        <v>1213</v>
      </c>
      <c r="J342" s="106"/>
      <c r="K342" s="107">
        <v>1</v>
      </c>
      <c r="L342" s="107">
        <v>15.95</v>
      </c>
      <c r="M342" s="107"/>
      <c r="N342" s="107">
        <v>2.9</v>
      </c>
      <c r="O342" s="107"/>
      <c r="P342" s="107"/>
      <c r="Q342" s="107"/>
      <c r="R342" s="107">
        <v>46.254999999999995</v>
      </c>
      <c r="S342" s="107">
        <v>46.26</v>
      </c>
      <c r="T342" s="99"/>
      <c r="U342" s="100"/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</row>
    <row r="343" spans="1:35" outlineLevel="2" x14ac:dyDescent="0.35">
      <c r="A343" s="53">
        <v>4</v>
      </c>
      <c r="B343" s="54" t="s">
        <v>1305</v>
      </c>
      <c r="C343" s="101"/>
      <c r="D343" s="102"/>
      <c r="E343" s="56"/>
      <c r="F343" s="103" t="s">
        <v>1306</v>
      </c>
      <c r="G343" s="109">
        <v>1</v>
      </c>
      <c r="H343" s="104" t="s">
        <v>1305</v>
      </c>
      <c r="I343" s="105" t="s">
        <v>1064</v>
      </c>
      <c r="J343" s="106"/>
      <c r="K343" s="107">
        <v>-1</v>
      </c>
      <c r="L343" s="107">
        <v>0.86</v>
      </c>
      <c r="M343" s="107"/>
      <c r="N343" s="107">
        <v>2.1</v>
      </c>
      <c r="O343" s="107"/>
      <c r="P343" s="107"/>
      <c r="Q343" s="107"/>
      <c r="R343" s="107">
        <v>1.806</v>
      </c>
      <c r="S343" s="107">
        <v>-1.81</v>
      </c>
      <c r="T343" s="99"/>
      <c r="U343" s="100"/>
      <c r="W343" s="57"/>
      <c r="X343" s="57"/>
      <c r="Y343" s="57"/>
      <c r="Z343" s="57"/>
      <c r="AA343" s="57"/>
      <c r="AB343" s="57"/>
      <c r="AC343" s="57"/>
      <c r="AD343" s="57"/>
      <c r="AE343" s="57"/>
      <c r="AF343" s="57"/>
      <c r="AG343" s="57"/>
      <c r="AH343" s="57"/>
      <c r="AI343" s="57"/>
    </row>
    <row r="344" spans="1:35" outlineLevel="2" x14ac:dyDescent="0.35">
      <c r="A344" s="53">
        <v>4</v>
      </c>
      <c r="B344" s="54" t="s">
        <v>1307</v>
      </c>
      <c r="C344" s="101"/>
      <c r="D344" s="102"/>
      <c r="E344" s="56"/>
      <c r="F344" s="103" t="s">
        <v>1308</v>
      </c>
      <c r="G344" s="109">
        <v>1</v>
      </c>
      <c r="H344" s="104" t="s">
        <v>1307</v>
      </c>
      <c r="I344" s="105" t="s">
        <v>1093</v>
      </c>
      <c r="J344" s="106"/>
      <c r="K344" s="107">
        <v>-1</v>
      </c>
      <c r="L344" s="107">
        <v>2.5</v>
      </c>
      <c r="M344" s="107"/>
      <c r="N344" s="107">
        <v>0.5</v>
      </c>
      <c r="O344" s="107"/>
      <c r="P344" s="107"/>
      <c r="Q344" s="107"/>
      <c r="R344" s="107">
        <v>1.25</v>
      </c>
      <c r="S344" s="107">
        <v>-1.25</v>
      </c>
      <c r="T344" s="99"/>
      <c r="U344" s="100"/>
      <c r="W344" s="57"/>
      <c r="X344" s="57"/>
      <c r="Y344" s="57"/>
      <c r="Z344" s="57"/>
      <c r="AA344" s="57"/>
      <c r="AB344" s="57"/>
      <c r="AC344" s="57"/>
      <c r="AD344" s="57"/>
      <c r="AE344" s="57"/>
      <c r="AF344" s="57"/>
      <c r="AG344" s="57"/>
      <c r="AH344" s="57"/>
      <c r="AI344" s="57"/>
    </row>
    <row r="345" spans="1:35" outlineLevel="2" x14ac:dyDescent="0.35">
      <c r="A345" s="53">
        <v>4</v>
      </c>
      <c r="B345" s="54" t="s">
        <v>1309</v>
      </c>
      <c r="C345" s="101"/>
      <c r="D345" s="102"/>
      <c r="E345" s="56"/>
      <c r="F345" s="103" t="s">
        <v>1310</v>
      </c>
      <c r="G345" s="109">
        <v>1</v>
      </c>
      <c r="H345" s="104" t="s">
        <v>1309</v>
      </c>
      <c r="I345" s="105" t="s">
        <v>1311</v>
      </c>
      <c r="J345" s="106"/>
      <c r="K345" s="107">
        <v>1</v>
      </c>
      <c r="L345" s="107">
        <v>12.5</v>
      </c>
      <c r="M345" s="107"/>
      <c r="N345" s="107">
        <v>2.9</v>
      </c>
      <c r="O345" s="107"/>
      <c r="P345" s="107"/>
      <c r="Q345" s="107"/>
      <c r="R345" s="107">
        <v>36.25</v>
      </c>
      <c r="S345" s="107">
        <v>36.25</v>
      </c>
      <c r="T345" s="99"/>
      <c r="U345" s="100"/>
      <c r="W345" s="57"/>
      <c r="X345" s="57"/>
      <c r="Y345" s="57"/>
      <c r="Z345" s="57"/>
      <c r="AA345" s="57"/>
      <c r="AB345" s="57"/>
      <c r="AC345" s="57"/>
      <c r="AD345" s="57"/>
      <c r="AE345" s="57"/>
      <c r="AF345" s="57"/>
      <c r="AG345" s="57"/>
      <c r="AH345" s="57"/>
      <c r="AI345" s="57"/>
    </row>
    <row r="346" spans="1:35" outlineLevel="2" x14ac:dyDescent="0.35">
      <c r="A346" s="53">
        <v>4</v>
      </c>
      <c r="B346" s="54" t="s">
        <v>1312</v>
      </c>
      <c r="C346" s="101"/>
      <c r="D346" s="102"/>
      <c r="E346" s="56"/>
      <c r="F346" s="103" t="s">
        <v>1313</v>
      </c>
      <c r="G346" s="109">
        <v>1</v>
      </c>
      <c r="H346" s="104" t="s">
        <v>1312</v>
      </c>
      <c r="I346" s="105" t="s">
        <v>1067</v>
      </c>
      <c r="J346" s="106"/>
      <c r="K346" s="107">
        <v>-1</v>
      </c>
      <c r="L346" s="107">
        <v>1.1000000000000001</v>
      </c>
      <c r="M346" s="107"/>
      <c r="N346" s="107">
        <v>1.2</v>
      </c>
      <c r="O346" s="107"/>
      <c r="P346" s="107"/>
      <c r="Q346" s="107"/>
      <c r="R346" s="107">
        <v>1.32</v>
      </c>
      <c r="S346" s="107">
        <v>-1.32</v>
      </c>
      <c r="T346" s="99"/>
      <c r="U346" s="100"/>
      <c r="W346" s="57"/>
      <c r="X346" s="57"/>
      <c r="Y346" s="57"/>
      <c r="Z346" s="57"/>
      <c r="AA346" s="57"/>
      <c r="AB346" s="57"/>
      <c r="AC346" s="57"/>
      <c r="AD346" s="57"/>
      <c r="AE346" s="57"/>
      <c r="AF346" s="57"/>
      <c r="AG346" s="57"/>
      <c r="AH346" s="57"/>
      <c r="AI346" s="57"/>
    </row>
    <row r="347" spans="1:35" outlineLevel="2" x14ac:dyDescent="0.35">
      <c r="A347" s="53">
        <v>4</v>
      </c>
      <c r="B347" s="54" t="s">
        <v>1314</v>
      </c>
      <c r="C347" s="101"/>
      <c r="D347" s="102"/>
      <c r="E347" s="56"/>
      <c r="F347" s="103" t="s">
        <v>1315</v>
      </c>
      <c r="G347" s="109">
        <v>1</v>
      </c>
      <c r="H347" s="104" t="s">
        <v>1314</v>
      </c>
      <c r="I347" s="105" t="s">
        <v>1140</v>
      </c>
      <c r="J347" s="106"/>
      <c r="K347" s="107">
        <v>-1</v>
      </c>
      <c r="L347" s="107">
        <v>0.76</v>
      </c>
      <c r="M347" s="107"/>
      <c r="N347" s="107">
        <v>2.1</v>
      </c>
      <c r="O347" s="107"/>
      <c r="P347" s="107"/>
      <c r="Q347" s="107"/>
      <c r="R347" s="107">
        <v>1.5960000000000001</v>
      </c>
      <c r="S347" s="107">
        <v>-1.6</v>
      </c>
      <c r="T347" s="99"/>
      <c r="U347" s="100"/>
      <c r="W347" s="57"/>
      <c r="X347" s="57"/>
      <c r="Y347" s="57"/>
      <c r="Z347" s="57"/>
      <c r="AA347" s="57"/>
      <c r="AB347" s="57"/>
      <c r="AC347" s="57"/>
      <c r="AD347" s="57"/>
      <c r="AE347" s="57"/>
      <c r="AF347" s="57"/>
      <c r="AG347" s="57"/>
      <c r="AH347" s="57"/>
      <c r="AI347" s="57"/>
    </row>
    <row r="348" spans="1:35" outlineLevel="2" x14ac:dyDescent="0.35">
      <c r="A348" s="53">
        <v>4</v>
      </c>
      <c r="B348" s="54" t="s">
        <v>1316</v>
      </c>
      <c r="C348" s="101"/>
      <c r="D348" s="102"/>
      <c r="E348" s="56"/>
      <c r="F348" s="103" t="s">
        <v>1317</v>
      </c>
      <c r="G348" s="109">
        <v>1</v>
      </c>
      <c r="H348" s="104" t="s">
        <v>1316</v>
      </c>
      <c r="I348" s="105" t="s">
        <v>1318</v>
      </c>
      <c r="J348" s="106"/>
      <c r="K348" s="107">
        <v>1</v>
      </c>
      <c r="L348" s="107">
        <v>17.2</v>
      </c>
      <c r="M348" s="107"/>
      <c r="N348" s="107">
        <v>2.9</v>
      </c>
      <c r="O348" s="107"/>
      <c r="P348" s="107"/>
      <c r="Q348" s="107"/>
      <c r="R348" s="107">
        <v>49.879999999999995</v>
      </c>
      <c r="S348" s="107">
        <v>49.88</v>
      </c>
      <c r="T348" s="99"/>
      <c r="U348" s="100"/>
      <c r="W348" s="57"/>
      <c r="X348" s="57"/>
      <c r="Y348" s="57"/>
      <c r="Z348" s="57"/>
      <c r="AA348" s="57"/>
      <c r="AB348" s="57"/>
      <c r="AC348" s="57"/>
      <c r="AD348" s="57"/>
      <c r="AE348" s="57"/>
      <c r="AF348" s="57"/>
      <c r="AG348" s="57"/>
      <c r="AH348" s="57"/>
      <c r="AI348" s="57"/>
    </row>
    <row r="349" spans="1:35" outlineLevel="2" x14ac:dyDescent="0.35">
      <c r="A349" s="53">
        <v>4</v>
      </c>
      <c r="B349" s="54" t="s">
        <v>1319</v>
      </c>
      <c r="C349" s="101"/>
      <c r="D349" s="102"/>
      <c r="E349" s="56"/>
      <c r="F349" s="103" t="s">
        <v>1320</v>
      </c>
      <c r="G349" s="109">
        <v>1</v>
      </c>
      <c r="H349" s="104" t="s">
        <v>1319</v>
      </c>
      <c r="I349" s="105" t="s">
        <v>1064</v>
      </c>
      <c r="J349" s="106"/>
      <c r="K349" s="107">
        <v>-1</v>
      </c>
      <c r="L349" s="107">
        <v>0.86</v>
      </c>
      <c r="M349" s="107"/>
      <c r="N349" s="107">
        <v>2.1</v>
      </c>
      <c r="O349" s="107"/>
      <c r="P349" s="107"/>
      <c r="Q349" s="107"/>
      <c r="R349" s="107">
        <v>1.806</v>
      </c>
      <c r="S349" s="107">
        <v>-1.81</v>
      </c>
      <c r="T349" s="99"/>
      <c r="U349" s="100"/>
      <c r="W349" s="57"/>
      <c r="X349" s="57"/>
      <c r="Y349" s="57"/>
      <c r="Z349" s="57"/>
      <c r="AA349" s="57"/>
      <c r="AB349" s="57"/>
      <c r="AC349" s="57"/>
      <c r="AD349" s="57"/>
      <c r="AE349" s="57"/>
      <c r="AF349" s="57"/>
      <c r="AG349" s="57"/>
      <c r="AH349" s="57"/>
      <c r="AI349" s="57"/>
    </row>
    <row r="350" spans="1:35" outlineLevel="2" x14ac:dyDescent="0.35">
      <c r="A350" s="53">
        <v>4</v>
      </c>
      <c r="B350" s="54" t="s">
        <v>1321</v>
      </c>
      <c r="C350" s="101"/>
      <c r="D350" s="102"/>
      <c r="E350" s="56"/>
      <c r="F350" s="103" t="s">
        <v>1322</v>
      </c>
      <c r="G350" s="109">
        <v>1</v>
      </c>
      <c r="H350" s="104" t="s">
        <v>1321</v>
      </c>
      <c r="I350" s="105" t="s">
        <v>1093</v>
      </c>
      <c r="J350" s="106"/>
      <c r="K350" s="107">
        <v>-1</v>
      </c>
      <c r="L350" s="107">
        <v>2.5</v>
      </c>
      <c r="M350" s="107"/>
      <c r="N350" s="107">
        <v>0.5</v>
      </c>
      <c r="O350" s="107"/>
      <c r="P350" s="107"/>
      <c r="Q350" s="107"/>
      <c r="R350" s="107">
        <v>1.25</v>
      </c>
      <c r="S350" s="107">
        <v>-1.25</v>
      </c>
      <c r="T350" s="99"/>
      <c r="U350" s="100"/>
      <c r="W350" s="57"/>
      <c r="X350" s="57"/>
      <c r="Y350" s="57"/>
      <c r="Z350" s="57"/>
      <c r="AA350" s="57"/>
      <c r="AB350" s="57"/>
      <c r="AC350" s="57"/>
      <c r="AD350" s="57"/>
      <c r="AE350" s="57"/>
      <c r="AF350" s="57"/>
      <c r="AG350" s="57"/>
      <c r="AH350" s="57"/>
      <c r="AI350" s="57"/>
    </row>
    <row r="351" spans="1:35" outlineLevel="2" x14ac:dyDescent="0.35">
      <c r="A351" s="53">
        <v>4</v>
      </c>
      <c r="B351" s="54" t="s">
        <v>1323</v>
      </c>
      <c r="C351" s="101"/>
      <c r="D351" s="102"/>
      <c r="E351" s="56"/>
      <c r="F351" s="103" t="s">
        <v>1324</v>
      </c>
      <c r="G351" s="109">
        <v>1</v>
      </c>
      <c r="H351" s="104" t="s">
        <v>1323</v>
      </c>
      <c r="I351" s="105" t="s">
        <v>1325</v>
      </c>
      <c r="J351" s="106"/>
      <c r="K351" s="107">
        <v>1</v>
      </c>
      <c r="L351" s="107">
        <v>7.2</v>
      </c>
      <c r="M351" s="107"/>
      <c r="N351" s="107">
        <v>2.9</v>
      </c>
      <c r="O351" s="107"/>
      <c r="P351" s="107"/>
      <c r="Q351" s="107"/>
      <c r="R351" s="107">
        <v>20.88</v>
      </c>
      <c r="S351" s="107">
        <v>20.88</v>
      </c>
      <c r="T351" s="99"/>
      <c r="U351" s="100"/>
      <c r="W351" s="57"/>
      <c r="X351" s="57"/>
      <c r="Y351" s="57"/>
      <c r="Z351" s="57"/>
      <c r="AA351" s="57"/>
      <c r="AB351" s="57"/>
      <c r="AC351" s="57"/>
      <c r="AD351" s="57"/>
      <c r="AE351" s="57"/>
      <c r="AF351" s="57"/>
      <c r="AG351" s="57"/>
      <c r="AH351" s="57"/>
      <c r="AI351" s="57"/>
    </row>
    <row r="352" spans="1:35" outlineLevel="2" x14ac:dyDescent="0.35">
      <c r="A352" s="53">
        <v>4</v>
      </c>
      <c r="B352" s="54" t="s">
        <v>1326</v>
      </c>
      <c r="C352" s="101"/>
      <c r="D352" s="102"/>
      <c r="E352" s="56"/>
      <c r="F352" s="103" t="s">
        <v>1327</v>
      </c>
      <c r="G352" s="109">
        <v>1</v>
      </c>
      <c r="H352" s="104" t="s">
        <v>1326</v>
      </c>
      <c r="I352" s="105" t="s">
        <v>1064</v>
      </c>
      <c r="J352" s="106"/>
      <c r="K352" s="107">
        <v>-1</v>
      </c>
      <c r="L352" s="107">
        <v>0.86</v>
      </c>
      <c r="M352" s="107"/>
      <c r="N352" s="107">
        <v>2.1</v>
      </c>
      <c r="O352" s="107"/>
      <c r="P352" s="107"/>
      <c r="Q352" s="107"/>
      <c r="R352" s="107">
        <v>1.806</v>
      </c>
      <c r="S352" s="107">
        <v>-1.81</v>
      </c>
      <c r="T352" s="99"/>
      <c r="U352" s="100"/>
      <c r="W352" s="57"/>
      <c r="X352" s="57"/>
      <c r="Y352" s="57"/>
      <c r="Z352" s="57"/>
      <c r="AA352" s="57"/>
      <c r="AB352" s="57"/>
      <c r="AC352" s="57"/>
      <c r="AD352" s="57"/>
      <c r="AE352" s="57"/>
      <c r="AF352" s="57"/>
      <c r="AG352" s="57"/>
      <c r="AH352" s="57"/>
      <c r="AI352" s="57"/>
    </row>
    <row r="353" spans="1:35" outlineLevel="2" x14ac:dyDescent="0.35">
      <c r="A353" s="53">
        <v>4</v>
      </c>
      <c r="B353" s="54" t="s">
        <v>1328</v>
      </c>
      <c r="C353" s="101"/>
      <c r="D353" s="102"/>
      <c r="E353" s="56"/>
      <c r="F353" s="103" t="s">
        <v>1329</v>
      </c>
      <c r="G353" s="109">
        <v>1</v>
      </c>
      <c r="H353" s="104" t="s">
        <v>1328</v>
      </c>
      <c r="I353" s="105" t="s">
        <v>1082</v>
      </c>
      <c r="J353" s="106"/>
      <c r="K353" s="107">
        <v>-1</v>
      </c>
      <c r="L353" s="107">
        <v>1</v>
      </c>
      <c r="M353" s="107"/>
      <c r="N353" s="107">
        <v>0.5</v>
      </c>
      <c r="O353" s="107"/>
      <c r="P353" s="107"/>
      <c r="Q353" s="107"/>
      <c r="R353" s="107">
        <v>0.5</v>
      </c>
      <c r="S353" s="107">
        <v>-0.5</v>
      </c>
      <c r="T353" s="99"/>
      <c r="U353" s="100"/>
      <c r="W353" s="57"/>
      <c r="X353" s="57"/>
      <c r="Y353" s="57"/>
      <c r="Z353" s="57"/>
      <c r="AA353" s="57"/>
      <c r="AB353" s="57"/>
      <c r="AC353" s="57"/>
      <c r="AD353" s="57"/>
      <c r="AE353" s="57"/>
      <c r="AF353" s="57"/>
      <c r="AG353" s="57"/>
      <c r="AH353" s="57"/>
      <c r="AI353" s="57"/>
    </row>
    <row r="354" spans="1:35" outlineLevel="2" x14ac:dyDescent="0.35">
      <c r="A354" s="53">
        <v>4</v>
      </c>
      <c r="B354" s="54" t="s">
        <v>1330</v>
      </c>
      <c r="C354" s="101"/>
      <c r="D354" s="102"/>
      <c r="E354" s="56"/>
      <c r="F354" s="103" t="s">
        <v>1331</v>
      </c>
      <c r="G354" s="109">
        <v>1</v>
      </c>
      <c r="H354" s="104" t="s">
        <v>1330</v>
      </c>
      <c r="I354" s="105" t="s">
        <v>1332</v>
      </c>
      <c r="J354" s="106"/>
      <c r="K354" s="107">
        <v>1</v>
      </c>
      <c r="L354" s="107">
        <v>7.2</v>
      </c>
      <c r="M354" s="107"/>
      <c r="N354" s="107">
        <v>2.9</v>
      </c>
      <c r="O354" s="107"/>
      <c r="P354" s="107"/>
      <c r="Q354" s="107"/>
      <c r="R354" s="107">
        <v>20.88</v>
      </c>
      <c r="S354" s="107">
        <v>20.88</v>
      </c>
      <c r="T354" s="99"/>
      <c r="U354" s="100"/>
      <c r="W354" s="57"/>
      <c r="X354" s="57"/>
      <c r="Y354" s="57"/>
      <c r="Z354" s="57"/>
      <c r="AA354" s="57"/>
      <c r="AB354" s="57"/>
      <c r="AC354" s="57"/>
      <c r="AD354" s="57"/>
      <c r="AE354" s="57"/>
      <c r="AF354" s="57"/>
      <c r="AG354" s="57"/>
      <c r="AH354" s="57"/>
      <c r="AI354" s="57"/>
    </row>
    <row r="355" spans="1:35" outlineLevel="2" x14ac:dyDescent="0.35">
      <c r="A355" s="53">
        <v>4</v>
      </c>
      <c r="B355" s="54" t="s">
        <v>1333</v>
      </c>
      <c r="C355" s="101"/>
      <c r="D355" s="102"/>
      <c r="E355" s="56"/>
      <c r="F355" s="103" t="s">
        <v>1334</v>
      </c>
      <c r="G355" s="109">
        <v>1</v>
      </c>
      <c r="H355" s="104" t="s">
        <v>1333</v>
      </c>
      <c r="I355" s="105" t="s">
        <v>1064</v>
      </c>
      <c r="J355" s="106"/>
      <c r="K355" s="107">
        <v>-1</v>
      </c>
      <c r="L355" s="107">
        <v>0.86</v>
      </c>
      <c r="M355" s="107"/>
      <c r="N355" s="107">
        <v>2.1</v>
      </c>
      <c r="O355" s="107"/>
      <c r="P355" s="107"/>
      <c r="Q355" s="107"/>
      <c r="R355" s="107">
        <v>1.806</v>
      </c>
      <c r="S355" s="107">
        <v>-1.81</v>
      </c>
      <c r="T355" s="99"/>
      <c r="U355" s="100"/>
      <c r="W355" s="57"/>
      <c r="X355" s="57"/>
      <c r="Y355" s="57"/>
      <c r="Z355" s="57"/>
      <c r="AA355" s="57"/>
      <c r="AB355" s="57"/>
      <c r="AC355" s="57"/>
      <c r="AD355" s="57"/>
      <c r="AE355" s="57"/>
      <c r="AF355" s="57"/>
      <c r="AG355" s="57"/>
      <c r="AH355" s="57"/>
      <c r="AI355" s="57"/>
    </row>
    <row r="356" spans="1:35" outlineLevel="2" x14ac:dyDescent="0.35">
      <c r="A356" s="53">
        <v>4</v>
      </c>
      <c r="B356" s="54" t="s">
        <v>1335</v>
      </c>
      <c r="C356" s="101"/>
      <c r="D356" s="102"/>
      <c r="E356" s="56"/>
      <c r="F356" s="103" t="s">
        <v>1336</v>
      </c>
      <c r="G356" s="109">
        <v>1</v>
      </c>
      <c r="H356" s="104" t="s">
        <v>1335</v>
      </c>
      <c r="I356" s="105" t="s">
        <v>1082</v>
      </c>
      <c r="J356" s="106"/>
      <c r="K356" s="107">
        <v>-1</v>
      </c>
      <c r="L356" s="107">
        <v>1</v>
      </c>
      <c r="M356" s="107"/>
      <c r="N356" s="107">
        <v>0.5</v>
      </c>
      <c r="O356" s="107"/>
      <c r="P356" s="107"/>
      <c r="Q356" s="107"/>
      <c r="R356" s="107">
        <v>0.5</v>
      </c>
      <c r="S356" s="107">
        <v>-0.5</v>
      </c>
      <c r="T356" s="99"/>
      <c r="U356" s="100"/>
      <c r="W356" s="57"/>
      <c r="X356" s="57"/>
      <c r="Y356" s="57"/>
      <c r="Z356" s="57"/>
      <c r="AA356" s="57"/>
      <c r="AB356" s="57"/>
      <c r="AC356" s="57"/>
      <c r="AD356" s="57"/>
      <c r="AE356" s="57"/>
      <c r="AF356" s="57"/>
      <c r="AG356" s="57"/>
      <c r="AH356" s="57"/>
      <c r="AI356" s="57"/>
    </row>
    <row r="357" spans="1:35" outlineLevel="2" x14ac:dyDescent="0.35">
      <c r="A357" s="53">
        <v>4</v>
      </c>
      <c r="B357" s="54" t="s">
        <v>1337</v>
      </c>
      <c r="C357" s="101"/>
      <c r="D357" s="102"/>
      <c r="E357" s="56"/>
      <c r="F357" s="103" t="s">
        <v>1338</v>
      </c>
      <c r="G357" s="109">
        <v>1</v>
      </c>
      <c r="H357" s="104" t="s">
        <v>1337</v>
      </c>
      <c r="I357" s="105" t="s">
        <v>1339</v>
      </c>
      <c r="J357" s="106"/>
      <c r="K357" s="107">
        <v>1</v>
      </c>
      <c r="L357" s="107">
        <v>44.7</v>
      </c>
      <c r="M357" s="107"/>
      <c r="N357" s="107">
        <v>2.9</v>
      </c>
      <c r="O357" s="107"/>
      <c r="P357" s="107"/>
      <c r="Q357" s="107"/>
      <c r="R357" s="107">
        <v>129.63</v>
      </c>
      <c r="S357" s="107">
        <v>129.63</v>
      </c>
      <c r="T357" s="99"/>
      <c r="U357" s="100"/>
      <c r="W357" s="57"/>
      <c r="X357" s="57"/>
      <c r="Y357" s="57"/>
      <c r="Z357" s="57"/>
      <c r="AA357" s="57"/>
      <c r="AB357" s="57"/>
      <c r="AC357" s="57"/>
      <c r="AD357" s="57"/>
      <c r="AE357" s="57"/>
      <c r="AF357" s="57"/>
      <c r="AG357" s="57"/>
      <c r="AH357" s="57"/>
      <c r="AI357" s="57"/>
    </row>
    <row r="358" spans="1:35" outlineLevel="2" x14ac:dyDescent="0.35">
      <c r="A358" s="53">
        <v>4</v>
      </c>
      <c r="B358" s="54" t="s">
        <v>1340</v>
      </c>
      <c r="C358" s="101"/>
      <c r="D358" s="102"/>
      <c r="E358" s="56"/>
      <c r="F358" s="103" t="s">
        <v>1341</v>
      </c>
      <c r="G358" s="109">
        <v>1</v>
      </c>
      <c r="H358" s="104" t="s">
        <v>1340</v>
      </c>
      <c r="I358" s="105" t="s">
        <v>1199</v>
      </c>
      <c r="J358" s="106"/>
      <c r="K358" s="107">
        <v>-1</v>
      </c>
      <c r="L358" s="107">
        <v>5.13</v>
      </c>
      <c r="M358" s="107"/>
      <c r="N358" s="107">
        <v>2.9</v>
      </c>
      <c r="O358" s="107"/>
      <c r="P358" s="107"/>
      <c r="Q358" s="107"/>
      <c r="R358" s="107">
        <v>14.876999999999999</v>
      </c>
      <c r="S358" s="107">
        <v>-14.88</v>
      </c>
      <c r="T358" s="99"/>
      <c r="U358" s="100"/>
      <c r="W358" s="57"/>
      <c r="X358" s="57"/>
      <c r="Y358" s="57"/>
      <c r="Z358" s="57"/>
      <c r="AA358" s="57"/>
      <c r="AB358" s="57"/>
      <c r="AC358" s="57"/>
      <c r="AD358" s="57"/>
      <c r="AE358" s="57"/>
      <c r="AF358" s="57"/>
      <c r="AG358" s="57"/>
      <c r="AH358" s="57"/>
      <c r="AI358" s="57"/>
    </row>
    <row r="359" spans="1:35" outlineLevel="2" x14ac:dyDescent="0.35">
      <c r="A359" s="53">
        <v>4</v>
      </c>
      <c r="B359" s="54" t="s">
        <v>1342</v>
      </c>
      <c r="C359" s="101"/>
      <c r="D359" s="102"/>
      <c r="E359" s="56"/>
      <c r="F359" s="103" t="s">
        <v>1343</v>
      </c>
      <c r="G359" s="109">
        <v>1</v>
      </c>
      <c r="H359" s="104" t="s">
        <v>1342</v>
      </c>
      <c r="I359" s="105" t="s">
        <v>1064</v>
      </c>
      <c r="J359" s="106"/>
      <c r="K359" s="107">
        <v>-8</v>
      </c>
      <c r="L359" s="107">
        <v>0.86</v>
      </c>
      <c r="M359" s="107"/>
      <c r="N359" s="107">
        <v>2.1</v>
      </c>
      <c r="O359" s="107"/>
      <c r="P359" s="107"/>
      <c r="Q359" s="107"/>
      <c r="R359" s="107">
        <v>1.806</v>
      </c>
      <c r="S359" s="107">
        <v>-14.45</v>
      </c>
      <c r="T359" s="99"/>
      <c r="U359" s="100"/>
      <c r="W359" s="57"/>
      <c r="X359" s="57"/>
      <c r="Y359" s="57"/>
      <c r="Z359" s="57"/>
      <c r="AA359" s="57"/>
      <c r="AB359" s="57"/>
      <c r="AC359" s="57"/>
      <c r="AD359" s="57"/>
      <c r="AE359" s="57"/>
      <c r="AF359" s="57"/>
      <c r="AG359" s="57"/>
      <c r="AH359" s="57"/>
      <c r="AI359" s="57"/>
    </row>
    <row r="360" spans="1:35" outlineLevel="2" x14ac:dyDescent="0.35">
      <c r="A360" s="53">
        <v>4</v>
      </c>
      <c r="B360" s="54" t="s">
        <v>1344</v>
      </c>
      <c r="C360" s="101"/>
      <c r="D360" s="102"/>
      <c r="E360" s="56"/>
      <c r="F360" s="103" t="s">
        <v>1345</v>
      </c>
      <c r="G360" s="109">
        <v>1</v>
      </c>
      <c r="H360" s="104" t="s">
        <v>1344</v>
      </c>
      <c r="I360" s="105" t="s">
        <v>1140</v>
      </c>
      <c r="J360" s="106"/>
      <c r="K360" s="107">
        <v>-1</v>
      </c>
      <c r="L360" s="107">
        <v>0.76</v>
      </c>
      <c r="M360" s="107"/>
      <c r="N360" s="107">
        <v>2.1</v>
      </c>
      <c r="O360" s="107"/>
      <c r="P360" s="107"/>
      <c r="Q360" s="107"/>
      <c r="R360" s="107">
        <v>1.5960000000000001</v>
      </c>
      <c r="S360" s="107">
        <v>-1.6</v>
      </c>
      <c r="T360" s="99"/>
      <c r="U360" s="100"/>
      <c r="W360" s="57"/>
      <c r="X360" s="57"/>
      <c r="Y360" s="57"/>
      <c r="Z360" s="57"/>
      <c r="AA360" s="57"/>
      <c r="AB360" s="57"/>
      <c r="AC360" s="57"/>
      <c r="AD360" s="57"/>
      <c r="AE360" s="57"/>
      <c r="AF360" s="57"/>
      <c r="AG360" s="57"/>
      <c r="AH360" s="57"/>
      <c r="AI360" s="57"/>
    </row>
    <row r="361" spans="1:35" outlineLevel="2" x14ac:dyDescent="0.35">
      <c r="A361" s="53">
        <v>4</v>
      </c>
      <c r="B361" s="54" t="s">
        <v>1346</v>
      </c>
      <c r="C361" s="101"/>
      <c r="D361" s="102"/>
      <c r="E361" s="56"/>
      <c r="F361" s="103" t="s">
        <v>1347</v>
      </c>
      <c r="G361" s="109">
        <v>1</v>
      </c>
      <c r="H361" s="104" t="s">
        <v>1346</v>
      </c>
      <c r="I361" s="106" t="s">
        <v>1166</v>
      </c>
      <c r="J361" s="106"/>
      <c r="K361" s="107"/>
      <c r="L361" s="107"/>
      <c r="M361" s="107"/>
      <c r="N361" s="107"/>
      <c r="O361" s="107"/>
      <c r="P361" s="107"/>
      <c r="Q361" s="107"/>
      <c r="R361" s="107"/>
      <c r="S361" s="107">
        <v>0</v>
      </c>
      <c r="T361" s="99"/>
      <c r="U361" s="100"/>
      <c r="W361" s="57"/>
      <c r="X361" s="57"/>
      <c r="Y361" s="57"/>
      <c r="Z361" s="57"/>
      <c r="AA361" s="57"/>
      <c r="AB361" s="57"/>
      <c r="AC361" s="57"/>
      <c r="AD361" s="57"/>
      <c r="AE361" s="57"/>
      <c r="AF361" s="57"/>
      <c r="AG361" s="57"/>
      <c r="AH361" s="57"/>
      <c r="AI361" s="57"/>
    </row>
    <row r="362" spans="1:35" outlineLevel="2" x14ac:dyDescent="0.35">
      <c r="A362" s="53">
        <v>4</v>
      </c>
      <c r="B362" s="54" t="s">
        <v>1348</v>
      </c>
      <c r="C362" s="101"/>
      <c r="D362" s="102"/>
      <c r="E362" s="56"/>
      <c r="F362" s="103" t="s">
        <v>1349</v>
      </c>
      <c r="G362" s="109">
        <v>1</v>
      </c>
      <c r="H362" s="104" t="s">
        <v>1348</v>
      </c>
      <c r="I362" s="105" t="s">
        <v>1350</v>
      </c>
      <c r="J362" s="106"/>
      <c r="K362" s="107">
        <v>1</v>
      </c>
      <c r="L362" s="107">
        <v>42.2</v>
      </c>
      <c r="M362" s="107"/>
      <c r="N362" s="107">
        <v>3</v>
      </c>
      <c r="O362" s="107"/>
      <c r="P362" s="107"/>
      <c r="Q362" s="107"/>
      <c r="R362" s="107">
        <v>126.60000000000001</v>
      </c>
      <c r="S362" s="107">
        <v>126.6</v>
      </c>
      <c r="T362" s="99"/>
      <c r="U362" s="100"/>
      <c r="W362" s="57"/>
      <c r="X362" s="57"/>
      <c r="Y362" s="57"/>
      <c r="Z362" s="57"/>
      <c r="AA362" s="57"/>
      <c r="AB362" s="57"/>
      <c r="AC362" s="57"/>
      <c r="AD362" s="57"/>
      <c r="AE362" s="57"/>
      <c r="AF362" s="57"/>
      <c r="AG362" s="57"/>
      <c r="AH362" s="57"/>
      <c r="AI362" s="57"/>
    </row>
    <row r="363" spans="1:35" outlineLevel="2" x14ac:dyDescent="0.35">
      <c r="A363" s="53">
        <v>4</v>
      </c>
      <c r="B363" s="54" t="s">
        <v>1351</v>
      </c>
      <c r="C363" s="101"/>
      <c r="D363" s="102"/>
      <c r="E363" s="56"/>
      <c r="F363" s="103" t="s">
        <v>1352</v>
      </c>
      <c r="G363" s="109">
        <v>1</v>
      </c>
      <c r="H363" s="104" t="s">
        <v>1351</v>
      </c>
      <c r="I363" s="105" t="s">
        <v>1353</v>
      </c>
      <c r="J363" s="106"/>
      <c r="K363" s="107">
        <v>1</v>
      </c>
      <c r="L363" s="107">
        <v>7.84</v>
      </c>
      <c r="M363" s="107"/>
      <c r="N363" s="107">
        <v>0.5</v>
      </c>
      <c r="O363" s="107"/>
      <c r="P363" s="107"/>
      <c r="Q363" s="107"/>
      <c r="R363" s="107">
        <v>3.92</v>
      </c>
      <c r="S363" s="107">
        <v>3.92</v>
      </c>
      <c r="T363" s="99"/>
      <c r="U363" s="100"/>
      <c r="W363" s="57"/>
      <c r="X363" s="57"/>
      <c r="Y363" s="57"/>
      <c r="Z363" s="57"/>
      <c r="AA363" s="57"/>
      <c r="AB363" s="57"/>
      <c r="AC363" s="57"/>
      <c r="AD363" s="57"/>
      <c r="AE363" s="57"/>
      <c r="AF363" s="57"/>
      <c r="AG363" s="57"/>
      <c r="AH363" s="57"/>
      <c r="AI363" s="57"/>
    </row>
    <row r="364" spans="1:35" outlineLevel="2" x14ac:dyDescent="0.35">
      <c r="A364" s="53">
        <v>4</v>
      </c>
      <c r="B364" s="54" t="s">
        <v>1354</v>
      </c>
      <c r="C364" s="101"/>
      <c r="D364" s="102"/>
      <c r="E364" s="56"/>
      <c r="F364" s="103" t="s">
        <v>1355</v>
      </c>
      <c r="G364" s="109">
        <v>1</v>
      </c>
      <c r="H364" s="104" t="s">
        <v>1354</v>
      </c>
      <c r="I364" s="105" t="s">
        <v>1356</v>
      </c>
      <c r="J364" s="106"/>
      <c r="K364" s="107">
        <v>-1</v>
      </c>
      <c r="L364" s="107">
        <v>1.8</v>
      </c>
      <c r="M364" s="107"/>
      <c r="N364" s="107">
        <v>2.1</v>
      </c>
      <c r="O364" s="107"/>
      <c r="P364" s="107"/>
      <c r="Q364" s="107"/>
      <c r="R364" s="107">
        <v>3.7800000000000002</v>
      </c>
      <c r="S364" s="107">
        <v>-3.78</v>
      </c>
      <c r="T364" s="99"/>
      <c r="U364" s="100"/>
      <c r="W364" s="57"/>
      <c r="X364" s="57"/>
      <c r="Y364" s="57"/>
      <c r="Z364" s="57"/>
      <c r="AA364" s="57"/>
      <c r="AB364" s="57"/>
      <c r="AC364" s="57"/>
      <c r="AD364" s="57"/>
      <c r="AE364" s="57"/>
      <c r="AF364" s="57"/>
      <c r="AG364" s="57"/>
      <c r="AH364" s="57"/>
      <c r="AI364" s="57"/>
    </row>
    <row r="365" spans="1:35" outlineLevel="2" x14ac:dyDescent="0.35">
      <c r="A365" s="53">
        <v>4</v>
      </c>
      <c r="B365" s="54" t="s">
        <v>1357</v>
      </c>
      <c r="C365" s="101"/>
      <c r="D365" s="102"/>
      <c r="E365" s="56"/>
      <c r="F365" s="103" t="s">
        <v>1358</v>
      </c>
      <c r="G365" s="109">
        <v>1</v>
      </c>
      <c r="H365" s="104" t="s">
        <v>1357</v>
      </c>
      <c r="I365" s="105" t="s">
        <v>1064</v>
      </c>
      <c r="J365" s="106"/>
      <c r="K365" s="107">
        <v>-1</v>
      </c>
      <c r="L365" s="107">
        <v>0.86</v>
      </c>
      <c r="M365" s="107"/>
      <c r="N365" s="107">
        <v>2.1</v>
      </c>
      <c r="O365" s="107"/>
      <c r="P365" s="107"/>
      <c r="Q365" s="107"/>
      <c r="R365" s="107">
        <v>1.806</v>
      </c>
      <c r="S365" s="107">
        <v>-1.81</v>
      </c>
      <c r="T365" s="99"/>
      <c r="U365" s="100"/>
      <c r="W365" s="57"/>
      <c r="X365" s="57"/>
      <c r="Y365" s="57"/>
      <c r="Z365" s="57"/>
      <c r="AA365" s="57"/>
      <c r="AB365" s="57"/>
      <c r="AC365" s="57"/>
      <c r="AD365" s="57"/>
      <c r="AE365" s="57"/>
      <c r="AF365" s="57"/>
      <c r="AG365" s="57"/>
      <c r="AH365" s="57"/>
      <c r="AI365" s="57"/>
    </row>
    <row r="366" spans="1:35" outlineLevel="2" x14ac:dyDescent="0.35">
      <c r="A366" s="53">
        <v>4</v>
      </c>
      <c r="B366" s="54" t="s">
        <v>1359</v>
      </c>
      <c r="C366" s="101"/>
      <c r="D366" s="102"/>
      <c r="E366" s="56"/>
      <c r="F366" s="103" t="s">
        <v>1360</v>
      </c>
      <c r="G366" s="109">
        <v>1</v>
      </c>
      <c r="H366" s="104" t="s">
        <v>1359</v>
      </c>
      <c r="I366" s="106" t="s">
        <v>1181</v>
      </c>
      <c r="J366" s="106"/>
      <c r="K366" s="107"/>
      <c r="L366" s="107"/>
      <c r="M366" s="107"/>
      <c r="N366" s="107"/>
      <c r="O366" s="107"/>
      <c r="P366" s="107"/>
      <c r="Q366" s="107"/>
      <c r="R366" s="107"/>
      <c r="S366" s="107"/>
      <c r="T366" s="99"/>
      <c r="U366" s="100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</row>
    <row r="367" spans="1:35" outlineLevel="2" x14ac:dyDescent="0.35">
      <c r="A367" s="53">
        <v>4</v>
      </c>
      <c r="B367" s="54" t="s">
        <v>1361</v>
      </c>
      <c r="C367" s="101"/>
      <c r="D367" s="102"/>
      <c r="E367" s="56"/>
      <c r="F367" s="103" t="s">
        <v>1362</v>
      </c>
      <c r="G367" s="109">
        <v>1</v>
      </c>
      <c r="H367" s="104" t="s">
        <v>1361</v>
      </c>
      <c r="I367" s="105" t="s">
        <v>1363</v>
      </c>
      <c r="J367" s="106"/>
      <c r="K367" s="107">
        <v>1</v>
      </c>
      <c r="L367" s="107">
        <v>18.600000000000001</v>
      </c>
      <c r="M367" s="107"/>
      <c r="N367" s="107">
        <v>2.6</v>
      </c>
      <c r="O367" s="107"/>
      <c r="P367" s="107"/>
      <c r="Q367" s="107"/>
      <c r="R367" s="107">
        <v>48.360000000000007</v>
      </c>
      <c r="S367" s="107">
        <v>48.36</v>
      </c>
      <c r="T367" s="99"/>
      <c r="U367" s="100"/>
      <c r="W367" s="57"/>
      <c r="X367" s="57"/>
      <c r="Y367" s="57"/>
      <c r="Z367" s="57"/>
      <c r="AA367" s="57"/>
      <c r="AB367" s="57"/>
      <c r="AC367" s="57"/>
      <c r="AD367" s="57"/>
      <c r="AE367" s="57"/>
      <c r="AF367" s="57"/>
      <c r="AG367" s="57"/>
      <c r="AH367" s="57"/>
      <c r="AI367" s="57"/>
    </row>
    <row r="368" spans="1:35" outlineLevel="2" x14ac:dyDescent="0.35">
      <c r="A368" s="53">
        <v>4</v>
      </c>
      <c r="B368" s="54" t="s">
        <v>1364</v>
      </c>
      <c r="C368" s="101"/>
      <c r="D368" s="102"/>
      <c r="E368" s="56"/>
      <c r="F368" s="103" t="s">
        <v>1365</v>
      </c>
      <c r="G368" s="109">
        <v>1</v>
      </c>
      <c r="H368" s="104" t="s">
        <v>1364</v>
      </c>
      <c r="I368" s="105" t="s">
        <v>1064</v>
      </c>
      <c r="J368" s="106"/>
      <c r="K368" s="107">
        <v>-2</v>
      </c>
      <c r="L368" s="107">
        <v>0.86</v>
      </c>
      <c r="M368" s="107"/>
      <c r="N368" s="107">
        <v>2.1</v>
      </c>
      <c r="O368" s="107"/>
      <c r="P368" s="107"/>
      <c r="Q368" s="107"/>
      <c r="R368" s="107">
        <v>1.806</v>
      </c>
      <c r="S368" s="107">
        <v>-3.61</v>
      </c>
      <c r="T368" s="99"/>
      <c r="U368" s="100"/>
      <c r="W368" s="57"/>
      <c r="X368" s="57"/>
      <c r="Y368" s="57"/>
      <c r="Z368" s="57"/>
      <c r="AA368" s="57"/>
      <c r="AB368" s="57"/>
      <c r="AC368" s="57"/>
      <c r="AD368" s="57"/>
      <c r="AE368" s="57"/>
      <c r="AF368" s="57"/>
      <c r="AG368" s="57"/>
      <c r="AH368" s="57"/>
      <c r="AI368" s="57"/>
    </row>
    <row r="369" spans="1:35" outlineLevel="2" x14ac:dyDescent="0.35">
      <c r="A369" s="53">
        <v>4</v>
      </c>
      <c r="B369" s="54" t="s">
        <v>1366</v>
      </c>
      <c r="C369" s="101"/>
      <c r="D369" s="102"/>
      <c r="E369" s="56"/>
      <c r="F369" s="103" t="s">
        <v>1367</v>
      </c>
      <c r="G369" s="109">
        <v>1</v>
      </c>
      <c r="H369" s="104" t="s">
        <v>1366</v>
      </c>
      <c r="I369" s="105" t="s">
        <v>1067</v>
      </c>
      <c r="J369" s="106"/>
      <c r="K369" s="107">
        <v>-1</v>
      </c>
      <c r="L369" s="107">
        <v>1.1000000000000001</v>
      </c>
      <c r="M369" s="107"/>
      <c r="N369" s="107">
        <v>1.2</v>
      </c>
      <c r="O369" s="107"/>
      <c r="P369" s="107"/>
      <c r="Q369" s="107"/>
      <c r="R369" s="107">
        <v>1.32</v>
      </c>
      <c r="S369" s="107">
        <v>-1.32</v>
      </c>
      <c r="T369" s="99"/>
      <c r="U369" s="100"/>
      <c r="W369" s="57"/>
      <c r="X369" s="57"/>
      <c r="Y369" s="57"/>
      <c r="Z369" s="57"/>
      <c r="AA369" s="57"/>
      <c r="AB369" s="57"/>
      <c r="AC369" s="57"/>
      <c r="AD369" s="57"/>
      <c r="AE369" s="57"/>
      <c r="AF369" s="57"/>
      <c r="AG369" s="57"/>
      <c r="AH369" s="57"/>
      <c r="AI369" s="57"/>
    </row>
    <row r="370" spans="1:35" outlineLevel="2" x14ac:dyDescent="0.35">
      <c r="A370" s="53">
        <v>4</v>
      </c>
      <c r="B370" s="54" t="s">
        <v>1368</v>
      </c>
      <c r="C370" s="101"/>
      <c r="D370" s="102"/>
      <c r="E370" s="56"/>
      <c r="F370" s="103" t="s">
        <v>1369</v>
      </c>
      <c r="G370" s="109">
        <v>1</v>
      </c>
      <c r="H370" s="104" t="s">
        <v>1368</v>
      </c>
      <c r="I370" s="105" t="s">
        <v>1370</v>
      </c>
      <c r="J370" s="106"/>
      <c r="K370" s="107">
        <v>1</v>
      </c>
      <c r="L370" s="107">
        <v>9.5</v>
      </c>
      <c r="M370" s="107"/>
      <c r="N370" s="107">
        <v>2.9</v>
      </c>
      <c r="O370" s="107"/>
      <c r="P370" s="107"/>
      <c r="Q370" s="107"/>
      <c r="R370" s="107">
        <v>27.55</v>
      </c>
      <c r="S370" s="107">
        <v>27.55</v>
      </c>
      <c r="T370" s="99"/>
      <c r="U370" s="100"/>
      <c r="W370" s="57"/>
      <c r="X370" s="57"/>
      <c r="Y370" s="57"/>
      <c r="Z370" s="57"/>
      <c r="AA370" s="57"/>
      <c r="AB370" s="57"/>
      <c r="AC370" s="57"/>
      <c r="AD370" s="57"/>
      <c r="AE370" s="57"/>
      <c r="AF370" s="57"/>
      <c r="AG370" s="57"/>
      <c r="AH370" s="57"/>
      <c r="AI370" s="57"/>
    </row>
    <row r="371" spans="1:35" outlineLevel="2" x14ac:dyDescent="0.35">
      <c r="A371" s="53">
        <v>4</v>
      </c>
      <c r="B371" s="54" t="s">
        <v>1371</v>
      </c>
      <c r="C371" s="101"/>
      <c r="D371" s="102"/>
      <c r="E371" s="56"/>
      <c r="F371" s="103" t="s">
        <v>1372</v>
      </c>
      <c r="G371" s="109">
        <v>1</v>
      </c>
      <c r="H371" s="104" t="s">
        <v>1371</v>
      </c>
      <c r="I371" s="105" t="s">
        <v>1064</v>
      </c>
      <c r="J371" s="106"/>
      <c r="K371" s="107">
        <v>-1</v>
      </c>
      <c r="L371" s="107">
        <v>0.86</v>
      </c>
      <c r="M371" s="107"/>
      <c r="N371" s="107">
        <v>2.1</v>
      </c>
      <c r="O371" s="107"/>
      <c r="P371" s="107"/>
      <c r="Q371" s="107"/>
      <c r="R371" s="107">
        <v>1.806</v>
      </c>
      <c r="S371" s="107">
        <v>-1.81</v>
      </c>
      <c r="T371" s="99"/>
      <c r="U371" s="100"/>
      <c r="W371" s="57"/>
      <c r="X371" s="57"/>
      <c r="Y371" s="57"/>
      <c r="Z371" s="57"/>
      <c r="AA371" s="57"/>
      <c r="AB371" s="57"/>
      <c r="AC371" s="57"/>
      <c r="AD371" s="57"/>
      <c r="AE371" s="57"/>
      <c r="AF371" s="57"/>
      <c r="AG371" s="57"/>
      <c r="AH371" s="57"/>
      <c r="AI371" s="57"/>
    </row>
    <row r="372" spans="1:35" outlineLevel="2" x14ac:dyDescent="0.35">
      <c r="A372" s="53">
        <v>4</v>
      </c>
      <c r="B372" s="54" t="s">
        <v>1373</v>
      </c>
      <c r="C372" s="101"/>
      <c r="D372" s="102"/>
      <c r="E372" s="56"/>
      <c r="F372" s="103" t="s">
        <v>1374</v>
      </c>
      <c r="G372" s="109">
        <v>1</v>
      </c>
      <c r="H372" s="104" t="s">
        <v>1373</v>
      </c>
      <c r="I372" s="105" t="s">
        <v>1082</v>
      </c>
      <c r="J372" s="106"/>
      <c r="K372" s="107">
        <v>-1</v>
      </c>
      <c r="L372" s="107">
        <v>1</v>
      </c>
      <c r="M372" s="107"/>
      <c r="N372" s="107">
        <v>0.5</v>
      </c>
      <c r="O372" s="107"/>
      <c r="P372" s="107"/>
      <c r="Q372" s="107"/>
      <c r="R372" s="107">
        <v>0.5</v>
      </c>
      <c r="S372" s="107">
        <v>-0.5</v>
      </c>
      <c r="T372" s="99"/>
      <c r="U372" s="100"/>
      <c r="W372" s="57"/>
      <c r="X372" s="57"/>
      <c r="Y372" s="57"/>
      <c r="Z372" s="57"/>
      <c r="AA372" s="57"/>
      <c r="AB372" s="57"/>
      <c r="AC372" s="57"/>
      <c r="AD372" s="57"/>
      <c r="AE372" s="57"/>
      <c r="AF372" s="57"/>
      <c r="AG372" s="57"/>
      <c r="AH372" s="57"/>
      <c r="AI372" s="57"/>
    </row>
    <row r="373" spans="1:35" outlineLevel="2" x14ac:dyDescent="0.35">
      <c r="A373" s="53">
        <v>4</v>
      </c>
      <c r="B373" s="54" t="s">
        <v>1375</v>
      </c>
      <c r="C373" s="101"/>
      <c r="D373" s="102"/>
      <c r="E373" s="56"/>
      <c r="F373" s="103" t="s">
        <v>1376</v>
      </c>
      <c r="G373" s="109">
        <v>1</v>
      </c>
      <c r="H373" s="104" t="s">
        <v>1375</v>
      </c>
      <c r="I373" s="105" t="s">
        <v>1070</v>
      </c>
      <c r="J373" s="106"/>
      <c r="K373" s="107">
        <v>1</v>
      </c>
      <c r="L373" s="107">
        <v>16.399999999999999</v>
      </c>
      <c r="M373" s="107"/>
      <c r="N373" s="107">
        <v>2.9</v>
      </c>
      <c r="O373" s="107"/>
      <c r="P373" s="107"/>
      <c r="Q373" s="107"/>
      <c r="R373" s="107">
        <v>47.559999999999995</v>
      </c>
      <c r="S373" s="107">
        <v>47.56</v>
      </c>
      <c r="T373" s="99"/>
      <c r="U373" s="100"/>
      <c r="W373" s="57"/>
      <c r="X373" s="57"/>
      <c r="Y373" s="57"/>
      <c r="Z373" s="57"/>
      <c r="AA373" s="57"/>
      <c r="AB373" s="57"/>
      <c r="AC373" s="57"/>
      <c r="AD373" s="57"/>
      <c r="AE373" s="57"/>
      <c r="AF373" s="57"/>
      <c r="AG373" s="57"/>
      <c r="AH373" s="57"/>
      <c r="AI373" s="57"/>
    </row>
    <row r="374" spans="1:35" outlineLevel="2" x14ac:dyDescent="0.35">
      <c r="A374" s="53">
        <v>4</v>
      </c>
      <c r="B374" s="54" t="s">
        <v>1377</v>
      </c>
      <c r="C374" s="101"/>
      <c r="D374" s="102"/>
      <c r="E374" s="56"/>
      <c r="F374" s="103" t="s">
        <v>1378</v>
      </c>
      <c r="G374" s="109">
        <v>1</v>
      </c>
      <c r="H374" s="104" t="s">
        <v>1377</v>
      </c>
      <c r="I374" s="105" t="s">
        <v>1193</v>
      </c>
      <c r="J374" s="106"/>
      <c r="K374" s="107">
        <v>-2</v>
      </c>
      <c r="L374" s="107">
        <v>0.9</v>
      </c>
      <c r="M374" s="107"/>
      <c r="N374" s="107">
        <v>2.1</v>
      </c>
      <c r="O374" s="107"/>
      <c r="P374" s="107"/>
      <c r="Q374" s="107"/>
      <c r="R374" s="107">
        <v>1.8900000000000001</v>
      </c>
      <c r="S374" s="107">
        <v>-3.78</v>
      </c>
      <c r="T374" s="99"/>
      <c r="U374" s="100"/>
      <c r="W374" s="57"/>
      <c r="X374" s="57"/>
      <c r="Y374" s="57"/>
      <c r="Z374" s="57"/>
      <c r="AA374" s="57"/>
      <c r="AB374" s="57"/>
      <c r="AC374" s="57"/>
      <c r="AD374" s="57"/>
      <c r="AE374" s="57"/>
      <c r="AF374" s="57"/>
      <c r="AG374" s="57"/>
      <c r="AH374" s="57"/>
      <c r="AI374" s="57"/>
    </row>
    <row r="375" spans="1:35" outlineLevel="2" x14ac:dyDescent="0.35">
      <c r="A375" s="53">
        <v>4</v>
      </c>
      <c r="B375" s="54" t="s">
        <v>1379</v>
      </c>
      <c r="C375" s="101"/>
      <c r="D375" s="102"/>
      <c r="E375" s="56"/>
      <c r="F375" s="103" t="s">
        <v>1380</v>
      </c>
      <c r="G375" s="109">
        <v>1</v>
      </c>
      <c r="H375" s="104" t="s">
        <v>1379</v>
      </c>
      <c r="I375" s="105" t="s">
        <v>1196</v>
      </c>
      <c r="J375" s="106"/>
      <c r="K375" s="107">
        <v>-1</v>
      </c>
      <c r="L375" s="107">
        <v>2</v>
      </c>
      <c r="M375" s="107"/>
      <c r="N375" s="107">
        <v>0.8</v>
      </c>
      <c r="O375" s="107"/>
      <c r="P375" s="107"/>
      <c r="Q375" s="107"/>
      <c r="R375" s="107">
        <v>1.6</v>
      </c>
      <c r="S375" s="107">
        <v>-1.6</v>
      </c>
      <c r="T375" s="99"/>
      <c r="U375" s="100"/>
      <c r="W375" s="57"/>
      <c r="X375" s="57"/>
      <c r="Y375" s="57"/>
      <c r="Z375" s="57"/>
      <c r="AA375" s="57"/>
      <c r="AB375" s="57"/>
      <c r="AC375" s="57"/>
      <c r="AD375" s="57"/>
      <c r="AE375" s="57"/>
      <c r="AF375" s="57"/>
      <c r="AG375" s="57"/>
      <c r="AH375" s="57"/>
      <c r="AI375" s="57"/>
    </row>
    <row r="376" spans="1:35" outlineLevel="2" x14ac:dyDescent="0.35">
      <c r="A376" s="53">
        <v>4</v>
      </c>
      <c r="B376" s="54" t="s">
        <v>1381</v>
      </c>
      <c r="C376" s="101"/>
      <c r="D376" s="102"/>
      <c r="E376" s="56"/>
      <c r="F376" s="103" t="s">
        <v>1382</v>
      </c>
      <c r="G376" s="109">
        <v>1</v>
      </c>
      <c r="H376" s="104" t="s">
        <v>1381</v>
      </c>
      <c r="I376" s="105" t="s">
        <v>1204</v>
      </c>
      <c r="J376" s="106"/>
      <c r="K376" s="107">
        <v>1</v>
      </c>
      <c r="L376" s="107">
        <v>9.4</v>
      </c>
      <c r="M376" s="107"/>
      <c r="N376" s="107">
        <v>2.9</v>
      </c>
      <c r="O376" s="107"/>
      <c r="P376" s="107"/>
      <c r="Q376" s="107"/>
      <c r="R376" s="107">
        <v>27.26</v>
      </c>
      <c r="S376" s="107">
        <v>27.26</v>
      </c>
      <c r="T376" s="99"/>
      <c r="U376" s="100"/>
      <c r="W376" s="57"/>
      <c r="X376" s="57"/>
      <c r="Y376" s="57"/>
      <c r="Z376" s="57"/>
      <c r="AA376" s="57"/>
      <c r="AB376" s="57"/>
      <c r="AC376" s="57"/>
      <c r="AD376" s="57"/>
      <c r="AE376" s="57"/>
      <c r="AF376" s="57"/>
      <c r="AG376" s="57"/>
      <c r="AH376" s="57"/>
      <c r="AI376" s="57"/>
    </row>
    <row r="377" spans="1:35" outlineLevel="2" x14ac:dyDescent="0.35">
      <c r="A377" s="53">
        <v>4</v>
      </c>
      <c r="B377" s="54" t="s">
        <v>1383</v>
      </c>
      <c r="C377" s="101"/>
      <c r="D377" s="102"/>
      <c r="E377" s="56"/>
      <c r="F377" s="103" t="s">
        <v>1384</v>
      </c>
      <c r="G377" s="109">
        <v>1</v>
      </c>
      <c r="H377" s="104" t="s">
        <v>1383</v>
      </c>
      <c r="I377" s="105" t="s">
        <v>1064</v>
      </c>
      <c r="J377" s="106"/>
      <c r="K377" s="107">
        <v>-1</v>
      </c>
      <c r="L377" s="107">
        <v>0.86</v>
      </c>
      <c r="M377" s="107"/>
      <c r="N377" s="107">
        <v>2.1</v>
      </c>
      <c r="O377" s="107"/>
      <c r="P377" s="107"/>
      <c r="Q377" s="107"/>
      <c r="R377" s="107">
        <v>1.806</v>
      </c>
      <c r="S377" s="107">
        <v>-1.81</v>
      </c>
      <c r="T377" s="99"/>
      <c r="U377" s="100"/>
      <c r="W377" s="57"/>
      <c r="X377" s="57"/>
      <c r="Y377" s="57"/>
      <c r="Z377" s="57"/>
      <c r="AA377" s="57"/>
      <c r="AB377" s="57"/>
      <c r="AC377" s="57"/>
      <c r="AD377" s="57"/>
      <c r="AE377" s="57"/>
      <c r="AF377" s="57"/>
      <c r="AG377" s="57"/>
      <c r="AH377" s="57"/>
      <c r="AI377" s="57"/>
    </row>
    <row r="378" spans="1:35" outlineLevel="2" x14ac:dyDescent="0.35">
      <c r="A378" s="53">
        <v>4</v>
      </c>
      <c r="B378" s="54" t="s">
        <v>1385</v>
      </c>
      <c r="C378" s="101"/>
      <c r="D378" s="102"/>
      <c r="E378" s="56"/>
      <c r="F378" s="103" t="s">
        <v>1386</v>
      </c>
      <c r="G378" s="109">
        <v>1</v>
      </c>
      <c r="H378" s="104" t="s">
        <v>1385</v>
      </c>
      <c r="I378" s="105" t="s">
        <v>1082</v>
      </c>
      <c r="J378" s="106"/>
      <c r="K378" s="107">
        <v>-1</v>
      </c>
      <c r="L378" s="107">
        <v>1</v>
      </c>
      <c r="M378" s="107"/>
      <c r="N378" s="107">
        <v>0.5</v>
      </c>
      <c r="O378" s="107"/>
      <c r="P378" s="107"/>
      <c r="Q378" s="107"/>
      <c r="R378" s="107">
        <v>0.5</v>
      </c>
      <c r="S378" s="107">
        <v>-0.5</v>
      </c>
      <c r="T378" s="99"/>
      <c r="U378" s="100"/>
      <c r="W378" s="57"/>
      <c r="X378" s="57"/>
      <c r="Y378" s="57"/>
      <c r="Z378" s="57"/>
      <c r="AA378" s="57"/>
      <c r="AB378" s="57"/>
      <c r="AC378" s="57"/>
      <c r="AD378" s="57"/>
      <c r="AE378" s="57"/>
      <c r="AF378" s="57"/>
      <c r="AG378" s="57"/>
      <c r="AH378" s="57"/>
      <c r="AI378" s="57"/>
    </row>
    <row r="379" spans="1:35" outlineLevel="2" x14ac:dyDescent="0.35">
      <c r="A379" s="53">
        <v>4</v>
      </c>
      <c r="B379" s="54" t="s">
        <v>1387</v>
      </c>
      <c r="C379" s="101"/>
      <c r="D379" s="102"/>
      <c r="E379" s="56"/>
      <c r="F379" s="103" t="s">
        <v>1388</v>
      </c>
      <c r="G379" s="109">
        <v>1</v>
      </c>
      <c r="H379" s="104" t="s">
        <v>1387</v>
      </c>
      <c r="I379" s="105" t="s">
        <v>1213</v>
      </c>
      <c r="J379" s="106"/>
      <c r="K379" s="107">
        <v>1</v>
      </c>
      <c r="L379" s="107">
        <v>21.4</v>
      </c>
      <c r="M379" s="107"/>
      <c r="N379" s="107">
        <v>2.9</v>
      </c>
      <c r="O379" s="107"/>
      <c r="P379" s="107"/>
      <c r="Q379" s="107"/>
      <c r="R379" s="107">
        <v>62.059999999999995</v>
      </c>
      <c r="S379" s="107">
        <v>62.06</v>
      </c>
      <c r="T379" s="99"/>
      <c r="U379" s="100"/>
      <c r="W379" s="57"/>
      <c r="X379" s="57"/>
      <c r="Y379" s="57"/>
      <c r="Z379" s="57"/>
      <c r="AA379" s="57"/>
      <c r="AB379" s="57"/>
      <c r="AC379" s="57"/>
      <c r="AD379" s="57"/>
      <c r="AE379" s="57"/>
      <c r="AF379" s="57"/>
      <c r="AG379" s="57"/>
      <c r="AH379" s="57"/>
      <c r="AI379" s="57"/>
    </row>
    <row r="380" spans="1:35" outlineLevel="2" x14ac:dyDescent="0.35">
      <c r="A380" s="53">
        <v>4</v>
      </c>
      <c r="B380" s="54" t="s">
        <v>1389</v>
      </c>
      <c r="C380" s="101"/>
      <c r="D380" s="102"/>
      <c r="E380" s="56"/>
      <c r="F380" s="103" t="s">
        <v>1390</v>
      </c>
      <c r="G380" s="109">
        <v>1</v>
      </c>
      <c r="H380" s="104" t="s">
        <v>1389</v>
      </c>
      <c r="I380" s="105" t="s">
        <v>1064</v>
      </c>
      <c r="J380" s="106"/>
      <c r="K380" s="107">
        <v>-1</v>
      </c>
      <c r="L380" s="107">
        <v>0.86</v>
      </c>
      <c r="M380" s="107"/>
      <c r="N380" s="107">
        <v>2.1</v>
      </c>
      <c r="O380" s="107"/>
      <c r="P380" s="107"/>
      <c r="Q380" s="107"/>
      <c r="R380" s="107">
        <v>1.806</v>
      </c>
      <c r="S380" s="107">
        <v>-1.81</v>
      </c>
      <c r="T380" s="99"/>
      <c r="U380" s="100"/>
      <c r="W380" s="57"/>
      <c r="X380" s="57"/>
      <c r="Y380" s="57"/>
      <c r="Z380" s="57"/>
      <c r="AA380" s="57"/>
      <c r="AB380" s="57"/>
      <c r="AC380" s="57"/>
      <c r="AD380" s="57"/>
      <c r="AE380" s="57"/>
      <c r="AF380" s="57"/>
      <c r="AG380" s="57"/>
      <c r="AH380" s="57"/>
      <c r="AI380" s="57"/>
    </row>
    <row r="381" spans="1:35" outlineLevel="2" x14ac:dyDescent="0.35">
      <c r="A381" s="53">
        <v>4</v>
      </c>
      <c r="B381" s="54" t="s">
        <v>1391</v>
      </c>
      <c r="C381" s="101"/>
      <c r="D381" s="102"/>
      <c r="E381" s="56"/>
      <c r="F381" s="103" t="s">
        <v>1392</v>
      </c>
      <c r="G381" s="109">
        <v>1</v>
      </c>
      <c r="H381" s="104" t="s">
        <v>1391</v>
      </c>
      <c r="I381" s="105" t="s">
        <v>1196</v>
      </c>
      <c r="J381" s="106"/>
      <c r="K381" s="107">
        <v>-1</v>
      </c>
      <c r="L381" s="107">
        <v>2</v>
      </c>
      <c r="M381" s="107"/>
      <c r="N381" s="107">
        <v>0.8</v>
      </c>
      <c r="O381" s="107"/>
      <c r="P381" s="107"/>
      <c r="Q381" s="107"/>
      <c r="R381" s="107">
        <v>1.6</v>
      </c>
      <c r="S381" s="107">
        <v>-1.6</v>
      </c>
      <c r="T381" s="99"/>
      <c r="U381" s="100"/>
      <c r="W381" s="57"/>
      <c r="X381" s="57"/>
      <c r="Y381" s="57"/>
      <c r="Z381" s="57"/>
      <c r="AA381" s="57"/>
      <c r="AB381" s="57"/>
      <c r="AC381" s="57"/>
      <c r="AD381" s="57"/>
      <c r="AE381" s="57"/>
      <c r="AF381" s="57"/>
      <c r="AG381" s="57"/>
      <c r="AH381" s="57"/>
      <c r="AI381" s="57"/>
    </row>
    <row r="382" spans="1:35" outlineLevel="2" x14ac:dyDescent="0.35">
      <c r="A382" s="53">
        <v>4</v>
      </c>
      <c r="B382" s="54" t="s">
        <v>1393</v>
      </c>
      <c r="C382" s="101"/>
      <c r="D382" s="102"/>
      <c r="E382" s="56"/>
      <c r="F382" s="103" t="s">
        <v>1394</v>
      </c>
      <c r="G382" s="109">
        <v>1</v>
      </c>
      <c r="H382" s="104" t="s">
        <v>1393</v>
      </c>
      <c r="I382" s="105" t="s">
        <v>1395</v>
      </c>
      <c r="J382" s="106"/>
      <c r="K382" s="107">
        <v>1</v>
      </c>
      <c r="L382" s="107">
        <v>14.6</v>
      </c>
      <c r="M382" s="107"/>
      <c r="N382" s="107">
        <v>2.9</v>
      </c>
      <c r="O382" s="107"/>
      <c r="P382" s="107"/>
      <c r="Q382" s="107"/>
      <c r="R382" s="107">
        <v>42.339999999999996</v>
      </c>
      <c r="S382" s="107">
        <v>42.34</v>
      </c>
      <c r="T382" s="99"/>
      <c r="U382" s="100"/>
      <c r="W382" s="57"/>
      <c r="X382" s="57"/>
      <c r="Y382" s="57"/>
      <c r="Z382" s="57"/>
      <c r="AA382" s="57"/>
      <c r="AB382" s="57"/>
      <c r="AC382" s="57"/>
      <c r="AD382" s="57"/>
      <c r="AE382" s="57"/>
      <c r="AF382" s="57"/>
      <c r="AG382" s="57"/>
      <c r="AH382" s="57"/>
      <c r="AI382" s="57"/>
    </row>
    <row r="383" spans="1:35" outlineLevel="2" x14ac:dyDescent="0.35">
      <c r="A383" s="53">
        <v>4</v>
      </c>
      <c r="B383" s="54" t="s">
        <v>1396</v>
      </c>
      <c r="C383" s="101"/>
      <c r="D383" s="102"/>
      <c r="E383" s="56"/>
      <c r="F383" s="103" t="s">
        <v>1397</v>
      </c>
      <c r="G383" s="109">
        <v>1</v>
      </c>
      <c r="H383" s="104" t="s">
        <v>1396</v>
      </c>
      <c r="I383" s="105" t="s">
        <v>1064</v>
      </c>
      <c r="J383" s="106"/>
      <c r="K383" s="107">
        <v>-1</v>
      </c>
      <c r="L383" s="107">
        <v>0.86</v>
      </c>
      <c r="M383" s="107"/>
      <c r="N383" s="107">
        <v>2.1</v>
      </c>
      <c r="O383" s="107"/>
      <c r="P383" s="107"/>
      <c r="Q383" s="107"/>
      <c r="R383" s="107">
        <v>1.806</v>
      </c>
      <c r="S383" s="107">
        <v>-1.81</v>
      </c>
      <c r="T383" s="99"/>
      <c r="U383" s="100"/>
      <c r="W383" s="57"/>
      <c r="X383" s="57"/>
      <c r="Y383" s="57"/>
      <c r="Z383" s="57"/>
      <c r="AA383" s="57"/>
      <c r="AB383" s="57"/>
      <c r="AC383" s="57"/>
      <c r="AD383" s="57"/>
      <c r="AE383" s="57"/>
      <c r="AF383" s="57"/>
      <c r="AG383" s="57"/>
      <c r="AH383" s="57"/>
      <c r="AI383" s="57"/>
    </row>
    <row r="384" spans="1:35" outlineLevel="2" x14ac:dyDescent="0.35">
      <c r="A384" s="53">
        <v>4</v>
      </c>
      <c r="B384" s="54" t="s">
        <v>1398</v>
      </c>
      <c r="C384" s="101"/>
      <c r="D384" s="102"/>
      <c r="E384" s="56"/>
      <c r="F384" s="103" t="s">
        <v>1399</v>
      </c>
      <c r="G384" s="109">
        <v>1</v>
      </c>
      <c r="H384" s="104" t="s">
        <v>1398</v>
      </c>
      <c r="I384" s="105" t="s">
        <v>1093</v>
      </c>
      <c r="J384" s="106"/>
      <c r="K384" s="107">
        <v>-1</v>
      </c>
      <c r="L384" s="107">
        <v>2.5</v>
      </c>
      <c r="M384" s="107"/>
      <c r="N384" s="107">
        <v>0.5</v>
      </c>
      <c r="O384" s="107"/>
      <c r="P384" s="107"/>
      <c r="Q384" s="107"/>
      <c r="R384" s="107">
        <v>1.25</v>
      </c>
      <c r="S384" s="107">
        <v>-1.25</v>
      </c>
      <c r="T384" s="99"/>
      <c r="U384" s="100"/>
      <c r="W384" s="57"/>
      <c r="X384" s="57"/>
      <c r="Y384" s="57"/>
      <c r="Z384" s="57"/>
      <c r="AA384" s="57"/>
      <c r="AB384" s="57"/>
      <c r="AC384" s="57"/>
      <c r="AD384" s="57"/>
      <c r="AE384" s="57"/>
      <c r="AF384" s="57"/>
      <c r="AG384" s="57"/>
      <c r="AH384" s="57"/>
      <c r="AI384" s="57"/>
    </row>
    <row r="385" spans="1:35" outlineLevel="2" x14ac:dyDescent="0.35">
      <c r="A385" s="53">
        <v>4</v>
      </c>
      <c r="B385" s="54" t="s">
        <v>1400</v>
      </c>
      <c r="C385" s="101"/>
      <c r="D385" s="102"/>
      <c r="E385" s="56"/>
      <c r="F385" s="103" t="s">
        <v>1401</v>
      </c>
      <c r="G385" s="109">
        <v>1</v>
      </c>
      <c r="H385" s="104" t="s">
        <v>1400</v>
      </c>
      <c r="I385" s="105" t="s">
        <v>1222</v>
      </c>
      <c r="J385" s="106"/>
      <c r="K385" s="107">
        <v>1</v>
      </c>
      <c r="L385" s="107">
        <v>11.25</v>
      </c>
      <c r="M385" s="107"/>
      <c r="N385" s="107">
        <v>2.9</v>
      </c>
      <c r="O385" s="107"/>
      <c r="P385" s="107"/>
      <c r="Q385" s="107"/>
      <c r="R385" s="107">
        <v>32.625</v>
      </c>
      <c r="S385" s="107">
        <v>32.630000000000003</v>
      </c>
      <c r="T385" s="99"/>
      <c r="U385" s="100"/>
      <c r="W385" s="57"/>
      <c r="X385" s="57"/>
      <c r="Y385" s="57"/>
      <c r="Z385" s="57"/>
      <c r="AA385" s="57"/>
      <c r="AB385" s="57"/>
      <c r="AC385" s="57"/>
      <c r="AD385" s="57"/>
      <c r="AE385" s="57"/>
      <c r="AF385" s="57"/>
      <c r="AG385" s="57"/>
      <c r="AH385" s="57"/>
      <c r="AI385" s="57"/>
    </row>
    <row r="386" spans="1:35" outlineLevel="2" x14ac:dyDescent="0.35">
      <c r="A386" s="53">
        <v>4</v>
      </c>
      <c r="B386" s="54" t="s">
        <v>1402</v>
      </c>
      <c r="C386" s="101"/>
      <c r="D386" s="102"/>
      <c r="E386" s="56"/>
      <c r="F386" s="103" t="s">
        <v>1403</v>
      </c>
      <c r="G386" s="109">
        <v>1</v>
      </c>
      <c r="H386" s="104" t="s">
        <v>1402</v>
      </c>
      <c r="I386" s="105" t="s">
        <v>1064</v>
      </c>
      <c r="J386" s="106"/>
      <c r="K386" s="107">
        <v>-1</v>
      </c>
      <c r="L386" s="107">
        <v>0.86</v>
      </c>
      <c r="M386" s="107"/>
      <c r="N386" s="107">
        <v>2.1</v>
      </c>
      <c r="O386" s="107"/>
      <c r="P386" s="107"/>
      <c r="Q386" s="107"/>
      <c r="R386" s="107">
        <v>1.806</v>
      </c>
      <c r="S386" s="107">
        <v>-1.81</v>
      </c>
      <c r="T386" s="99"/>
      <c r="U386" s="100"/>
      <c r="W386" s="57"/>
      <c r="X386" s="57"/>
      <c r="Y386" s="57"/>
      <c r="Z386" s="57"/>
      <c r="AA386" s="57"/>
      <c r="AB386" s="57"/>
      <c r="AC386" s="57"/>
      <c r="AD386" s="57"/>
      <c r="AE386" s="57"/>
      <c r="AF386" s="57"/>
      <c r="AG386" s="57"/>
      <c r="AH386" s="57"/>
      <c r="AI386" s="57"/>
    </row>
    <row r="387" spans="1:35" outlineLevel="2" x14ac:dyDescent="0.35">
      <c r="A387" s="53">
        <v>4</v>
      </c>
      <c r="B387" s="54" t="s">
        <v>1404</v>
      </c>
      <c r="C387" s="101"/>
      <c r="D387" s="102"/>
      <c r="E387" s="56"/>
      <c r="F387" s="103" t="s">
        <v>1405</v>
      </c>
      <c r="G387" s="109">
        <v>1</v>
      </c>
      <c r="H387" s="104" t="s">
        <v>1404</v>
      </c>
      <c r="I387" s="105" t="s">
        <v>1150</v>
      </c>
      <c r="J387" s="106"/>
      <c r="K387" s="107">
        <v>2</v>
      </c>
      <c r="L387" s="107">
        <v>7.1</v>
      </c>
      <c r="M387" s="107"/>
      <c r="N387" s="107">
        <v>2.8</v>
      </c>
      <c r="O387" s="107"/>
      <c r="P387" s="107"/>
      <c r="Q387" s="107"/>
      <c r="R387" s="107">
        <v>19.88</v>
      </c>
      <c r="S387" s="107">
        <v>39.76</v>
      </c>
      <c r="T387" s="99"/>
      <c r="U387" s="100"/>
      <c r="W387" s="57"/>
      <c r="X387" s="57"/>
      <c r="Y387" s="57"/>
      <c r="Z387" s="57"/>
      <c r="AA387" s="57"/>
      <c r="AB387" s="57"/>
      <c r="AC387" s="57"/>
      <c r="AD387" s="57"/>
      <c r="AE387" s="57"/>
      <c r="AF387" s="57"/>
      <c r="AG387" s="57"/>
      <c r="AH387" s="57"/>
      <c r="AI387" s="57"/>
    </row>
    <row r="388" spans="1:35" outlineLevel="2" x14ac:dyDescent="0.35">
      <c r="A388" s="53">
        <v>4</v>
      </c>
      <c r="B388" s="54" t="s">
        <v>1406</v>
      </c>
      <c r="C388" s="101"/>
      <c r="D388" s="102"/>
      <c r="E388" s="56"/>
      <c r="F388" s="103" t="s">
        <v>1407</v>
      </c>
      <c r="G388" s="109">
        <v>1</v>
      </c>
      <c r="H388" s="104" t="s">
        <v>1406</v>
      </c>
      <c r="I388" s="105" t="s">
        <v>1064</v>
      </c>
      <c r="J388" s="106"/>
      <c r="K388" s="107">
        <v>-2</v>
      </c>
      <c r="L388" s="107">
        <v>0.86</v>
      </c>
      <c r="M388" s="107"/>
      <c r="N388" s="107">
        <v>2.1</v>
      </c>
      <c r="O388" s="107"/>
      <c r="P388" s="107"/>
      <c r="Q388" s="107"/>
      <c r="R388" s="107">
        <v>1.806</v>
      </c>
      <c r="S388" s="107">
        <v>-3.61</v>
      </c>
      <c r="T388" s="99"/>
      <c r="U388" s="100"/>
      <c r="W388" s="57"/>
      <c r="X388" s="57"/>
      <c r="Y388" s="57"/>
      <c r="Z388" s="57"/>
      <c r="AA388" s="57"/>
      <c r="AB388" s="57"/>
      <c r="AC388" s="57"/>
      <c r="AD388" s="57"/>
      <c r="AE388" s="57"/>
      <c r="AF388" s="57"/>
      <c r="AG388" s="57"/>
      <c r="AH388" s="57"/>
      <c r="AI388" s="57"/>
    </row>
    <row r="389" spans="1:35" outlineLevel="2" x14ac:dyDescent="0.35">
      <c r="A389" s="53">
        <v>4</v>
      </c>
      <c r="B389" s="54" t="s">
        <v>1408</v>
      </c>
      <c r="C389" s="101"/>
      <c r="D389" s="102"/>
      <c r="E389" s="56"/>
      <c r="F389" s="103" t="s">
        <v>1409</v>
      </c>
      <c r="G389" s="109">
        <v>1</v>
      </c>
      <c r="H389" s="104" t="s">
        <v>1408</v>
      </c>
      <c r="I389" s="105" t="s">
        <v>1082</v>
      </c>
      <c r="J389" s="106"/>
      <c r="K389" s="107">
        <v>-2</v>
      </c>
      <c r="L389" s="107">
        <v>1</v>
      </c>
      <c r="M389" s="107"/>
      <c r="N389" s="107">
        <v>0.5</v>
      </c>
      <c r="O389" s="107"/>
      <c r="P389" s="107"/>
      <c r="Q389" s="107"/>
      <c r="R389" s="107">
        <v>0.5</v>
      </c>
      <c r="S389" s="107">
        <v>-1</v>
      </c>
      <c r="T389" s="99"/>
      <c r="U389" s="100"/>
      <c r="W389" s="57"/>
      <c r="X389" s="57"/>
      <c r="Y389" s="57"/>
      <c r="Z389" s="57"/>
      <c r="AA389" s="57"/>
      <c r="AB389" s="57"/>
      <c r="AC389" s="57"/>
      <c r="AD389" s="57"/>
      <c r="AE389" s="57"/>
      <c r="AF389" s="57"/>
      <c r="AG389" s="57"/>
      <c r="AH389" s="57"/>
      <c r="AI389" s="57"/>
    </row>
    <row r="390" spans="1:35" outlineLevel="2" x14ac:dyDescent="0.35">
      <c r="A390" s="53">
        <v>4</v>
      </c>
      <c r="B390" s="54" t="s">
        <v>1410</v>
      </c>
      <c r="C390" s="101"/>
      <c r="D390" s="102"/>
      <c r="E390" s="56"/>
      <c r="F390" s="103" t="s">
        <v>1411</v>
      </c>
      <c r="G390" s="109">
        <v>1</v>
      </c>
      <c r="H390" s="104" t="s">
        <v>1410</v>
      </c>
      <c r="I390" s="105" t="s">
        <v>1339</v>
      </c>
      <c r="J390" s="106"/>
      <c r="K390" s="107">
        <v>1</v>
      </c>
      <c r="L390" s="107">
        <v>40.700000000000003</v>
      </c>
      <c r="M390" s="107"/>
      <c r="N390" s="107">
        <v>3</v>
      </c>
      <c r="O390" s="107"/>
      <c r="P390" s="107"/>
      <c r="Q390" s="107"/>
      <c r="R390" s="107">
        <v>122.10000000000001</v>
      </c>
      <c r="S390" s="107">
        <v>122.1</v>
      </c>
      <c r="T390" s="99"/>
      <c r="U390" s="100"/>
      <c r="W390" s="57"/>
      <c r="X390" s="57"/>
      <c r="Y390" s="57"/>
      <c r="Z390" s="57"/>
      <c r="AA390" s="57"/>
      <c r="AB390" s="57"/>
      <c r="AC390" s="57"/>
      <c r="AD390" s="57"/>
      <c r="AE390" s="57"/>
      <c r="AF390" s="57"/>
      <c r="AG390" s="57"/>
      <c r="AH390" s="57"/>
      <c r="AI390" s="57"/>
    </row>
    <row r="391" spans="1:35" outlineLevel="2" x14ac:dyDescent="0.35">
      <c r="A391" s="53">
        <v>4</v>
      </c>
      <c r="B391" s="54" t="s">
        <v>1412</v>
      </c>
      <c r="C391" s="101"/>
      <c r="D391" s="102"/>
      <c r="E391" s="56"/>
      <c r="F391" s="103" t="s">
        <v>1413</v>
      </c>
      <c r="G391" s="109">
        <v>1</v>
      </c>
      <c r="H391" s="104" t="s">
        <v>1412</v>
      </c>
      <c r="I391" s="105" t="s">
        <v>1064</v>
      </c>
      <c r="J391" s="106"/>
      <c r="K391" s="107">
        <v>-7</v>
      </c>
      <c r="L391" s="107">
        <v>0.86</v>
      </c>
      <c r="M391" s="107"/>
      <c r="N391" s="107">
        <v>2.1</v>
      </c>
      <c r="O391" s="107"/>
      <c r="P391" s="107"/>
      <c r="Q391" s="107"/>
      <c r="R391" s="107">
        <v>1.806</v>
      </c>
      <c r="S391" s="107">
        <v>-12.64</v>
      </c>
      <c r="T391" s="99"/>
      <c r="U391" s="100"/>
      <c r="W391" s="57"/>
      <c r="X391" s="57"/>
      <c r="Y391" s="57"/>
      <c r="Z391" s="57"/>
      <c r="AA391" s="57"/>
      <c r="AB391" s="57"/>
      <c r="AC391" s="57"/>
      <c r="AD391" s="57"/>
      <c r="AE391" s="57"/>
      <c r="AF391" s="57"/>
      <c r="AG391" s="57"/>
      <c r="AH391" s="57"/>
      <c r="AI391" s="57"/>
    </row>
    <row r="392" spans="1:35" outlineLevel="2" x14ac:dyDescent="0.35">
      <c r="A392" s="53">
        <v>4</v>
      </c>
      <c r="B392" s="54" t="s">
        <v>1414</v>
      </c>
      <c r="C392" s="101"/>
      <c r="D392" s="102"/>
      <c r="E392" s="56"/>
      <c r="F392" s="103" t="s">
        <v>1415</v>
      </c>
      <c r="G392" s="109">
        <v>1</v>
      </c>
      <c r="H392" s="104" t="s">
        <v>1414</v>
      </c>
      <c r="I392" s="105" t="s">
        <v>1193</v>
      </c>
      <c r="J392" s="106"/>
      <c r="K392" s="107">
        <v>-1</v>
      </c>
      <c r="L392" s="107">
        <v>0.9</v>
      </c>
      <c r="M392" s="107"/>
      <c r="N392" s="107">
        <v>2.1</v>
      </c>
      <c r="O392" s="107"/>
      <c r="P392" s="107"/>
      <c r="Q392" s="107"/>
      <c r="R392" s="107">
        <v>1.8900000000000001</v>
      </c>
      <c r="S392" s="107">
        <v>-1.89</v>
      </c>
      <c r="T392" s="99"/>
      <c r="U392" s="100"/>
      <c r="W392" s="57"/>
      <c r="X392" s="57"/>
      <c r="Y392" s="57"/>
      <c r="Z392" s="57"/>
      <c r="AA392" s="57"/>
      <c r="AB392" s="57"/>
      <c r="AC392" s="57"/>
      <c r="AD392" s="57"/>
      <c r="AE392" s="57"/>
      <c r="AF392" s="57"/>
      <c r="AG392" s="57"/>
      <c r="AH392" s="57"/>
      <c r="AI392" s="57"/>
    </row>
    <row r="393" spans="1:35" ht="105" customHeight="1" outlineLevel="2" x14ac:dyDescent="0.35">
      <c r="A393" s="53">
        <v>3</v>
      </c>
      <c r="B393" s="54" t="s">
        <v>200</v>
      </c>
      <c r="C393" s="101" t="s">
        <v>40</v>
      </c>
      <c r="D393" s="102">
        <v>87548</v>
      </c>
      <c r="E393" s="56" t="s">
        <v>33</v>
      </c>
      <c r="F393" s="56" t="s">
        <v>199</v>
      </c>
      <c r="G393" s="109">
        <v>1</v>
      </c>
      <c r="H393" s="96" t="s">
        <v>200</v>
      </c>
      <c r="I393" s="97" t="s">
        <v>198</v>
      </c>
      <c r="J393" s="98"/>
      <c r="K393" s="98"/>
      <c r="L393" s="99"/>
      <c r="M393" s="99"/>
      <c r="N393" s="99"/>
      <c r="O393" s="99"/>
      <c r="P393" s="99"/>
      <c r="Q393" s="99"/>
      <c r="R393" s="99"/>
      <c r="S393" s="99"/>
      <c r="T393" s="99">
        <v>790.43000000000006</v>
      </c>
      <c r="U393" s="100" t="s">
        <v>37</v>
      </c>
      <c r="W393" s="57"/>
      <c r="X393" s="57"/>
      <c r="Y393" s="57"/>
      <c r="Z393" s="57"/>
      <c r="AA393" s="57"/>
      <c r="AB393" s="57"/>
      <c r="AC393" s="57"/>
      <c r="AD393" s="57"/>
      <c r="AE393" s="57"/>
      <c r="AF393" s="57"/>
      <c r="AG393" s="57"/>
      <c r="AH393" s="57"/>
      <c r="AI393" s="57"/>
    </row>
    <row r="394" spans="1:35" outlineLevel="2" x14ac:dyDescent="0.35">
      <c r="A394" s="53">
        <v>4</v>
      </c>
      <c r="B394" s="54" t="s">
        <v>1416</v>
      </c>
      <c r="C394" s="101"/>
      <c r="D394" s="102"/>
      <c r="E394" s="56"/>
      <c r="F394" s="103" t="s">
        <v>1417</v>
      </c>
      <c r="G394" s="109">
        <v>1</v>
      </c>
      <c r="H394" s="104" t="s">
        <v>1416</v>
      </c>
      <c r="I394" s="105" t="s">
        <v>1418</v>
      </c>
      <c r="J394" s="106"/>
      <c r="K394" s="107">
        <v>1</v>
      </c>
      <c r="L394" s="107">
        <v>1015.4800000000002</v>
      </c>
      <c r="M394" s="107"/>
      <c r="N394" s="107"/>
      <c r="O394" s="107"/>
      <c r="P394" s="107"/>
      <c r="Q394" s="107"/>
      <c r="R394" s="107">
        <v>1015.4800000000002</v>
      </c>
      <c r="S394" s="107">
        <v>1015.48</v>
      </c>
      <c r="T394" s="99"/>
      <c r="U394" s="100"/>
      <c r="W394" s="57"/>
      <c r="X394" s="57"/>
      <c r="Y394" s="57"/>
      <c r="Z394" s="57"/>
      <c r="AA394" s="57"/>
      <c r="AB394" s="57"/>
      <c r="AC394" s="57"/>
      <c r="AD394" s="57"/>
      <c r="AE394" s="57"/>
      <c r="AF394" s="57"/>
      <c r="AG394" s="57"/>
      <c r="AH394" s="57"/>
      <c r="AI394" s="57"/>
    </row>
    <row r="395" spans="1:35" outlineLevel="2" x14ac:dyDescent="0.35">
      <c r="A395" s="53">
        <v>4</v>
      </c>
      <c r="B395" s="54" t="s">
        <v>1419</v>
      </c>
      <c r="C395" s="101"/>
      <c r="D395" s="102"/>
      <c r="E395" s="56"/>
      <c r="F395" s="103" t="s">
        <v>1420</v>
      </c>
      <c r="G395" s="109">
        <v>1</v>
      </c>
      <c r="H395" s="104" t="s">
        <v>1419</v>
      </c>
      <c r="I395" s="105" t="s">
        <v>1421</v>
      </c>
      <c r="J395" s="106"/>
      <c r="K395" s="107">
        <v>-1</v>
      </c>
      <c r="L395" s="107">
        <v>225.04999999999995</v>
      </c>
      <c r="M395" s="107"/>
      <c r="N395" s="107"/>
      <c r="O395" s="107"/>
      <c r="P395" s="107"/>
      <c r="Q395" s="107"/>
      <c r="R395" s="107">
        <v>225.04999999999995</v>
      </c>
      <c r="S395" s="107">
        <v>-225.05</v>
      </c>
      <c r="T395" s="99"/>
      <c r="U395" s="100"/>
      <c r="W395" s="57"/>
      <c r="X395" s="57"/>
      <c r="Y395" s="57"/>
      <c r="Z395" s="57"/>
      <c r="AA395" s="57"/>
      <c r="AB395" s="57"/>
      <c r="AC395" s="57"/>
      <c r="AD395" s="57"/>
      <c r="AE395" s="57"/>
      <c r="AF395" s="57"/>
      <c r="AG395" s="57"/>
      <c r="AH395" s="57"/>
      <c r="AI395" s="57"/>
    </row>
    <row r="396" spans="1:35" ht="123" customHeight="1" outlineLevel="2" x14ac:dyDescent="0.35">
      <c r="A396" s="53">
        <v>3</v>
      </c>
      <c r="B396" s="54" t="s">
        <v>203</v>
      </c>
      <c r="C396" s="101" t="s">
        <v>40</v>
      </c>
      <c r="D396" s="102">
        <v>87536</v>
      </c>
      <c r="E396" s="56" t="s">
        <v>33</v>
      </c>
      <c r="F396" s="56" t="s">
        <v>202</v>
      </c>
      <c r="G396" s="109">
        <v>1</v>
      </c>
      <c r="H396" s="96" t="s">
        <v>203</v>
      </c>
      <c r="I396" s="97" t="s">
        <v>204</v>
      </c>
      <c r="J396" s="98"/>
      <c r="K396" s="98"/>
      <c r="L396" s="99"/>
      <c r="M396" s="99"/>
      <c r="N396" s="99"/>
      <c r="O396" s="99"/>
      <c r="P396" s="99"/>
      <c r="Q396" s="99"/>
      <c r="R396" s="99"/>
      <c r="S396" s="99"/>
      <c r="T396" s="99">
        <v>225.04999999999995</v>
      </c>
      <c r="U396" s="100" t="s">
        <v>37</v>
      </c>
      <c r="W396" s="57"/>
      <c r="X396" s="57"/>
      <c r="Y396" s="57"/>
      <c r="Z396" s="57"/>
      <c r="AA396" s="57"/>
      <c r="AB396" s="57"/>
      <c r="AC396" s="57"/>
      <c r="AD396" s="57"/>
      <c r="AE396" s="57"/>
      <c r="AF396" s="57"/>
      <c r="AG396" s="57"/>
      <c r="AH396" s="57"/>
      <c r="AI396" s="57"/>
    </row>
    <row r="397" spans="1:35" ht="18" customHeight="1" outlineLevel="2" x14ac:dyDescent="0.35">
      <c r="C397" s="101"/>
      <c r="D397" s="102"/>
      <c r="E397" s="56"/>
      <c r="G397" s="109"/>
      <c r="H397" s="96"/>
      <c r="I397" s="106" t="s">
        <v>758</v>
      </c>
      <c r="J397" s="98"/>
      <c r="K397" s="98"/>
      <c r="L397" s="99"/>
      <c r="M397" s="99"/>
      <c r="N397" s="99"/>
      <c r="O397" s="99"/>
      <c r="P397" s="99"/>
      <c r="Q397" s="99"/>
      <c r="R397" s="99"/>
      <c r="S397" s="99"/>
      <c r="T397" s="99"/>
      <c r="U397" s="100"/>
      <c r="W397" s="57"/>
      <c r="X397" s="57"/>
      <c r="Y397" s="57"/>
      <c r="Z397" s="57"/>
      <c r="AA397" s="57"/>
      <c r="AB397" s="57"/>
      <c r="AC397" s="57"/>
      <c r="AD397" s="57"/>
      <c r="AE397" s="57"/>
      <c r="AF397" s="57"/>
      <c r="AG397" s="57"/>
      <c r="AH397" s="57"/>
      <c r="AI397" s="57"/>
    </row>
    <row r="398" spans="1:35" outlineLevel="2" x14ac:dyDescent="0.35">
      <c r="A398" s="53">
        <v>4</v>
      </c>
      <c r="B398" s="54" t="s">
        <v>1422</v>
      </c>
      <c r="C398" s="101"/>
      <c r="D398" s="102"/>
      <c r="E398" s="56"/>
      <c r="F398" s="103" t="s">
        <v>1423</v>
      </c>
      <c r="G398" s="109">
        <v>1</v>
      </c>
      <c r="H398" s="104" t="s">
        <v>1422</v>
      </c>
      <c r="I398" s="105" t="s">
        <v>1070</v>
      </c>
      <c r="J398" s="106"/>
      <c r="K398" s="107">
        <v>1</v>
      </c>
      <c r="L398" s="107">
        <v>14.3</v>
      </c>
      <c r="M398" s="107"/>
      <c r="N398" s="107">
        <v>2.9</v>
      </c>
      <c r="O398" s="107"/>
      <c r="P398" s="107"/>
      <c r="Q398" s="107"/>
      <c r="R398" s="107">
        <v>41.47</v>
      </c>
      <c r="S398" s="107">
        <v>41.47</v>
      </c>
      <c r="T398" s="99"/>
      <c r="U398" s="100"/>
      <c r="W398" s="57"/>
      <c r="X398" s="57"/>
      <c r="Y398" s="57"/>
      <c r="Z398" s="57"/>
      <c r="AA398" s="57"/>
      <c r="AB398" s="57"/>
      <c r="AC398" s="57"/>
      <c r="AD398" s="57"/>
      <c r="AE398" s="57"/>
      <c r="AF398" s="57"/>
      <c r="AG398" s="57"/>
      <c r="AH398" s="57"/>
      <c r="AI398" s="57"/>
    </row>
    <row r="399" spans="1:35" outlineLevel="2" x14ac:dyDescent="0.35">
      <c r="A399" s="53">
        <v>4</v>
      </c>
      <c r="B399" s="54" t="s">
        <v>1424</v>
      </c>
      <c r="C399" s="101"/>
      <c r="D399" s="102"/>
      <c r="E399" s="56"/>
      <c r="F399" s="103" t="s">
        <v>1425</v>
      </c>
      <c r="G399" s="109">
        <v>1</v>
      </c>
      <c r="H399" s="104" t="s">
        <v>1424</v>
      </c>
      <c r="I399" s="105" t="s">
        <v>1064</v>
      </c>
      <c r="J399" s="106"/>
      <c r="K399" s="107">
        <v>-1</v>
      </c>
      <c r="L399" s="107">
        <v>0.86</v>
      </c>
      <c r="M399" s="107"/>
      <c r="N399" s="107">
        <v>2.1</v>
      </c>
      <c r="O399" s="107"/>
      <c r="P399" s="107"/>
      <c r="Q399" s="107"/>
      <c r="R399" s="107">
        <v>1.806</v>
      </c>
      <c r="S399" s="107">
        <v>-1.81</v>
      </c>
      <c r="T399" s="99"/>
      <c r="U399" s="100"/>
      <c r="W399" s="57"/>
      <c r="X399" s="57"/>
      <c r="Y399" s="57"/>
      <c r="Z399" s="57"/>
      <c r="AA399" s="57"/>
      <c r="AB399" s="57"/>
      <c r="AC399" s="57"/>
      <c r="AD399" s="57"/>
      <c r="AE399" s="57"/>
      <c r="AF399" s="57"/>
      <c r="AG399" s="57"/>
      <c r="AH399" s="57"/>
      <c r="AI399" s="57"/>
    </row>
    <row r="400" spans="1:35" outlineLevel="2" x14ac:dyDescent="0.35">
      <c r="A400" s="53">
        <v>4</v>
      </c>
      <c r="B400" s="54" t="s">
        <v>1426</v>
      </c>
      <c r="C400" s="101"/>
      <c r="D400" s="102"/>
      <c r="E400" s="56"/>
      <c r="F400" s="103" t="s">
        <v>1427</v>
      </c>
      <c r="G400" s="109">
        <v>1</v>
      </c>
      <c r="H400" s="104" t="s">
        <v>1426</v>
      </c>
      <c r="I400" s="105" t="s">
        <v>1067</v>
      </c>
      <c r="J400" s="106"/>
      <c r="K400" s="107">
        <v>-1</v>
      </c>
      <c r="L400" s="107">
        <v>1.1000000000000001</v>
      </c>
      <c r="M400" s="107"/>
      <c r="N400" s="107">
        <v>1.2</v>
      </c>
      <c r="O400" s="107"/>
      <c r="P400" s="107"/>
      <c r="Q400" s="107"/>
      <c r="R400" s="107">
        <v>1.32</v>
      </c>
      <c r="S400" s="107">
        <v>-1.32</v>
      </c>
      <c r="T400" s="99"/>
      <c r="U400" s="100"/>
      <c r="W400" s="57"/>
      <c r="X400" s="57"/>
      <c r="Y400" s="57"/>
      <c r="Z400" s="57"/>
      <c r="AA400" s="57"/>
      <c r="AB400" s="57"/>
      <c r="AC400" s="57"/>
      <c r="AD400" s="57"/>
      <c r="AE400" s="57"/>
      <c r="AF400" s="57"/>
      <c r="AG400" s="57"/>
      <c r="AH400" s="57"/>
      <c r="AI400" s="57"/>
    </row>
    <row r="401" spans="1:35" outlineLevel="2" x14ac:dyDescent="0.35">
      <c r="A401" s="53">
        <v>4</v>
      </c>
      <c r="B401" s="54" t="s">
        <v>1428</v>
      </c>
      <c r="C401" s="101"/>
      <c r="D401" s="102"/>
      <c r="E401" s="56"/>
      <c r="F401" s="103" t="s">
        <v>1429</v>
      </c>
      <c r="G401" s="109">
        <v>1</v>
      </c>
      <c r="H401" s="104" t="s">
        <v>1428</v>
      </c>
      <c r="I401" s="105" t="s">
        <v>1278</v>
      </c>
      <c r="J401" s="106"/>
      <c r="K401" s="107">
        <v>1</v>
      </c>
      <c r="L401" s="107">
        <v>8.1999999999999993</v>
      </c>
      <c r="M401" s="107"/>
      <c r="N401" s="107">
        <v>2.9</v>
      </c>
      <c r="O401" s="107"/>
      <c r="P401" s="107"/>
      <c r="Q401" s="107"/>
      <c r="R401" s="107">
        <v>23.779999999999998</v>
      </c>
      <c r="S401" s="107">
        <v>23.78</v>
      </c>
      <c r="T401" s="99"/>
      <c r="U401" s="100"/>
      <c r="W401" s="57"/>
      <c r="X401" s="57"/>
      <c r="Y401" s="57"/>
      <c r="Z401" s="57"/>
      <c r="AA401" s="57"/>
      <c r="AB401" s="57"/>
      <c r="AC401" s="57"/>
      <c r="AD401" s="57"/>
      <c r="AE401" s="57"/>
      <c r="AF401" s="57"/>
      <c r="AG401" s="57"/>
      <c r="AH401" s="57"/>
      <c r="AI401" s="57"/>
    </row>
    <row r="402" spans="1:35" outlineLevel="2" x14ac:dyDescent="0.35">
      <c r="A402" s="53">
        <v>4</v>
      </c>
      <c r="B402" s="54" t="s">
        <v>1430</v>
      </c>
      <c r="C402" s="101"/>
      <c r="D402" s="102"/>
      <c r="E402" s="56"/>
      <c r="F402" s="103" t="s">
        <v>1431</v>
      </c>
      <c r="G402" s="109">
        <v>1</v>
      </c>
      <c r="H402" s="104" t="s">
        <v>1430</v>
      </c>
      <c r="I402" s="105" t="s">
        <v>1064</v>
      </c>
      <c r="J402" s="106"/>
      <c r="K402" s="107">
        <v>-1</v>
      </c>
      <c r="L402" s="107">
        <v>0.86</v>
      </c>
      <c r="M402" s="107"/>
      <c r="N402" s="107">
        <v>2.1</v>
      </c>
      <c r="O402" s="107"/>
      <c r="P402" s="107"/>
      <c r="Q402" s="107"/>
      <c r="R402" s="107">
        <v>1.806</v>
      </c>
      <c r="S402" s="107">
        <v>-1.81</v>
      </c>
      <c r="T402" s="99"/>
      <c r="U402" s="100"/>
      <c r="W402" s="57"/>
      <c r="X402" s="57"/>
      <c r="Y402" s="57"/>
      <c r="Z402" s="57"/>
      <c r="AA402" s="57"/>
      <c r="AB402" s="57"/>
      <c r="AC402" s="57"/>
      <c r="AD402" s="57"/>
      <c r="AE402" s="57"/>
      <c r="AF402" s="57"/>
      <c r="AG402" s="57"/>
      <c r="AH402" s="57"/>
      <c r="AI402" s="57"/>
    </row>
    <row r="403" spans="1:35" outlineLevel="2" x14ac:dyDescent="0.35">
      <c r="A403" s="53">
        <v>4</v>
      </c>
      <c r="B403" s="54" t="s">
        <v>1432</v>
      </c>
      <c r="C403" s="101"/>
      <c r="D403" s="102"/>
      <c r="E403" s="56"/>
      <c r="F403" s="103" t="s">
        <v>1433</v>
      </c>
      <c r="G403" s="109">
        <v>1</v>
      </c>
      <c r="H403" s="104" t="s">
        <v>1432</v>
      </c>
      <c r="I403" s="105" t="s">
        <v>1082</v>
      </c>
      <c r="J403" s="106"/>
      <c r="K403" s="107">
        <v>-1</v>
      </c>
      <c r="L403" s="107">
        <v>1</v>
      </c>
      <c r="M403" s="107"/>
      <c r="N403" s="107">
        <v>0.5</v>
      </c>
      <c r="O403" s="107"/>
      <c r="P403" s="107"/>
      <c r="Q403" s="107"/>
      <c r="R403" s="107">
        <v>0.5</v>
      </c>
      <c r="S403" s="107">
        <v>-0.5</v>
      </c>
      <c r="T403" s="99"/>
      <c r="U403" s="100"/>
      <c r="W403" s="57"/>
      <c r="X403" s="57"/>
      <c r="Y403" s="57"/>
      <c r="Z403" s="57"/>
      <c r="AA403" s="57"/>
      <c r="AB403" s="57"/>
      <c r="AC403" s="57"/>
      <c r="AD403" s="57"/>
      <c r="AE403" s="57"/>
      <c r="AF403" s="57"/>
      <c r="AG403" s="57"/>
      <c r="AH403" s="57"/>
      <c r="AI403" s="57"/>
    </row>
    <row r="404" spans="1:35" outlineLevel="2" x14ac:dyDescent="0.35">
      <c r="A404" s="53">
        <v>4</v>
      </c>
      <c r="B404" s="54" t="s">
        <v>1434</v>
      </c>
      <c r="C404" s="101"/>
      <c r="D404" s="102"/>
      <c r="E404" s="56"/>
      <c r="F404" s="103" t="s">
        <v>1435</v>
      </c>
      <c r="G404" s="109">
        <v>1</v>
      </c>
      <c r="H404" s="104" t="s">
        <v>1434</v>
      </c>
      <c r="I404" s="105" t="s">
        <v>1130</v>
      </c>
      <c r="J404" s="106"/>
      <c r="K404" s="107">
        <v>1</v>
      </c>
      <c r="L404" s="107">
        <v>9.6</v>
      </c>
      <c r="M404" s="107"/>
      <c r="N404" s="107">
        <v>2.9</v>
      </c>
      <c r="O404" s="107"/>
      <c r="P404" s="107"/>
      <c r="Q404" s="107"/>
      <c r="R404" s="107">
        <v>27.84</v>
      </c>
      <c r="S404" s="107">
        <v>27.84</v>
      </c>
      <c r="T404" s="99"/>
      <c r="U404" s="100"/>
      <c r="W404" s="57"/>
      <c r="X404" s="57"/>
      <c r="Y404" s="57"/>
      <c r="Z404" s="57"/>
      <c r="AA404" s="57"/>
      <c r="AB404" s="57"/>
      <c r="AC404" s="57"/>
      <c r="AD404" s="57"/>
      <c r="AE404" s="57"/>
      <c r="AF404" s="57"/>
      <c r="AG404" s="57"/>
      <c r="AH404" s="57"/>
      <c r="AI404" s="57"/>
    </row>
    <row r="405" spans="1:35" outlineLevel="2" x14ac:dyDescent="0.35">
      <c r="A405" s="53">
        <v>4</v>
      </c>
      <c r="B405" s="54" t="s">
        <v>1436</v>
      </c>
      <c r="C405" s="101"/>
      <c r="D405" s="102"/>
      <c r="E405" s="56"/>
      <c r="F405" s="103" t="s">
        <v>1437</v>
      </c>
      <c r="G405" s="109">
        <v>1</v>
      </c>
      <c r="H405" s="104" t="s">
        <v>1436</v>
      </c>
      <c r="I405" s="105" t="s">
        <v>1064</v>
      </c>
      <c r="J405" s="106"/>
      <c r="K405" s="107">
        <v>-1</v>
      </c>
      <c r="L405" s="107">
        <v>0.86</v>
      </c>
      <c r="M405" s="107"/>
      <c r="N405" s="107">
        <v>2.1</v>
      </c>
      <c r="O405" s="107"/>
      <c r="P405" s="107"/>
      <c r="Q405" s="107"/>
      <c r="R405" s="107">
        <v>1.806</v>
      </c>
      <c r="S405" s="107">
        <v>-1.81</v>
      </c>
      <c r="T405" s="99"/>
      <c r="U405" s="100"/>
      <c r="W405" s="57"/>
      <c r="X405" s="57"/>
      <c r="Y405" s="57"/>
      <c r="Z405" s="57"/>
      <c r="AA405" s="57"/>
      <c r="AB405" s="57"/>
      <c r="AC405" s="57"/>
      <c r="AD405" s="57"/>
      <c r="AE405" s="57"/>
      <c r="AF405" s="57"/>
      <c r="AG405" s="57"/>
      <c r="AH405" s="57"/>
      <c r="AI405" s="57"/>
    </row>
    <row r="406" spans="1:35" outlineLevel="2" x14ac:dyDescent="0.35">
      <c r="A406" s="53">
        <v>4</v>
      </c>
      <c r="B406" s="54" t="s">
        <v>1438</v>
      </c>
      <c r="C406" s="101"/>
      <c r="D406" s="102"/>
      <c r="E406" s="56"/>
      <c r="F406" s="103" t="s">
        <v>1439</v>
      </c>
      <c r="G406" s="109">
        <v>1</v>
      </c>
      <c r="H406" s="104" t="s">
        <v>1438</v>
      </c>
      <c r="I406" s="105" t="s">
        <v>1082</v>
      </c>
      <c r="J406" s="106"/>
      <c r="K406" s="107">
        <v>-1</v>
      </c>
      <c r="L406" s="107">
        <v>1</v>
      </c>
      <c r="M406" s="107"/>
      <c r="N406" s="107">
        <v>0.5</v>
      </c>
      <c r="O406" s="107"/>
      <c r="P406" s="107"/>
      <c r="Q406" s="107"/>
      <c r="R406" s="107">
        <v>0.5</v>
      </c>
      <c r="S406" s="107">
        <v>-0.5</v>
      </c>
      <c r="T406" s="99"/>
      <c r="U406" s="100"/>
      <c r="W406" s="57"/>
      <c r="X406" s="57"/>
      <c r="Y406" s="57"/>
      <c r="Z406" s="57"/>
      <c r="AA406" s="57"/>
      <c r="AB406" s="57"/>
      <c r="AC406" s="57"/>
      <c r="AD406" s="57"/>
      <c r="AE406" s="57"/>
      <c r="AF406" s="57"/>
      <c r="AG406" s="57"/>
      <c r="AH406" s="57"/>
      <c r="AI406" s="57"/>
    </row>
    <row r="407" spans="1:35" outlineLevel="2" x14ac:dyDescent="0.35">
      <c r="A407" s="53">
        <v>4</v>
      </c>
      <c r="B407" s="54" t="s">
        <v>1440</v>
      </c>
      <c r="C407" s="101"/>
      <c r="D407" s="102"/>
      <c r="E407" s="56"/>
      <c r="F407" s="103" t="s">
        <v>1441</v>
      </c>
      <c r="G407" s="109">
        <v>1</v>
      </c>
      <c r="H407" s="104" t="s">
        <v>1440</v>
      </c>
      <c r="I407" s="105" t="s">
        <v>1325</v>
      </c>
      <c r="J407" s="106"/>
      <c r="K407" s="107">
        <v>1</v>
      </c>
      <c r="L407" s="107">
        <v>7.2</v>
      </c>
      <c r="M407" s="107"/>
      <c r="N407" s="107">
        <v>2.9</v>
      </c>
      <c r="O407" s="107"/>
      <c r="P407" s="107"/>
      <c r="Q407" s="107"/>
      <c r="R407" s="107">
        <v>20.88</v>
      </c>
      <c r="S407" s="107">
        <v>20.88</v>
      </c>
      <c r="T407" s="99"/>
      <c r="U407" s="100"/>
      <c r="W407" s="57"/>
      <c r="X407" s="57"/>
      <c r="Y407" s="57"/>
      <c r="Z407" s="57"/>
      <c r="AA407" s="57"/>
      <c r="AB407" s="57"/>
      <c r="AC407" s="57"/>
      <c r="AD407" s="57"/>
      <c r="AE407" s="57"/>
      <c r="AF407" s="57"/>
      <c r="AG407" s="57"/>
      <c r="AH407" s="57"/>
      <c r="AI407" s="57"/>
    </row>
    <row r="408" spans="1:35" outlineLevel="2" x14ac:dyDescent="0.35">
      <c r="A408" s="53">
        <v>4</v>
      </c>
      <c r="B408" s="54" t="s">
        <v>1442</v>
      </c>
      <c r="C408" s="101"/>
      <c r="D408" s="102"/>
      <c r="E408" s="56"/>
      <c r="F408" s="103" t="s">
        <v>1443</v>
      </c>
      <c r="G408" s="109">
        <v>1</v>
      </c>
      <c r="H408" s="104" t="s">
        <v>1442</v>
      </c>
      <c r="I408" s="105" t="s">
        <v>1064</v>
      </c>
      <c r="J408" s="106"/>
      <c r="K408" s="107">
        <v>-1</v>
      </c>
      <c r="L408" s="107">
        <v>0.86</v>
      </c>
      <c r="M408" s="107"/>
      <c r="N408" s="107">
        <v>2.1</v>
      </c>
      <c r="O408" s="107"/>
      <c r="P408" s="107"/>
      <c r="Q408" s="107"/>
      <c r="R408" s="107">
        <v>1.806</v>
      </c>
      <c r="S408" s="107">
        <v>-1.81</v>
      </c>
      <c r="T408" s="99"/>
      <c r="U408" s="100"/>
      <c r="W408" s="57"/>
      <c r="X408" s="57"/>
      <c r="Y408" s="57"/>
      <c r="Z408" s="57"/>
      <c r="AA408" s="57"/>
      <c r="AB408" s="57"/>
      <c r="AC408" s="57"/>
      <c r="AD408" s="57"/>
      <c r="AE408" s="57"/>
      <c r="AF408" s="57"/>
      <c r="AG408" s="57"/>
      <c r="AH408" s="57"/>
      <c r="AI408" s="57"/>
    </row>
    <row r="409" spans="1:35" outlineLevel="2" x14ac:dyDescent="0.35">
      <c r="A409" s="53">
        <v>4</v>
      </c>
      <c r="B409" s="54" t="s">
        <v>1444</v>
      </c>
      <c r="C409" s="101"/>
      <c r="D409" s="102"/>
      <c r="E409" s="56"/>
      <c r="F409" s="103" t="s">
        <v>1445</v>
      </c>
      <c r="G409" s="109">
        <v>1</v>
      </c>
      <c r="H409" s="104" t="s">
        <v>1444</v>
      </c>
      <c r="I409" s="105" t="s">
        <v>1082</v>
      </c>
      <c r="J409" s="106"/>
      <c r="K409" s="107">
        <v>-1</v>
      </c>
      <c r="L409" s="107">
        <v>1</v>
      </c>
      <c r="M409" s="107"/>
      <c r="N409" s="107">
        <v>0.5</v>
      </c>
      <c r="O409" s="107"/>
      <c r="P409" s="107"/>
      <c r="Q409" s="107"/>
      <c r="R409" s="107">
        <v>0.5</v>
      </c>
      <c r="S409" s="107">
        <v>-0.5</v>
      </c>
      <c r="T409" s="99"/>
      <c r="U409" s="100"/>
      <c r="W409" s="57"/>
      <c r="X409" s="57"/>
      <c r="Y409" s="57"/>
      <c r="Z409" s="57"/>
      <c r="AA409" s="57"/>
      <c r="AB409" s="57"/>
      <c r="AC409" s="57"/>
      <c r="AD409" s="57"/>
      <c r="AE409" s="57"/>
      <c r="AF409" s="57"/>
      <c r="AG409" s="57"/>
      <c r="AH409" s="57"/>
      <c r="AI409" s="57"/>
    </row>
    <row r="410" spans="1:35" outlineLevel="2" x14ac:dyDescent="0.35">
      <c r="A410" s="53">
        <v>4</v>
      </c>
      <c r="B410" s="54" t="s">
        <v>1446</v>
      </c>
      <c r="C410" s="101"/>
      <c r="D410" s="102"/>
      <c r="E410" s="56"/>
      <c r="F410" s="103" t="s">
        <v>1447</v>
      </c>
      <c r="G410" s="109">
        <v>1</v>
      </c>
      <c r="H410" s="104" t="s">
        <v>1446</v>
      </c>
      <c r="I410" s="105" t="s">
        <v>1332</v>
      </c>
      <c r="J410" s="106"/>
      <c r="K410" s="107">
        <v>1</v>
      </c>
      <c r="L410" s="107">
        <v>7.2</v>
      </c>
      <c r="M410" s="107"/>
      <c r="N410" s="107">
        <v>2.9</v>
      </c>
      <c r="O410" s="107"/>
      <c r="P410" s="107"/>
      <c r="Q410" s="107"/>
      <c r="R410" s="107">
        <v>20.88</v>
      </c>
      <c r="S410" s="107">
        <v>20.88</v>
      </c>
      <c r="T410" s="99"/>
      <c r="U410" s="100"/>
      <c r="W410" s="57"/>
      <c r="X410" s="57"/>
      <c r="Y410" s="57"/>
      <c r="Z410" s="57"/>
      <c r="AA410" s="57"/>
      <c r="AB410" s="57"/>
      <c r="AC410" s="57"/>
      <c r="AD410" s="57"/>
      <c r="AE410" s="57"/>
      <c r="AF410" s="57"/>
      <c r="AG410" s="57"/>
      <c r="AH410" s="57"/>
      <c r="AI410" s="57"/>
    </row>
    <row r="411" spans="1:35" outlineLevel="2" x14ac:dyDescent="0.35">
      <c r="A411" s="53">
        <v>4</v>
      </c>
      <c r="B411" s="54" t="s">
        <v>1448</v>
      </c>
      <c r="C411" s="101"/>
      <c r="D411" s="102"/>
      <c r="E411" s="56"/>
      <c r="F411" s="103" t="s">
        <v>1449</v>
      </c>
      <c r="G411" s="109">
        <v>1</v>
      </c>
      <c r="H411" s="104" t="s">
        <v>1448</v>
      </c>
      <c r="I411" s="105" t="s">
        <v>1064</v>
      </c>
      <c r="J411" s="106"/>
      <c r="K411" s="107">
        <v>-1</v>
      </c>
      <c r="L411" s="107">
        <v>0.86</v>
      </c>
      <c r="M411" s="107"/>
      <c r="N411" s="107">
        <v>2.1</v>
      </c>
      <c r="O411" s="107"/>
      <c r="P411" s="107"/>
      <c r="Q411" s="107"/>
      <c r="R411" s="107">
        <v>1.806</v>
      </c>
      <c r="S411" s="107">
        <v>-1.81</v>
      </c>
      <c r="T411" s="99"/>
      <c r="U411" s="100"/>
      <c r="W411" s="57"/>
      <c r="X411" s="57"/>
      <c r="Y411" s="57"/>
      <c r="Z411" s="57"/>
      <c r="AA411" s="57"/>
      <c r="AB411" s="57"/>
      <c r="AC411" s="57"/>
      <c r="AD411" s="57"/>
      <c r="AE411" s="57"/>
      <c r="AF411" s="57"/>
      <c r="AG411" s="57"/>
      <c r="AH411" s="57"/>
      <c r="AI411" s="57"/>
    </row>
    <row r="412" spans="1:35" outlineLevel="2" x14ac:dyDescent="0.35">
      <c r="A412" s="53">
        <v>4</v>
      </c>
      <c r="B412" s="54" t="s">
        <v>1450</v>
      </c>
      <c r="C412" s="101"/>
      <c r="D412" s="102"/>
      <c r="E412" s="56"/>
      <c r="F412" s="103" t="s">
        <v>1451</v>
      </c>
      <c r="G412" s="109">
        <v>1</v>
      </c>
      <c r="H412" s="104" t="s">
        <v>1450</v>
      </c>
      <c r="I412" s="105" t="s">
        <v>1082</v>
      </c>
      <c r="J412" s="106"/>
      <c r="K412" s="107">
        <v>-1</v>
      </c>
      <c r="L412" s="107">
        <v>1</v>
      </c>
      <c r="M412" s="107"/>
      <c r="N412" s="107">
        <v>0.5</v>
      </c>
      <c r="O412" s="107"/>
      <c r="P412" s="107"/>
      <c r="Q412" s="107"/>
      <c r="R412" s="107">
        <v>0.5</v>
      </c>
      <c r="S412" s="107">
        <v>-0.5</v>
      </c>
      <c r="T412" s="99"/>
      <c r="U412" s="100"/>
      <c r="W412" s="57"/>
      <c r="X412" s="57"/>
      <c r="Y412" s="57"/>
      <c r="Z412" s="57"/>
      <c r="AA412" s="57"/>
      <c r="AB412" s="57"/>
      <c r="AC412" s="57"/>
      <c r="AD412" s="57"/>
      <c r="AE412" s="57"/>
      <c r="AF412" s="57"/>
      <c r="AG412" s="57"/>
      <c r="AH412" s="57"/>
      <c r="AI412" s="57"/>
    </row>
    <row r="413" spans="1:35" outlineLevel="2" x14ac:dyDescent="0.35">
      <c r="A413" s="53">
        <v>4</v>
      </c>
      <c r="B413" s="54" t="s">
        <v>1452</v>
      </c>
      <c r="C413" s="101"/>
      <c r="D413" s="102"/>
      <c r="E413" s="56"/>
      <c r="F413" s="103" t="s">
        <v>1453</v>
      </c>
      <c r="G413" s="109">
        <v>1</v>
      </c>
      <c r="H413" s="104" t="s">
        <v>1452</v>
      </c>
      <c r="I413" s="106" t="s">
        <v>1181</v>
      </c>
      <c r="J413" s="106"/>
      <c r="K413" s="107"/>
      <c r="L413" s="107"/>
      <c r="M413" s="107"/>
      <c r="N413" s="107"/>
      <c r="O413" s="107"/>
      <c r="P413" s="107"/>
      <c r="Q413" s="107"/>
      <c r="R413" s="107"/>
      <c r="S413" s="107"/>
      <c r="T413" s="99"/>
      <c r="U413" s="100"/>
      <c r="W413" s="57"/>
      <c r="X413" s="57"/>
      <c r="Y413" s="57"/>
      <c r="Z413" s="57"/>
      <c r="AA413" s="57"/>
      <c r="AB413" s="57"/>
      <c r="AC413" s="57"/>
      <c r="AD413" s="57"/>
      <c r="AE413" s="57"/>
      <c r="AF413" s="57"/>
      <c r="AG413" s="57"/>
      <c r="AH413" s="57"/>
      <c r="AI413" s="57"/>
    </row>
    <row r="414" spans="1:35" outlineLevel="2" x14ac:dyDescent="0.35">
      <c r="A414" s="53">
        <v>4</v>
      </c>
      <c r="B414" s="54" t="s">
        <v>1454</v>
      </c>
      <c r="C414" s="101"/>
      <c r="D414" s="102"/>
      <c r="E414" s="56"/>
      <c r="F414" s="103" t="s">
        <v>1455</v>
      </c>
      <c r="G414" s="109">
        <v>1</v>
      </c>
      <c r="H414" s="104" t="s">
        <v>1454</v>
      </c>
      <c r="I414" s="105" t="s">
        <v>1370</v>
      </c>
      <c r="J414" s="106"/>
      <c r="K414" s="107">
        <v>1</v>
      </c>
      <c r="L414" s="107">
        <v>9.5</v>
      </c>
      <c r="M414" s="107"/>
      <c r="N414" s="107">
        <v>2.9</v>
      </c>
      <c r="O414" s="107"/>
      <c r="P414" s="107"/>
      <c r="Q414" s="107"/>
      <c r="R414" s="107">
        <v>27.55</v>
      </c>
      <c r="S414" s="107">
        <v>27.55</v>
      </c>
      <c r="T414" s="99"/>
      <c r="U414" s="100"/>
      <c r="W414" s="57"/>
      <c r="X414" s="57"/>
      <c r="Y414" s="57"/>
      <c r="Z414" s="57"/>
      <c r="AA414" s="57"/>
      <c r="AB414" s="57"/>
      <c r="AC414" s="57"/>
      <c r="AD414" s="57"/>
      <c r="AE414" s="57"/>
      <c r="AF414" s="57"/>
      <c r="AG414" s="57"/>
      <c r="AH414" s="57"/>
      <c r="AI414" s="57"/>
    </row>
    <row r="415" spans="1:35" outlineLevel="2" x14ac:dyDescent="0.35">
      <c r="A415" s="53">
        <v>4</v>
      </c>
      <c r="B415" s="54" t="s">
        <v>1456</v>
      </c>
      <c r="C415" s="101"/>
      <c r="D415" s="102"/>
      <c r="E415" s="56"/>
      <c r="F415" s="103" t="s">
        <v>1457</v>
      </c>
      <c r="G415" s="109">
        <v>1</v>
      </c>
      <c r="H415" s="104" t="s">
        <v>1456</v>
      </c>
      <c r="I415" s="105" t="s">
        <v>1064</v>
      </c>
      <c r="J415" s="106"/>
      <c r="K415" s="107">
        <v>-1</v>
      </c>
      <c r="L415" s="107">
        <v>0.86</v>
      </c>
      <c r="M415" s="107"/>
      <c r="N415" s="107">
        <v>2.1</v>
      </c>
      <c r="O415" s="107"/>
      <c r="P415" s="107"/>
      <c r="Q415" s="107"/>
      <c r="R415" s="107">
        <v>1.806</v>
      </c>
      <c r="S415" s="107">
        <v>-1.81</v>
      </c>
      <c r="T415" s="99"/>
      <c r="U415" s="100"/>
      <c r="W415" s="57"/>
      <c r="X415" s="57"/>
      <c r="Y415" s="57"/>
      <c r="Z415" s="57"/>
      <c r="AA415" s="57"/>
      <c r="AB415" s="57"/>
      <c r="AC415" s="57"/>
      <c r="AD415" s="57"/>
      <c r="AE415" s="57"/>
      <c r="AF415" s="57"/>
      <c r="AG415" s="57"/>
      <c r="AH415" s="57"/>
      <c r="AI415" s="57"/>
    </row>
    <row r="416" spans="1:35" outlineLevel="2" x14ac:dyDescent="0.35">
      <c r="A416" s="53">
        <v>4</v>
      </c>
      <c r="B416" s="54" t="s">
        <v>1458</v>
      </c>
      <c r="C416" s="101"/>
      <c r="D416" s="102"/>
      <c r="E416" s="56"/>
      <c r="F416" s="103" t="s">
        <v>1459</v>
      </c>
      <c r="G416" s="109">
        <v>1</v>
      </c>
      <c r="H416" s="104" t="s">
        <v>1458</v>
      </c>
      <c r="I416" s="105" t="s">
        <v>1082</v>
      </c>
      <c r="J416" s="106"/>
      <c r="K416" s="107">
        <v>-1</v>
      </c>
      <c r="L416" s="107">
        <v>1</v>
      </c>
      <c r="M416" s="107"/>
      <c r="N416" s="107">
        <v>0.5</v>
      </c>
      <c r="O416" s="107"/>
      <c r="P416" s="107"/>
      <c r="Q416" s="107"/>
      <c r="R416" s="107">
        <v>0.5</v>
      </c>
      <c r="S416" s="107">
        <v>-0.5</v>
      </c>
      <c r="T416" s="99"/>
      <c r="U416" s="100"/>
      <c r="W416" s="57"/>
      <c r="X416" s="57"/>
      <c r="Y416" s="57"/>
      <c r="Z416" s="57"/>
      <c r="AA416" s="57"/>
      <c r="AB416" s="57"/>
      <c r="AC416" s="57"/>
      <c r="AD416" s="57"/>
      <c r="AE416" s="57"/>
      <c r="AF416" s="57"/>
      <c r="AG416" s="57"/>
      <c r="AH416" s="57"/>
      <c r="AI416" s="57"/>
    </row>
    <row r="417" spans="1:35" outlineLevel="2" x14ac:dyDescent="0.35">
      <c r="A417" s="53">
        <v>4</v>
      </c>
      <c r="B417" s="54" t="s">
        <v>1460</v>
      </c>
      <c r="C417" s="101"/>
      <c r="D417" s="102"/>
      <c r="E417" s="56"/>
      <c r="F417" s="103" t="s">
        <v>1461</v>
      </c>
      <c r="G417" s="109">
        <v>1</v>
      </c>
      <c r="H417" s="104" t="s">
        <v>1460</v>
      </c>
      <c r="I417" s="105" t="s">
        <v>1070</v>
      </c>
      <c r="J417" s="106"/>
      <c r="K417" s="107">
        <v>1</v>
      </c>
      <c r="L417" s="107">
        <v>16.399999999999999</v>
      </c>
      <c r="M417" s="107"/>
      <c r="N417" s="107">
        <v>2.9</v>
      </c>
      <c r="O417" s="107"/>
      <c r="P417" s="107"/>
      <c r="Q417" s="107"/>
      <c r="R417" s="107">
        <v>47.559999999999995</v>
      </c>
      <c r="S417" s="107">
        <v>47.56</v>
      </c>
      <c r="T417" s="99"/>
      <c r="U417" s="100"/>
      <c r="W417" s="57"/>
      <c r="X417" s="57"/>
      <c r="Y417" s="57"/>
      <c r="Z417" s="57"/>
      <c r="AA417" s="57"/>
      <c r="AB417" s="57"/>
      <c r="AC417" s="57"/>
      <c r="AD417" s="57"/>
      <c r="AE417" s="57"/>
      <c r="AF417" s="57"/>
      <c r="AG417" s="57"/>
      <c r="AH417" s="57"/>
      <c r="AI417" s="57"/>
    </row>
    <row r="418" spans="1:35" outlineLevel="2" x14ac:dyDescent="0.35">
      <c r="A418" s="53">
        <v>4</v>
      </c>
      <c r="B418" s="54" t="s">
        <v>1462</v>
      </c>
      <c r="C418" s="101"/>
      <c r="D418" s="102"/>
      <c r="E418" s="56"/>
      <c r="F418" s="103" t="s">
        <v>1463</v>
      </c>
      <c r="G418" s="109">
        <v>1</v>
      </c>
      <c r="H418" s="104" t="s">
        <v>1462</v>
      </c>
      <c r="I418" s="105" t="s">
        <v>1193</v>
      </c>
      <c r="J418" s="106"/>
      <c r="K418" s="107">
        <v>-2</v>
      </c>
      <c r="L418" s="107">
        <v>0.9</v>
      </c>
      <c r="M418" s="107"/>
      <c r="N418" s="107">
        <v>2.1</v>
      </c>
      <c r="O418" s="107"/>
      <c r="P418" s="107"/>
      <c r="Q418" s="107"/>
      <c r="R418" s="107">
        <v>1.8900000000000001</v>
      </c>
      <c r="S418" s="107">
        <v>-3.78</v>
      </c>
      <c r="T418" s="99"/>
      <c r="U418" s="100"/>
      <c r="W418" s="57"/>
      <c r="X418" s="57"/>
      <c r="Y418" s="57"/>
      <c r="Z418" s="57"/>
      <c r="AA418" s="57"/>
      <c r="AB418" s="57"/>
      <c r="AC418" s="57"/>
      <c r="AD418" s="57"/>
      <c r="AE418" s="57"/>
      <c r="AF418" s="57"/>
      <c r="AG418" s="57"/>
      <c r="AH418" s="57"/>
      <c r="AI418" s="57"/>
    </row>
    <row r="419" spans="1:35" outlineLevel="2" x14ac:dyDescent="0.35">
      <c r="A419" s="53">
        <v>4</v>
      </c>
      <c r="B419" s="54" t="s">
        <v>1464</v>
      </c>
      <c r="C419" s="101"/>
      <c r="D419" s="102"/>
      <c r="E419" s="56"/>
      <c r="F419" s="103" t="s">
        <v>1465</v>
      </c>
      <c r="G419" s="109">
        <v>1</v>
      </c>
      <c r="H419" s="104" t="s">
        <v>1464</v>
      </c>
      <c r="I419" s="105" t="s">
        <v>1196</v>
      </c>
      <c r="J419" s="106"/>
      <c r="K419" s="107">
        <v>-1</v>
      </c>
      <c r="L419" s="107">
        <v>2</v>
      </c>
      <c r="M419" s="107"/>
      <c r="N419" s="107">
        <v>0.8</v>
      </c>
      <c r="O419" s="107"/>
      <c r="P419" s="107"/>
      <c r="Q419" s="107"/>
      <c r="R419" s="107">
        <v>1.6</v>
      </c>
      <c r="S419" s="107">
        <v>-1.6</v>
      </c>
      <c r="T419" s="99"/>
      <c r="U419" s="100"/>
      <c r="W419" s="57"/>
      <c r="X419" s="57"/>
      <c r="Y419" s="57"/>
      <c r="Z419" s="57"/>
      <c r="AA419" s="57"/>
      <c r="AB419" s="57"/>
      <c r="AC419" s="57"/>
      <c r="AD419" s="57"/>
      <c r="AE419" s="57"/>
      <c r="AF419" s="57"/>
      <c r="AG419" s="57"/>
      <c r="AH419" s="57"/>
      <c r="AI419" s="57"/>
    </row>
    <row r="420" spans="1:35" outlineLevel="2" x14ac:dyDescent="0.35">
      <c r="A420" s="53">
        <v>4</v>
      </c>
      <c r="B420" s="54" t="s">
        <v>1466</v>
      </c>
      <c r="C420" s="101"/>
      <c r="D420" s="102"/>
      <c r="E420" s="56"/>
      <c r="F420" s="103" t="s">
        <v>1467</v>
      </c>
      <c r="G420" s="109">
        <v>1</v>
      </c>
      <c r="H420" s="104" t="s">
        <v>1466</v>
      </c>
      <c r="I420" s="105" t="s">
        <v>1150</v>
      </c>
      <c r="J420" s="106"/>
      <c r="K420" s="107">
        <v>2</v>
      </c>
      <c r="L420" s="107">
        <v>7.1</v>
      </c>
      <c r="M420" s="107"/>
      <c r="N420" s="107">
        <v>2.8</v>
      </c>
      <c r="O420" s="107"/>
      <c r="P420" s="107"/>
      <c r="Q420" s="107"/>
      <c r="R420" s="107">
        <v>19.88</v>
      </c>
      <c r="S420" s="107">
        <v>39.76</v>
      </c>
      <c r="T420" s="99"/>
      <c r="U420" s="100"/>
      <c r="W420" s="57"/>
      <c r="X420" s="57"/>
      <c r="Y420" s="57"/>
      <c r="Z420" s="57"/>
      <c r="AA420" s="57"/>
      <c r="AB420" s="57"/>
      <c r="AC420" s="57"/>
      <c r="AD420" s="57"/>
      <c r="AE420" s="57"/>
      <c r="AF420" s="57"/>
      <c r="AG420" s="57"/>
      <c r="AH420" s="57"/>
      <c r="AI420" s="57"/>
    </row>
    <row r="421" spans="1:35" outlineLevel="2" x14ac:dyDescent="0.35">
      <c r="A421" s="53">
        <v>4</v>
      </c>
      <c r="B421" s="54" t="s">
        <v>1314</v>
      </c>
      <c r="C421" s="101"/>
      <c r="D421" s="102"/>
      <c r="E421" s="56"/>
      <c r="F421" s="103" t="s">
        <v>1315</v>
      </c>
      <c r="G421" s="109">
        <v>1</v>
      </c>
      <c r="H421" s="104" t="s">
        <v>1314</v>
      </c>
      <c r="I421" s="105" t="s">
        <v>1064</v>
      </c>
      <c r="J421" s="106"/>
      <c r="K421" s="107">
        <v>-2</v>
      </c>
      <c r="L421" s="107">
        <v>0.86</v>
      </c>
      <c r="M421" s="107"/>
      <c r="N421" s="107">
        <v>2.1</v>
      </c>
      <c r="O421" s="107"/>
      <c r="P421" s="107"/>
      <c r="Q421" s="107"/>
      <c r="R421" s="107">
        <v>1.806</v>
      </c>
      <c r="S421" s="107">
        <v>-3.61</v>
      </c>
      <c r="T421" s="99"/>
      <c r="U421" s="100"/>
      <c r="W421" s="57"/>
      <c r="X421" s="57"/>
      <c r="Y421" s="57"/>
      <c r="Z421" s="57"/>
      <c r="AA421" s="57"/>
      <c r="AB421" s="57"/>
      <c r="AC421" s="57"/>
      <c r="AD421" s="57"/>
      <c r="AE421" s="57"/>
      <c r="AF421" s="57"/>
      <c r="AG421" s="57"/>
      <c r="AH421" s="57"/>
      <c r="AI421" s="57"/>
    </row>
    <row r="422" spans="1:35" outlineLevel="2" x14ac:dyDescent="0.35">
      <c r="A422" s="53">
        <v>4</v>
      </c>
      <c r="B422" s="54" t="s">
        <v>1316</v>
      </c>
      <c r="C422" s="101"/>
      <c r="D422" s="102"/>
      <c r="E422" s="56"/>
      <c r="F422" s="103" t="s">
        <v>1317</v>
      </c>
      <c r="G422" s="109">
        <v>1</v>
      </c>
      <c r="H422" s="104" t="s">
        <v>1316</v>
      </c>
      <c r="I422" s="105" t="s">
        <v>1082</v>
      </c>
      <c r="J422" s="106"/>
      <c r="K422" s="107">
        <v>-2</v>
      </c>
      <c r="L422" s="107">
        <v>1</v>
      </c>
      <c r="M422" s="107"/>
      <c r="N422" s="107">
        <v>0.5</v>
      </c>
      <c r="O422" s="107"/>
      <c r="P422" s="107"/>
      <c r="Q422" s="107"/>
      <c r="R422" s="107">
        <v>0.5</v>
      </c>
      <c r="S422" s="107">
        <v>-1</v>
      </c>
      <c r="T422" s="99"/>
      <c r="U422" s="100"/>
      <c r="W422" s="57"/>
      <c r="X422" s="57"/>
      <c r="Y422" s="57"/>
      <c r="Z422" s="57"/>
      <c r="AA422" s="57"/>
      <c r="AB422" s="57"/>
      <c r="AC422" s="57"/>
      <c r="AD422" s="57"/>
      <c r="AE422" s="57"/>
      <c r="AF422" s="57"/>
      <c r="AG422" s="57"/>
      <c r="AH422" s="57"/>
      <c r="AI422" s="57"/>
    </row>
    <row r="423" spans="1:35" ht="82.25" customHeight="1" outlineLevel="2" x14ac:dyDescent="0.35">
      <c r="A423" s="53">
        <v>3</v>
      </c>
      <c r="B423" s="54" t="s">
        <v>207</v>
      </c>
      <c r="C423" s="101" t="s">
        <v>40</v>
      </c>
      <c r="D423" s="102">
        <v>87275</v>
      </c>
      <c r="E423" s="56" t="s">
        <v>33</v>
      </c>
      <c r="F423" s="56" t="s">
        <v>206</v>
      </c>
      <c r="G423" s="109">
        <v>1</v>
      </c>
      <c r="H423" s="96" t="s">
        <v>207</v>
      </c>
      <c r="I423" s="97" t="s">
        <v>205</v>
      </c>
      <c r="J423" s="98"/>
      <c r="K423" s="98"/>
      <c r="L423" s="99"/>
      <c r="M423" s="99"/>
      <c r="N423" s="99"/>
      <c r="O423" s="99"/>
      <c r="P423" s="99"/>
      <c r="Q423" s="99"/>
      <c r="R423" s="99"/>
      <c r="S423" s="99"/>
      <c r="T423" s="99">
        <v>225.05</v>
      </c>
      <c r="U423" s="100" t="s">
        <v>37</v>
      </c>
      <c r="W423" s="57"/>
      <c r="X423" s="57"/>
      <c r="Y423" s="57"/>
      <c r="Z423" s="57"/>
      <c r="AA423" s="57"/>
      <c r="AB423" s="57"/>
      <c r="AC423" s="57"/>
      <c r="AD423" s="57"/>
      <c r="AE423" s="57"/>
      <c r="AF423" s="57"/>
      <c r="AG423" s="57"/>
      <c r="AH423" s="57"/>
      <c r="AI423" s="57"/>
    </row>
    <row r="424" spans="1:35" outlineLevel="2" x14ac:dyDescent="0.35">
      <c r="A424" s="53">
        <v>4</v>
      </c>
      <c r="B424" s="54" t="s">
        <v>1468</v>
      </c>
      <c r="C424" s="101"/>
      <c r="D424" s="102"/>
      <c r="E424" s="56"/>
      <c r="F424" s="103" t="s">
        <v>1469</v>
      </c>
      <c r="G424" s="109">
        <v>1</v>
      </c>
      <c r="H424" s="104" t="s">
        <v>1468</v>
      </c>
      <c r="I424" s="105" t="s">
        <v>1470</v>
      </c>
      <c r="J424" s="106"/>
      <c r="K424" s="107">
        <v>1</v>
      </c>
      <c r="L424" s="107">
        <v>225.04999999999995</v>
      </c>
      <c r="M424" s="107"/>
      <c r="N424" s="107"/>
      <c r="O424" s="107"/>
      <c r="P424" s="107"/>
      <c r="Q424" s="107"/>
      <c r="R424" s="107">
        <v>225.04999999999995</v>
      </c>
      <c r="S424" s="107">
        <v>225.05</v>
      </c>
      <c r="T424" s="99"/>
      <c r="U424" s="100"/>
      <c r="W424" s="57"/>
      <c r="X424" s="57"/>
      <c r="Y424" s="57"/>
      <c r="Z424" s="57"/>
      <c r="AA424" s="57"/>
      <c r="AB424" s="57"/>
      <c r="AC424" s="57"/>
      <c r="AD424" s="57"/>
      <c r="AE424" s="57"/>
      <c r="AF424" s="57"/>
      <c r="AG424" s="57"/>
      <c r="AH424" s="57"/>
      <c r="AI424" s="57"/>
    </row>
    <row r="425" spans="1:35" outlineLevel="2" x14ac:dyDescent="0.35">
      <c r="A425" s="53">
        <v>2</v>
      </c>
      <c r="B425" s="54" t="s">
        <v>55</v>
      </c>
      <c r="C425" s="56"/>
      <c r="D425" s="102"/>
      <c r="E425" s="56"/>
      <c r="F425" s="90">
        <v>7</v>
      </c>
      <c r="G425" s="109">
        <v>1</v>
      </c>
      <c r="H425" s="91" t="s">
        <v>55</v>
      </c>
      <c r="I425" s="110" t="s">
        <v>208</v>
      </c>
      <c r="J425" s="41"/>
      <c r="K425" s="41"/>
      <c r="L425" s="41"/>
      <c r="M425" s="41"/>
      <c r="N425" s="42"/>
      <c r="O425" s="42"/>
      <c r="P425" s="42"/>
      <c r="Q425" s="42"/>
      <c r="R425" s="42"/>
      <c r="S425" s="42"/>
      <c r="T425" s="42"/>
      <c r="U425" s="93"/>
      <c r="W425" s="57"/>
      <c r="X425" s="57"/>
      <c r="Y425" s="57"/>
      <c r="Z425" s="57"/>
      <c r="AA425" s="57"/>
      <c r="AB425" s="57"/>
      <c r="AC425" s="57"/>
      <c r="AD425" s="57"/>
      <c r="AE425" s="57"/>
      <c r="AF425" s="57"/>
      <c r="AG425" s="57"/>
      <c r="AH425" s="57"/>
      <c r="AI425" s="57"/>
    </row>
    <row r="426" spans="1:35" ht="67.75" customHeight="1" outlineLevel="2" x14ac:dyDescent="0.35">
      <c r="A426" s="53">
        <v>3</v>
      </c>
      <c r="B426" s="54" t="s">
        <v>212</v>
      </c>
      <c r="C426" s="94" t="s">
        <v>35</v>
      </c>
      <c r="D426" s="102">
        <v>3</v>
      </c>
      <c r="E426" s="56" t="s">
        <v>33</v>
      </c>
      <c r="F426" s="56" t="s">
        <v>211</v>
      </c>
      <c r="G426" s="109">
        <v>1</v>
      </c>
      <c r="H426" s="96" t="s">
        <v>212</v>
      </c>
      <c r="I426" s="97" t="s">
        <v>210</v>
      </c>
      <c r="J426" s="98"/>
      <c r="K426" s="98"/>
      <c r="L426" s="99"/>
      <c r="M426" s="99"/>
      <c r="N426" s="99"/>
      <c r="O426" s="99"/>
      <c r="P426" s="99"/>
      <c r="Q426" s="99"/>
      <c r="R426" s="99"/>
      <c r="S426" s="99"/>
      <c r="T426" s="99">
        <v>2</v>
      </c>
      <c r="U426" s="100" t="s">
        <v>64</v>
      </c>
      <c r="W426" s="57"/>
      <c r="X426" s="57"/>
      <c r="Y426" s="57"/>
      <c r="Z426" s="57"/>
      <c r="AA426" s="57"/>
      <c r="AB426" s="57"/>
      <c r="AC426" s="57"/>
      <c r="AD426" s="57"/>
      <c r="AE426" s="57"/>
      <c r="AF426" s="57"/>
      <c r="AG426" s="57"/>
      <c r="AH426" s="57"/>
      <c r="AI426" s="57"/>
    </row>
    <row r="427" spans="1:35" outlineLevel="2" x14ac:dyDescent="0.35">
      <c r="A427" s="53">
        <v>4</v>
      </c>
      <c r="B427" s="54" t="s">
        <v>1471</v>
      </c>
      <c r="C427" s="101"/>
      <c r="D427" s="102"/>
      <c r="E427" s="56"/>
      <c r="F427" s="103" t="s">
        <v>1472</v>
      </c>
      <c r="G427" s="109">
        <v>1</v>
      </c>
      <c r="H427" s="104" t="s">
        <v>1471</v>
      </c>
      <c r="I427" s="105" t="s">
        <v>1473</v>
      </c>
      <c r="J427" s="106"/>
      <c r="K427" s="107">
        <v>1</v>
      </c>
      <c r="L427" s="107">
        <v>2</v>
      </c>
      <c r="M427" s="107"/>
      <c r="N427" s="107"/>
      <c r="O427" s="107"/>
      <c r="P427" s="107"/>
      <c r="Q427" s="107"/>
      <c r="R427" s="107">
        <v>2</v>
      </c>
      <c r="S427" s="107">
        <v>2</v>
      </c>
      <c r="T427" s="99"/>
      <c r="U427" s="100"/>
      <c r="W427" s="57"/>
      <c r="X427" s="57"/>
      <c r="Y427" s="57"/>
      <c r="Z427" s="57"/>
      <c r="AA427" s="57"/>
      <c r="AB427" s="57"/>
      <c r="AC427" s="57"/>
      <c r="AD427" s="57"/>
      <c r="AE427" s="57"/>
      <c r="AF427" s="57"/>
      <c r="AG427" s="57"/>
      <c r="AH427" s="57"/>
      <c r="AI427" s="57"/>
    </row>
    <row r="428" spans="1:35" ht="102" customHeight="1" outlineLevel="2" x14ac:dyDescent="0.35">
      <c r="A428" s="53">
        <v>3</v>
      </c>
      <c r="B428" s="54" t="s">
        <v>215</v>
      </c>
      <c r="C428" s="101" t="s">
        <v>40</v>
      </c>
      <c r="D428" s="102">
        <v>94570</v>
      </c>
      <c r="E428" s="56" t="s">
        <v>33</v>
      </c>
      <c r="F428" s="56" t="s">
        <v>214</v>
      </c>
      <c r="G428" s="109">
        <v>1</v>
      </c>
      <c r="H428" s="96" t="s">
        <v>215</v>
      </c>
      <c r="I428" s="97" t="s">
        <v>213</v>
      </c>
      <c r="J428" s="98"/>
      <c r="K428" s="98"/>
      <c r="L428" s="99"/>
      <c r="M428" s="99"/>
      <c r="N428" s="99"/>
      <c r="O428" s="99"/>
      <c r="P428" s="99"/>
      <c r="Q428" s="99"/>
      <c r="R428" s="99"/>
      <c r="S428" s="99"/>
      <c r="T428" s="99">
        <v>22.8</v>
      </c>
      <c r="U428" s="100" t="s">
        <v>37</v>
      </c>
      <c r="W428" s="57"/>
      <c r="X428" s="57"/>
      <c r="Y428" s="57"/>
      <c r="Z428" s="57"/>
      <c r="AA428" s="57"/>
      <c r="AB428" s="57"/>
      <c r="AC428" s="57"/>
      <c r="AD428" s="57"/>
      <c r="AE428" s="57"/>
      <c r="AF428" s="57"/>
      <c r="AG428" s="57"/>
      <c r="AH428" s="57"/>
      <c r="AI428" s="57"/>
    </row>
    <row r="429" spans="1:35" outlineLevel="2" x14ac:dyDescent="0.35">
      <c r="A429" s="53">
        <v>4</v>
      </c>
      <c r="B429" s="54" t="s">
        <v>1474</v>
      </c>
      <c r="C429" s="101"/>
      <c r="D429" s="102"/>
      <c r="E429" s="56"/>
      <c r="F429" s="103" t="s">
        <v>1475</v>
      </c>
      <c r="G429" s="109">
        <v>1</v>
      </c>
      <c r="H429" s="104" t="s">
        <v>1474</v>
      </c>
      <c r="I429" s="105" t="s">
        <v>1246</v>
      </c>
      <c r="J429" s="106"/>
      <c r="K429" s="107">
        <v>8</v>
      </c>
      <c r="L429" s="107">
        <v>1</v>
      </c>
      <c r="M429" s="107"/>
      <c r="N429" s="107">
        <v>0.5</v>
      </c>
      <c r="O429" s="107"/>
      <c r="P429" s="107"/>
      <c r="Q429" s="107"/>
      <c r="R429" s="107">
        <v>0.5</v>
      </c>
      <c r="S429" s="107">
        <v>4</v>
      </c>
      <c r="T429" s="99"/>
      <c r="U429" s="100"/>
      <c r="W429" s="57"/>
      <c r="X429" s="57"/>
      <c r="Y429" s="57"/>
      <c r="Z429" s="57"/>
      <c r="AA429" s="57"/>
      <c r="AB429" s="57"/>
      <c r="AC429" s="57"/>
      <c r="AD429" s="57"/>
      <c r="AE429" s="57"/>
      <c r="AF429" s="57"/>
      <c r="AG429" s="57"/>
      <c r="AH429" s="57"/>
      <c r="AI429" s="57"/>
    </row>
    <row r="430" spans="1:35" outlineLevel="2" x14ac:dyDescent="0.35">
      <c r="A430" s="53">
        <v>4</v>
      </c>
      <c r="B430" s="54" t="s">
        <v>1476</v>
      </c>
      <c r="C430" s="101"/>
      <c r="D430" s="102"/>
      <c r="E430" s="56"/>
      <c r="F430" s="103" t="s">
        <v>1477</v>
      </c>
      <c r="G430" s="109">
        <v>1</v>
      </c>
      <c r="H430" s="104" t="s">
        <v>1476</v>
      </c>
      <c r="I430" s="105" t="s">
        <v>1249</v>
      </c>
      <c r="J430" s="106"/>
      <c r="K430" s="107">
        <v>5</v>
      </c>
      <c r="L430" s="107">
        <v>1.2</v>
      </c>
      <c r="M430" s="107"/>
      <c r="N430" s="107">
        <v>1.1000000000000001</v>
      </c>
      <c r="O430" s="107"/>
      <c r="P430" s="107"/>
      <c r="Q430" s="107"/>
      <c r="R430" s="107">
        <v>1.32</v>
      </c>
      <c r="S430" s="107">
        <v>6.6</v>
      </c>
      <c r="T430" s="99"/>
      <c r="U430" s="100"/>
      <c r="W430" s="57"/>
      <c r="X430" s="57"/>
      <c r="Y430" s="57"/>
      <c r="Z430" s="57"/>
      <c r="AA430" s="57"/>
      <c r="AB430" s="57"/>
      <c r="AC430" s="57"/>
      <c r="AD430" s="57"/>
      <c r="AE430" s="57"/>
      <c r="AF430" s="57"/>
      <c r="AG430" s="57"/>
      <c r="AH430" s="57"/>
      <c r="AI430" s="57"/>
    </row>
    <row r="431" spans="1:35" outlineLevel="2" x14ac:dyDescent="0.35">
      <c r="A431" s="53">
        <v>4</v>
      </c>
      <c r="B431" s="54" t="s">
        <v>1478</v>
      </c>
      <c r="C431" s="101"/>
      <c r="D431" s="102"/>
      <c r="E431" s="56"/>
      <c r="F431" s="103" t="s">
        <v>1479</v>
      </c>
      <c r="G431" s="109">
        <v>1</v>
      </c>
      <c r="H431" s="104" t="s">
        <v>1478</v>
      </c>
      <c r="I431" s="105" t="s">
        <v>1252</v>
      </c>
      <c r="J431" s="106"/>
      <c r="K431" s="107">
        <v>4</v>
      </c>
      <c r="L431" s="107">
        <v>2.5</v>
      </c>
      <c r="M431" s="107"/>
      <c r="N431" s="107">
        <v>0.9</v>
      </c>
      <c r="O431" s="107"/>
      <c r="P431" s="107"/>
      <c r="Q431" s="107"/>
      <c r="R431" s="107">
        <v>2.25</v>
      </c>
      <c r="S431" s="107">
        <v>9</v>
      </c>
      <c r="T431" s="99"/>
      <c r="U431" s="100"/>
      <c r="W431" s="57"/>
      <c r="X431" s="57"/>
      <c r="Y431" s="57"/>
      <c r="Z431" s="57"/>
      <c r="AA431" s="57"/>
      <c r="AB431" s="57"/>
      <c r="AC431" s="57"/>
      <c r="AD431" s="57"/>
      <c r="AE431" s="57"/>
      <c r="AF431" s="57"/>
      <c r="AG431" s="57"/>
      <c r="AH431" s="57"/>
      <c r="AI431" s="57"/>
    </row>
    <row r="432" spans="1:35" outlineLevel="2" x14ac:dyDescent="0.35">
      <c r="A432" s="53">
        <v>4</v>
      </c>
      <c r="B432" s="54" t="s">
        <v>1480</v>
      </c>
      <c r="C432" s="101"/>
      <c r="D432" s="102"/>
      <c r="E432" s="56"/>
      <c r="F432" s="103" t="s">
        <v>1481</v>
      </c>
      <c r="G432" s="109">
        <v>1</v>
      </c>
      <c r="H432" s="104" t="s">
        <v>1480</v>
      </c>
      <c r="I432" s="105" t="s">
        <v>1255</v>
      </c>
      <c r="J432" s="106"/>
      <c r="K432" s="107">
        <v>2</v>
      </c>
      <c r="L432" s="107">
        <v>2</v>
      </c>
      <c r="M432" s="107"/>
      <c r="N432" s="107">
        <v>0.8</v>
      </c>
      <c r="O432" s="107"/>
      <c r="P432" s="107"/>
      <c r="Q432" s="107"/>
      <c r="R432" s="107">
        <v>1.6</v>
      </c>
      <c r="S432" s="107">
        <v>3.2</v>
      </c>
      <c r="T432" s="99"/>
      <c r="U432" s="100"/>
      <c r="W432" s="57"/>
      <c r="X432" s="57"/>
      <c r="Y432" s="57"/>
      <c r="Z432" s="57"/>
      <c r="AA432" s="57"/>
      <c r="AB432" s="57"/>
      <c r="AC432" s="57"/>
      <c r="AD432" s="57"/>
      <c r="AE432" s="57"/>
      <c r="AF432" s="57"/>
      <c r="AG432" s="57"/>
      <c r="AH432" s="57"/>
      <c r="AI432" s="57"/>
    </row>
    <row r="433" spans="1:35" ht="124.25" customHeight="1" outlineLevel="2" x14ac:dyDescent="0.35">
      <c r="A433" s="53">
        <v>3</v>
      </c>
      <c r="B433" s="54" t="s">
        <v>218</v>
      </c>
      <c r="C433" s="101" t="s">
        <v>40</v>
      </c>
      <c r="D433" s="102">
        <v>100689</v>
      </c>
      <c r="E433" s="56" t="s">
        <v>33</v>
      </c>
      <c r="F433" s="56" t="s">
        <v>217</v>
      </c>
      <c r="G433" s="109">
        <v>1</v>
      </c>
      <c r="H433" s="96" t="s">
        <v>218</v>
      </c>
      <c r="I433" s="97" t="s">
        <v>219</v>
      </c>
      <c r="J433" s="98"/>
      <c r="K433" s="98"/>
      <c r="L433" s="99"/>
      <c r="M433" s="99"/>
      <c r="N433" s="99"/>
      <c r="O433" s="99"/>
      <c r="P433" s="99"/>
      <c r="Q433" s="99"/>
      <c r="R433" s="99"/>
      <c r="S433" s="99"/>
      <c r="T433" s="99">
        <v>20</v>
      </c>
      <c r="U433" s="100" t="s">
        <v>220</v>
      </c>
      <c r="W433" s="57"/>
      <c r="X433" s="57"/>
      <c r="Y433" s="57"/>
      <c r="Z433" s="57"/>
      <c r="AA433" s="57"/>
      <c r="AB433" s="57"/>
      <c r="AC433" s="57"/>
      <c r="AD433" s="57"/>
      <c r="AE433" s="57"/>
      <c r="AF433" s="57"/>
      <c r="AG433" s="57"/>
      <c r="AH433" s="57"/>
      <c r="AI433" s="57"/>
    </row>
    <row r="434" spans="1:35" outlineLevel="2" x14ac:dyDescent="0.35">
      <c r="A434" s="53">
        <v>4</v>
      </c>
      <c r="B434" s="54" t="s">
        <v>1482</v>
      </c>
      <c r="C434" s="101"/>
      <c r="D434" s="102"/>
      <c r="E434" s="56"/>
      <c r="F434" s="103" t="s">
        <v>1483</v>
      </c>
      <c r="G434" s="109">
        <v>1</v>
      </c>
      <c r="H434" s="104" t="s">
        <v>1482</v>
      </c>
      <c r="I434" s="105" t="s">
        <v>1237</v>
      </c>
      <c r="J434" s="106"/>
      <c r="K434" s="107">
        <v>1</v>
      </c>
      <c r="L434" s="107">
        <v>20</v>
      </c>
      <c r="M434" s="107"/>
      <c r="N434" s="107"/>
      <c r="O434" s="107"/>
      <c r="P434" s="107"/>
      <c r="Q434" s="107"/>
      <c r="R434" s="107">
        <v>20</v>
      </c>
      <c r="S434" s="107">
        <v>20</v>
      </c>
      <c r="T434" s="99"/>
      <c r="U434" s="100"/>
      <c r="W434" s="57"/>
      <c r="X434" s="57"/>
      <c r="Y434" s="57"/>
      <c r="Z434" s="57"/>
      <c r="AA434" s="57"/>
      <c r="AB434" s="57"/>
      <c r="AC434" s="57"/>
      <c r="AD434" s="57"/>
      <c r="AE434" s="57"/>
      <c r="AF434" s="57"/>
      <c r="AG434" s="57"/>
      <c r="AH434" s="57"/>
      <c r="AI434" s="57"/>
    </row>
    <row r="435" spans="1:35" ht="70.5" customHeight="1" outlineLevel="2" x14ac:dyDescent="0.35">
      <c r="A435" s="53">
        <v>3</v>
      </c>
      <c r="B435" s="54" t="s">
        <v>223</v>
      </c>
      <c r="C435" s="101" t="s">
        <v>40</v>
      </c>
      <c r="D435" s="102">
        <v>100682</v>
      </c>
      <c r="E435" s="56" t="s">
        <v>33</v>
      </c>
      <c r="F435" s="56" t="s">
        <v>222</v>
      </c>
      <c r="G435" s="109">
        <v>1</v>
      </c>
      <c r="H435" s="96" t="s">
        <v>223</v>
      </c>
      <c r="I435" s="97" t="s">
        <v>224</v>
      </c>
      <c r="J435" s="98"/>
      <c r="K435" s="98"/>
      <c r="L435" s="99"/>
      <c r="M435" s="99"/>
      <c r="N435" s="99"/>
      <c r="O435" s="99"/>
      <c r="P435" s="99"/>
      <c r="Q435" s="99"/>
      <c r="R435" s="99"/>
      <c r="S435" s="99"/>
      <c r="T435" s="99">
        <v>1</v>
      </c>
      <c r="U435" s="100" t="s">
        <v>220</v>
      </c>
      <c r="W435" s="57"/>
      <c r="X435" s="57"/>
      <c r="Y435" s="57"/>
      <c r="Z435" s="57"/>
      <c r="AA435" s="57"/>
      <c r="AB435" s="57"/>
      <c r="AC435" s="57"/>
      <c r="AD435" s="57"/>
      <c r="AE435" s="57"/>
      <c r="AF435" s="57"/>
      <c r="AG435" s="57"/>
      <c r="AH435" s="57"/>
      <c r="AI435" s="57"/>
    </row>
    <row r="436" spans="1:35" outlineLevel="2" x14ac:dyDescent="0.35">
      <c r="A436" s="53">
        <v>4</v>
      </c>
      <c r="B436" s="54" t="s">
        <v>1484</v>
      </c>
      <c r="C436" s="101"/>
      <c r="D436" s="102"/>
      <c r="E436" s="56"/>
      <c r="F436" s="103" t="s">
        <v>1485</v>
      </c>
      <c r="G436" s="109">
        <v>1</v>
      </c>
      <c r="H436" s="104" t="s">
        <v>1484</v>
      </c>
      <c r="I436" s="105" t="s">
        <v>1240</v>
      </c>
      <c r="J436" s="106"/>
      <c r="K436" s="107">
        <v>1</v>
      </c>
      <c r="L436" s="107">
        <v>1</v>
      </c>
      <c r="M436" s="107"/>
      <c r="N436" s="107"/>
      <c r="O436" s="107"/>
      <c r="P436" s="107"/>
      <c r="Q436" s="107"/>
      <c r="R436" s="107">
        <v>1</v>
      </c>
      <c r="S436" s="107">
        <v>1</v>
      </c>
      <c r="T436" s="99"/>
      <c r="U436" s="100"/>
      <c r="W436" s="57"/>
      <c r="X436" s="57"/>
      <c r="Y436" s="57"/>
      <c r="Z436" s="57"/>
      <c r="AA436" s="57"/>
      <c r="AB436" s="57"/>
      <c r="AC436" s="57"/>
      <c r="AD436" s="57"/>
      <c r="AE436" s="57"/>
      <c r="AF436" s="57"/>
      <c r="AG436" s="57"/>
      <c r="AH436" s="57"/>
      <c r="AI436" s="57"/>
    </row>
    <row r="437" spans="1:35" ht="62.4" customHeight="1" outlineLevel="2" x14ac:dyDescent="0.35">
      <c r="A437" s="53">
        <v>3</v>
      </c>
      <c r="B437" s="54" t="s">
        <v>227</v>
      </c>
      <c r="C437" s="94" t="s">
        <v>35</v>
      </c>
      <c r="D437" s="102">
        <v>13</v>
      </c>
      <c r="E437" s="56" t="s">
        <v>33</v>
      </c>
      <c r="F437" s="56" t="s">
        <v>226</v>
      </c>
      <c r="G437" s="109">
        <v>1</v>
      </c>
      <c r="H437" s="96" t="s">
        <v>227</v>
      </c>
      <c r="I437" s="97" t="s">
        <v>225</v>
      </c>
      <c r="J437" s="98"/>
      <c r="K437" s="98"/>
      <c r="L437" s="99"/>
      <c r="M437" s="99"/>
      <c r="N437" s="99"/>
      <c r="O437" s="99"/>
      <c r="P437" s="99"/>
      <c r="Q437" s="99"/>
      <c r="R437" s="99"/>
      <c r="S437" s="99"/>
      <c r="T437" s="99">
        <v>41.11</v>
      </c>
      <c r="U437" s="100" t="s">
        <v>37</v>
      </c>
      <c r="W437" s="57"/>
      <c r="X437" s="57"/>
      <c r="Y437" s="57"/>
      <c r="Z437" s="57"/>
      <c r="AA437" s="57"/>
      <c r="AB437" s="57"/>
      <c r="AC437" s="57"/>
      <c r="AD437" s="57"/>
      <c r="AE437" s="57"/>
      <c r="AF437" s="57"/>
      <c r="AG437" s="57"/>
      <c r="AH437" s="57"/>
      <c r="AI437" s="57"/>
    </row>
    <row r="438" spans="1:35" outlineLevel="2" x14ac:dyDescent="0.35">
      <c r="A438" s="53">
        <v>4</v>
      </c>
      <c r="B438" s="54" t="s">
        <v>1486</v>
      </c>
      <c r="C438" s="101"/>
      <c r="D438" s="102"/>
      <c r="E438" s="56"/>
      <c r="F438" s="103" t="s">
        <v>1487</v>
      </c>
      <c r="G438" s="109">
        <v>1</v>
      </c>
      <c r="H438" s="104" t="s">
        <v>1486</v>
      </c>
      <c r="I438" s="105" t="s">
        <v>1488</v>
      </c>
      <c r="J438" s="106" t="s">
        <v>1489</v>
      </c>
      <c r="K438" s="107">
        <v>1</v>
      </c>
      <c r="L438" s="107">
        <v>10.42</v>
      </c>
      <c r="M438" s="107"/>
      <c r="N438" s="107"/>
      <c r="O438" s="107"/>
      <c r="P438" s="107"/>
      <c r="Q438" s="107"/>
      <c r="R438" s="107">
        <v>10.42</v>
      </c>
      <c r="S438" s="107">
        <v>10.42</v>
      </c>
      <c r="T438" s="99"/>
      <c r="U438" s="100"/>
      <c r="W438" s="57"/>
      <c r="X438" s="57"/>
      <c r="Y438" s="57"/>
      <c r="Z438" s="57"/>
      <c r="AA438" s="57"/>
      <c r="AB438" s="57"/>
      <c r="AC438" s="57"/>
      <c r="AD438" s="57"/>
      <c r="AE438" s="57"/>
      <c r="AF438" s="57"/>
      <c r="AG438" s="57"/>
      <c r="AH438" s="57"/>
      <c r="AI438" s="57"/>
    </row>
    <row r="439" spans="1:35" outlineLevel="2" x14ac:dyDescent="0.35">
      <c r="A439" s="53">
        <v>4</v>
      </c>
      <c r="B439" s="54" t="s">
        <v>1490</v>
      </c>
      <c r="C439" s="101"/>
      <c r="D439" s="102"/>
      <c r="E439" s="56"/>
      <c r="F439" s="103" t="s">
        <v>1491</v>
      </c>
      <c r="G439" s="109">
        <v>1</v>
      </c>
      <c r="H439" s="104" t="s">
        <v>1490</v>
      </c>
      <c r="I439" s="105" t="s">
        <v>1488</v>
      </c>
      <c r="J439" s="106"/>
      <c r="K439" s="107">
        <v>1</v>
      </c>
      <c r="L439" s="107">
        <v>3.7</v>
      </c>
      <c r="M439" s="107"/>
      <c r="N439" s="107">
        <v>3.8</v>
      </c>
      <c r="O439" s="107"/>
      <c r="P439" s="107"/>
      <c r="Q439" s="107"/>
      <c r="R439" s="107">
        <v>14.06</v>
      </c>
      <c r="S439" s="107">
        <v>14.06</v>
      </c>
      <c r="T439" s="99"/>
      <c r="U439" s="100"/>
      <c r="W439" s="57"/>
      <c r="X439" s="57"/>
      <c r="Y439" s="57"/>
      <c r="Z439" s="57"/>
      <c r="AA439" s="57"/>
      <c r="AB439" s="57"/>
      <c r="AC439" s="57"/>
      <c r="AD439" s="57"/>
      <c r="AE439" s="57"/>
      <c r="AF439" s="57"/>
      <c r="AG439" s="57"/>
      <c r="AH439" s="57"/>
      <c r="AI439" s="57"/>
    </row>
    <row r="440" spans="1:35" outlineLevel="2" x14ac:dyDescent="0.35">
      <c r="A440" s="53">
        <v>4</v>
      </c>
      <c r="B440" s="54" t="s">
        <v>1492</v>
      </c>
      <c r="C440" s="101"/>
      <c r="D440" s="102"/>
      <c r="E440" s="56"/>
      <c r="F440" s="103" t="s">
        <v>1493</v>
      </c>
      <c r="G440" s="109">
        <v>1</v>
      </c>
      <c r="H440" s="104" t="s">
        <v>1492</v>
      </c>
      <c r="I440" s="105" t="s">
        <v>1488</v>
      </c>
      <c r="J440" s="106" t="s">
        <v>1489</v>
      </c>
      <c r="K440" s="107">
        <v>1</v>
      </c>
      <c r="L440" s="107">
        <v>12.07</v>
      </c>
      <c r="M440" s="107"/>
      <c r="N440" s="107"/>
      <c r="O440" s="107"/>
      <c r="P440" s="107"/>
      <c r="Q440" s="107"/>
      <c r="R440" s="107">
        <v>12.07</v>
      </c>
      <c r="S440" s="107">
        <v>12.07</v>
      </c>
      <c r="T440" s="99"/>
      <c r="U440" s="100"/>
      <c r="W440" s="57"/>
      <c r="X440" s="57"/>
      <c r="Y440" s="57"/>
      <c r="Z440" s="57"/>
      <c r="AA440" s="57"/>
      <c r="AB440" s="57"/>
      <c r="AC440" s="57"/>
      <c r="AD440" s="57"/>
      <c r="AE440" s="57"/>
      <c r="AF440" s="57"/>
      <c r="AG440" s="57"/>
      <c r="AH440" s="57"/>
      <c r="AI440" s="57"/>
    </row>
    <row r="441" spans="1:35" outlineLevel="2" x14ac:dyDescent="0.35">
      <c r="A441" s="53">
        <v>4</v>
      </c>
      <c r="B441" s="54" t="s">
        <v>1494</v>
      </c>
      <c r="C441" s="101"/>
      <c r="D441" s="102"/>
      <c r="E441" s="56"/>
      <c r="F441" s="103" t="s">
        <v>1495</v>
      </c>
      <c r="G441" s="109">
        <v>1</v>
      </c>
      <c r="H441" s="104" t="s">
        <v>1494</v>
      </c>
      <c r="I441" s="105" t="s">
        <v>1488</v>
      </c>
      <c r="J441" s="106"/>
      <c r="K441" s="107">
        <v>1</v>
      </c>
      <c r="L441" s="107">
        <v>1.2</v>
      </c>
      <c r="M441" s="107"/>
      <c r="N441" s="107">
        <v>3.8</v>
      </c>
      <c r="O441" s="107"/>
      <c r="P441" s="107"/>
      <c r="Q441" s="107"/>
      <c r="R441" s="107">
        <v>4.5599999999999996</v>
      </c>
      <c r="S441" s="107">
        <v>4.5599999999999996</v>
      </c>
      <c r="T441" s="99"/>
      <c r="U441" s="100"/>
      <c r="W441" s="57"/>
      <c r="X441" s="57"/>
      <c r="Y441" s="57"/>
      <c r="Z441" s="57"/>
      <c r="AA441" s="57"/>
      <c r="AB441" s="57"/>
      <c r="AC441" s="57"/>
      <c r="AD441" s="57"/>
      <c r="AE441" s="57"/>
      <c r="AF441" s="57"/>
      <c r="AG441" s="57"/>
      <c r="AH441" s="57"/>
      <c r="AI441" s="57"/>
    </row>
    <row r="442" spans="1:35" ht="72.5" outlineLevel="2" x14ac:dyDescent="0.35">
      <c r="A442" s="53">
        <v>3</v>
      </c>
      <c r="B442" s="54" t="s">
        <v>230</v>
      </c>
      <c r="C442" s="94" t="s">
        <v>35</v>
      </c>
      <c r="D442" s="102">
        <v>5</v>
      </c>
      <c r="E442" s="56" t="s">
        <v>33</v>
      </c>
      <c r="F442" s="56" t="s">
        <v>229</v>
      </c>
      <c r="G442" s="109">
        <v>1</v>
      </c>
      <c r="H442" s="96" t="s">
        <v>230</v>
      </c>
      <c r="I442" s="97" t="s">
        <v>228</v>
      </c>
      <c r="J442" s="98"/>
      <c r="K442" s="98"/>
      <c r="L442" s="99"/>
      <c r="M442" s="99"/>
      <c r="N442" s="99"/>
      <c r="O442" s="99"/>
      <c r="P442" s="99"/>
      <c r="Q442" s="99"/>
      <c r="R442" s="99"/>
      <c r="S442" s="99"/>
      <c r="T442" s="99">
        <v>2</v>
      </c>
      <c r="U442" s="100" t="s">
        <v>64</v>
      </c>
      <c r="W442" s="57"/>
      <c r="X442" s="57"/>
      <c r="Y442" s="57"/>
      <c r="Z442" s="57"/>
      <c r="AA442" s="57"/>
      <c r="AB442" s="57"/>
      <c r="AC442" s="57"/>
      <c r="AD442" s="57"/>
      <c r="AE442" s="57"/>
      <c r="AF442" s="57"/>
      <c r="AG442" s="57"/>
      <c r="AH442" s="57"/>
      <c r="AI442" s="57"/>
    </row>
    <row r="443" spans="1:35" ht="29" outlineLevel="2" x14ac:dyDescent="0.35">
      <c r="A443" s="53">
        <v>4</v>
      </c>
      <c r="B443" s="54" t="s">
        <v>1496</v>
      </c>
      <c r="C443" s="101"/>
      <c r="D443" s="102"/>
      <c r="E443" s="56"/>
      <c r="F443" s="103" t="s">
        <v>1497</v>
      </c>
      <c r="G443" s="109">
        <v>1</v>
      </c>
      <c r="H443" s="104" t="s">
        <v>1496</v>
      </c>
      <c r="I443" s="105" t="s">
        <v>1498</v>
      </c>
      <c r="J443" s="106"/>
      <c r="K443" s="107">
        <v>1</v>
      </c>
      <c r="L443" s="107">
        <v>2</v>
      </c>
      <c r="M443" s="107"/>
      <c r="N443" s="107"/>
      <c r="O443" s="107"/>
      <c r="P443" s="107"/>
      <c r="Q443" s="107"/>
      <c r="R443" s="107">
        <v>2</v>
      </c>
      <c r="S443" s="107">
        <v>2</v>
      </c>
      <c r="T443" s="99"/>
      <c r="U443" s="100"/>
      <c r="W443" s="57"/>
      <c r="X443" s="57"/>
      <c r="Y443" s="57"/>
      <c r="Z443" s="57"/>
      <c r="AA443" s="57"/>
      <c r="AB443" s="57"/>
      <c r="AC443" s="57"/>
      <c r="AD443" s="57"/>
      <c r="AE443" s="57"/>
      <c r="AF443" s="57"/>
      <c r="AG443" s="57"/>
      <c r="AH443" s="57"/>
      <c r="AI443" s="57"/>
    </row>
    <row r="444" spans="1:35" outlineLevel="2" x14ac:dyDescent="0.35">
      <c r="A444" s="53">
        <v>2</v>
      </c>
      <c r="B444" s="54" t="s">
        <v>58</v>
      </c>
      <c r="C444" s="56"/>
      <c r="D444" s="102"/>
      <c r="E444" s="56"/>
      <c r="F444" s="90">
        <v>8</v>
      </c>
      <c r="G444" s="109">
        <v>1</v>
      </c>
      <c r="H444" s="91" t="s">
        <v>58</v>
      </c>
      <c r="I444" s="111" t="s">
        <v>231</v>
      </c>
      <c r="J444" s="41"/>
      <c r="K444" s="41"/>
      <c r="L444" s="41"/>
      <c r="M444" s="41"/>
      <c r="N444" s="42"/>
      <c r="O444" s="42"/>
      <c r="P444" s="42"/>
      <c r="Q444" s="42"/>
      <c r="R444" s="42"/>
      <c r="S444" s="42"/>
      <c r="T444" s="42"/>
      <c r="U444" s="93"/>
      <c r="W444" s="57"/>
      <c r="X444" s="57"/>
      <c r="Y444" s="57"/>
      <c r="Z444" s="57"/>
      <c r="AA444" s="57"/>
      <c r="AB444" s="57"/>
      <c r="AC444" s="57"/>
      <c r="AD444" s="57"/>
      <c r="AE444" s="57"/>
      <c r="AF444" s="57"/>
      <c r="AG444" s="57"/>
      <c r="AH444" s="57"/>
      <c r="AI444" s="57"/>
    </row>
    <row r="445" spans="1:35" ht="43.5" outlineLevel="2" x14ac:dyDescent="0.35">
      <c r="A445" s="53">
        <v>3</v>
      </c>
      <c r="B445" s="54" t="s">
        <v>235</v>
      </c>
      <c r="C445" s="101" t="s">
        <v>40</v>
      </c>
      <c r="D445" s="102">
        <v>88485</v>
      </c>
      <c r="E445" s="56" t="s">
        <v>33</v>
      </c>
      <c r="F445" s="56" t="s">
        <v>234</v>
      </c>
      <c r="G445" s="109">
        <v>1</v>
      </c>
      <c r="H445" s="96" t="s">
        <v>235</v>
      </c>
      <c r="I445" s="97" t="s">
        <v>233</v>
      </c>
      <c r="J445" s="98" t="s">
        <v>179</v>
      </c>
      <c r="K445" s="98"/>
      <c r="L445" s="99"/>
      <c r="M445" s="99"/>
      <c r="N445" s="99"/>
      <c r="O445" s="99"/>
      <c r="P445" s="99"/>
      <c r="Q445" s="99"/>
      <c r="R445" s="99"/>
      <c r="S445" s="99"/>
      <c r="T445" s="99">
        <v>790.43</v>
      </c>
      <c r="U445" s="100" t="s">
        <v>37</v>
      </c>
      <c r="W445" s="57"/>
      <c r="X445" s="57"/>
      <c r="Y445" s="57"/>
      <c r="Z445" s="57"/>
      <c r="AA445" s="57"/>
      <c r="AB445" s="57"/>
      <c r="AC445" s="57"/>
      <c r="AD445" s="57"/>
      <c r="AE445" s="57"/>
      <c r="AF445" s="57"/>
      <c r="AG445" s="57"/>
      <c r="AH445" s="57"/>
      <c r="AI445" s="57"/>
    </row>
    <row r="446" spans="1:35" outlineLevel="2" x14ac:dyDescent="0.35">
      <c r="A446" s="53">
        <v>4</v>
      </c>
      <c r="B446" s="54" t="s">
        <v>1499</v>
      </c>
      <c r="C446" s="101"/>
      <c r="D446" s="102"/>
      <c r="E446" s="56"/>
      <c r="F446" s="103" t="s">
        <v>1500</v>
      </c>
      <c r="G446" s="109">
        <v>1</v>
      </c>
      <c r="H446" s="104" t="s">
        <v>1499</v>
      </c>
      <c r="I446" s="105" t="s">
        <v>1501</v>
      </c>
      <c r="J446" s="106"/>
      <c r="K446" s="107">
        <v>1</v>
      </c>
      <c r="L446" s="107">
        <v>790.43000000000006</v>
      </c>
      <c r="M446" s="107"/>
      <c r="N446" s="107"/>
      <c r="O446" s="107"/>
      <c r="P446" s="107"/>
      <c r="Q446" s="107"/>
      <c r="R446" s="107">
        <v>790.43000000000006</v>
      </c>
      <c r="S446" s="107">
        <v>790.43</v>
      </c>
      <c r="T446" s="99"/>
      <c r="U446" s="100"/>
      <c r="W446" s="57"/>
      <c r="X446" s="57"/>
      <c r="Y446" s="57"/>
      <c r="Z446" s="57"/>
      <c r="AA446" s="57"/>
      <c r="AB446" s="57"/>
      <c r="AC446" s="57"/>
      <c r="AD446" s="57"/>
      <c r="AE446" s="57"/>
      <c r="AF446" s="57"/>
      <c r="AG446" s="57"/>
      <c r="AH446" s="57"/>
      <c r="AI446" s="57"/>
    </row>
    <row r="447" spans="1:35" ht="43.5" outlineLevel="2" x14ac:dyDescent="0.35">
      <c r="A447" s="53">
        <v>3</v>
      </c>
      <c r="B447" s="54" t="s">
        <v>238</v>
      </c>
      <c r="C447" s="101" t="s">
        <v>40</v>
      </c>
      <c r="D447" s="102">
        <v>88495</v>
      </c>
      <c r="E447" s="56" t="s">
        <v>33</v>
      </c>
      <c r="F447" s="56" t="s">
        <v>237</v>
      </c>
      <c r="G447" s="109">
        <v>1</v>
      </c>
      <c r="H447" s="96" t="s">
        <v>238</v>
      </c>
      <c r="I447" s="97" t="s">
        <v>236</v>
      </c>
      <c r="J447" s="98"/>
      <c r="K447" s="98"/>
      <c r="L447" s="99"/>
      <c r="M447" s="99"/>
      <c r="N447" s="99"/>
      <c r="O447" s="99"/>
      <c r="P447" s="99"/>
      <c r="Q447" s="99"/>
      <c r="R447" s="99"/>
      <c r="S447" s="99"/>
      <c r="T447" s="99">
        <v>790.43</v>
      </c>
      <c r="U447" s="100" t="s">
        <v>37</v>
      </c>
      <c r="W447" s="57"/>
      <c r="X447" s="57"/>
      <c r="Y447" s="57"/>
      <c r="Z447" s="57"/>
      <c r="AA447" s="57"/>
      <c r="AB447" s="57"/>
      <c r="AC447" s="57"/>
      <c r="AD447" s="57"/>
      <c r="AE447" s="57"/>
      <c r="AF447" s="57"/>
      <c r="AG447" s="57"/>
      <c r="AH447" s="57"/>
      <c r="AI447" s="57"/>
    </row>
    <row r="448" spans="1:35" outlineLevel="2" x14ac:dyDescent="0.35">
      <c r="A448" s="53">
        <v>4</v>
      </c>
      <c r="B448" s="54" t="s">
        <v>1502</v>
      </c>
      <c r="C448" s="101"/>
      <c r="D448" s="102"/>
      <c r="E448" s="56"/>
      <c r="F448" s="103" t="s">
        <v>1503</v>
      </c>
      <c r="G448" s="109">
        <v>1</v>
      </c>
      <c r="H448" s="104" t="s">
        <v>1502</v>
      </c>
      <c r="I448" s="105" t="s">
        <v>1504</v>
      </c>
      <c r="J448" s="106"/>
      <c r="K448" s="107">
        <v>1</v>
      </c>
      <c r="L448" s="107">
        <v>790.43</v>
      </c>
      <c r="M448" s="107"/>
      <c r="N448" s="107"/>
      <c r="O448" s="107"/>
      <c r="P448" s="107"/>
      <c r="Q448" s="107"/>
      <c r="R448" s="107">
        <v>790.43</v>
      </c>
      <c r="S448" s="107">
        <v>790.43</v>
      </c>
      <c r="T448" s="99"/>
      <c r="U448" s="100"/>
      <c r="W448" s="57"/>
      <c r="X448" s="57"/>
      <c r="Y448" s="57"/>
      <c r="Z448" s="57"/>
      <c r="AA448" s="57"/>
      <c r="AB448" s="57"/>
      <c r="AC448" s="57"/>
      <c r="AD448" s="57"/>
      <c r="AE448" s="57"/>
      <c r="AF448" s="57"/>
      <c r="AG448" s="57"/>
      <c r="AH448" s="57"/>
      <c r="AI448" s="57"/>
    </row>
    <row r="449" spans="1:35" ht="43.5" outlineLevel="2" x14ac:dyDescent="0.35">
      <c r="A449" s="53">
        <v>3</v>
      </c>
      <c r="B449" s="54" t="s">
        <v>241</v>
      </c>
      <c r="C449" s="101" t="s">
        <v>40</v>
      </c>
      <c r="D449" s="102">
        <v>88489</v>
      </c>
      <c r="E449" s="56" t="s">
        <v>33</v>
      </c>
      <c r="F449" s="56" t="s">
        <v>240</v>
      </c>
      <c r="G449" s="109">
        <v>1</v>
      </c>
      <c r="H449" s="96" t="s">
        <v>241</v>
      </c>
      <c r="I449" s="97" t="s">
        <v>239</v>
      </c>
      <c r="J449" s="98"/>
      <c r="K449" s="98"/>
      <c r="L449" s="99"/>
      <c r="M449" s="99"/>
      <c r="N449" s="99"/>
      <c r="O449" s="99"/>
      <c r="P449" s="99"/>
      <c r="Q449" s="99"/>
      <c r="R449" s="99"/>
      <c r="S449" s="99"/>
      <c r="T449" s="99">
        <v>790.43</v>
      </c>
      <c r="U449" s="100" t="s">
        <v>37</v>
      </c>
      <c r="W449" s="57"/>
      <c r="X449" s="57"/>
      <c r="Y449" s="57"/>
      <c r="Z449" s="57"/>
      <c r="AA449" s="57"/>
      <c r="AB449" s="57"/>
      <c r="AC449" s="57"/>
      <c r="AD449" s="57"/>
      <c r="AE449" s="57"/>
      <c r="AF449" s="57"/>
      <c r="AG449" s="57"/>
      <c r="AH449" s="57"/>
      <c r="AI449" s="57"/>
    </row>
    <row r="450" spans="1:35" outlineLevel="2" x14ac:dyDescent="0.35">
      <c r="A450" s="53">
        <v>4</v>
      </c>
      <c r="B450" s="54" t="s">
        <v>1505</v>
      </c>
      <c r="C450" s="101"/>
      <c r="D450" s="102"/>
      <c r="E450" s="56"/>
      <c r="F450" s="103" t="s">
        <v>1506</v>
      </c>
      <c r="G450" s="109">
        <v>1</v>
      </c>
      <c r="H450" s="104" t="s">
        <v>1505</v>
      </c>
      <c r="I450" s="105" t="s">
        <v>1504</v>
      </c>
      <c r="J450" s="106"/>
      <c r="K450" s="107">
        <v>1</v>
      </c>
      <c r="L450" s="107">
        <v>790.43</v>
      </c>
      <c r="M450" s="107"/>
      <c r="N450" s="107"/>
      <c r="O450" s="107"/>
      <c r="P450" s="107"/>
      <c r="Q450" s="107"/>
      <c r="R450" s="107">
        <v>790.43</v>
      </c>
      <c r="S450" s="107">
        <v>790.43</v>
      </c>
      <c r="T450" s="99"/>
      <c r="U450" s="100"/>
      <c r="W450" s="57"/>
      <c r="X450" s="57"/>
      <c r="Y450" s="57"/>
      <c r="Z450" s="57"/>
      <c r="AA450" s="57"/>
      <c r="AB450" s="57"/>
      <c r="AC450" s="57"/>
      <c r="AD450" s="57"/>
      <c r="AE450" s="57"/>
      <c r="AF450" s="57"/>
      <c r="AG450" s="57"/>
      <c r="AH450" s="57"/>
      <c r="AI450" s="57"/>
    </row>
    <row r="451" spans="1:35" ht="43.5" outlineLevel="2" x14ac:dyDescent="0.35">
      <c r="A451" s="53">
        <v>3</v>
      </c>
      <c r="B451" s="54" t="s">
        <v>244</v>
      </c>
      <c r="C451" s="101" t="s">
        <v>40</v>
      </c>
      <c r="D451" s="102">
        <v>88484</v>
      </c>
      <c r="E451" s="56" t="s">
        <v>33</v>
      </c>
      <c r="F451" s="56" t="s">
        <v>243</v>
      </c>
      <c r="G451" s="109">
        <v>1</v>
      </c>
      <c r="H451" s="96" t="s">
        <v>244</v>
      </c>
      <c r="I451" s="97" t="s">
        <v>242</v>
      </c>
      <c r="J451" s="98" t="s">
        <v>1507</v>
      </c>
      <c r="K451" s="98"/>
      <c r="L451" s="99"/>
      <c r="M451" s="99"/>
      <c r="N451" s="99"/>
      <c r="O451" s="99"/>
      <c r="P451" s="99"/>
      <c r="Q451" s="99"/>
      <c r="R451" s="99"/>
      <c r="S451" s="99"/>
      <c r="T451" s="99">
        <v>491.02</v>
      </c>
      <c r="U451" s="100" t="s">
        <v>37</v>
      </c>
      <c r="W451" s="57"/>
      <c r="X451" s="57"/>
      <c r="Y451" s="57"/>
      <c r="Z451" s="57"/>
      <c r="AA451" s="57"/>
      <c r="AB451" s="57"/>
      <c r="AC451" s="57"/>
      <c r="AD451" s="57"/>
      <c r="AE451" s="57"/>
      <c r="AF451" s="57"/>
      <c r="AG451" s="57"/>
      <c r="AH451" s="57"/>
      <c r="AI451" s="57"/>
    </row>
    <row r="452" spans="1:35" outlineLevel="2" x14ac:dyDescent="0.35">
      <c r="A452" s="53">
        <v>4</v>
      </c>
      <c r="B452" s="54" t="s">
        <v>1508</v>
      </c>
      <c r="C452" s="101"/>
      <c r="D452" s="102"/>
      <c r="E452" s="56"/>
      <c r="F452" s="103" t="s">
        <v>1509</v>
      </c>
      <c r="G452" s="109">
        <v>1</v>
      </c>
      <c r="H452" s="104" t="s">
        <v>1508</v>
      </c>
      <c r="I452" s="105" t="s">
        <v>1510</v>
      </c>
      <c r="J452" s="106"/>
      <c r="K452" s="107">
        <v>1</v>
      </c>
      <c r="L452" s="107">
        <v>491.02</v>
      </c>
      <c r="M452" s="107"/>
      <c r="N452" s="107"/>
      <c r="O452" s="107"/>
      <c r="P452" s="107"/>
      <c r="Q452" s="107"/>
      <c r="R452" s="107">
        <v>491.02</v>
      </c>
      <c r="S452" s="107">
        <v>491.02</v>
      </c>
      <c r="T452" s="99"/>
      <c r="U452" s="100"/>
      <c r="W452" s="57"/>
      <c r="X452" s="57"/>
      <c r="Y452" s="57"/>
      <c r="Z452" s="57"/>
      <c r="AA452" s="57"/>
      <c r="AB452" s="57"/>
      <c r="AC452" s="57"/>
      <c r="AD452" s="57"/>
      <c r="AE452" s="57"/>
      <c r="AF452" s="57"/>
      <c r="AG452" s="57"/>
      <c r="AH452" s="57"/>
      <c r="AI452" s="57"/>
    </row>
    <row r="453" spans="1:35" ht="29" outlineLevel="2" x14ac:dyDescent="0.35">
      <c r="A453" s="53">
        <v>3</v>
      </c>
      <c r="B453" s="54" t="s">
        <v>247</v>
      </c>
      <c r="C453" s="101" t="s">
        <v>40</v>
      </c>
      <c r="D453" s="102">
        <v>88494</v>
      </c>
      <c r="E453" s="56" t="s">
        <v>33</v>
      </c>
      <c r="F453" s="56" t="s">
        <v>246</v>
      </c>
      <c r="G453" s="109">
        <v>1</v>
      </c>
      <c r="H453" s="96" t="s">
        <v>247</v>
      </c>
      <c r="I453" s="97" t="s">
        <v>245</v>
      </c>
      <c r="J453" s="98"/>
      <c r="K453" s="98"/>
      <c r="L453" s="99"/>
      <c r="M453" s="99"/>
      <c r="N453" s="99"/>
      <c r="O453" s="99"/>
      <c r="P453" s="99"/>
      <c r="Q453" s="99"/>
      <c r="R453" s="99"/>
      <c r="S453" s="99"/>
      <c r="T453" s="99">
        <v>491.02</v>
      </c>
      <c r="U453" s="100" t="s">
        <v>37</v>
      </c>
      <c r="W453" s="57"/>
      <c r="X453" s="57"/>
      <c r="Y453" s="57"/>
      <c r="Z453" s="57"/>
      <c r="AA453" s="57"/>
      <c r="AB453" s="57"/>
      <c r="AC453" s="57"/>
      <c r="AD453" s="57"/>
      <c r="AE453" s="57"/>
      <c r="AF453" s="57"/>
      <c r="AG453" s="57"/>
      <c r="AH453" s="57"/>
      <c r="AI453" s="57"/>
    </row>
    <row r="454" spans="1:35" outlineLevel="2" x14ac:dyDescent="0.35">
      <c r="A454" s="53">
        <v>4</v>
      </c>
      <c r="B454" s="54" t="s">
        <v>1511</v>
      </c>
      <c r="C454" s="101"/>
      <c r="D454" s="102"/>
      <c r="E454" s="56"/>
      <c r="F454" s="103" t="s">
        <v>1512</v>
      </c>
      <c r="G454" s="109">
        <v>1</v>
      </c>
      <c r="H454" s="104" t="s">
        <v>1511</v>
      </c>
      <c r="I454" s="105" t="s">
        <v>1513</v>
      </c>
      <c r="J454" s="106"/>
      <c r="K454" s="107">
        <v>1</v>
      </c>
      <c r="L454" s="107">
        <v>491.02</v>
      </c>
      <c r="M454" s="107"/>
      <c r="N454" s="107"/>
      <c r="O454" s="107"/>
      <c r="P454" s="107"/>
      <c r="Q454" s="107"/>
      <c r="R454" s="107">
        <v>491.02</v>
      </c>
      <c r="S454" s="107">
        <v>491.02</v>
      </c>
      <c r="T454" s="99"/>
      <c r="U454" s="100"/>
      <c r="W454" s="57"/>
      <c r="X454" s="57"/>
      <c r="Y454" s="57"/>
      <c r="Z454" s="57"/>
      <c r="AA454" s="57"/>
      <c r="AB454" s="57"/>
      <c r="AC454" s="57"/>
      <c r="AD454" s="57"/>
      <c r="AE454" s="57"/>
      <c r="AF454" s="57"/>
      <c r="AG454" s="57"/>
      <c r="AH454" s="57"/>
      <c r="AI454" s="57"/>
    </row>
    <row r="455" spans="1:35" ht="43.5" outlineLevel="2" x14ac:dyDescent="0.35">
      <c r="A455" s="53">
        <v>3</v>
      </c>
      <c r="B455" s="54" t="s">
        <v>250</v>
      </c>
      <c r="C455" s="101" t="s">
        <v>40</v>
      </c>
      <c r="D455" s="102">
        <v>88488</v>
      </c>
      <c r="E455" s="56" t="s">
        <v>33</v>
      </c>
      <c r="F455" s="56" t="s">
        <v>249</v>
      </c>
      <c r="G455" s="109">
        <v>1</v>
      </c>
      <c r="H455" s="96" t="s">
        <v>250</v>
      </c>
      <c r="I455" s="97" t="s">
        <v>248</v>
      </c>
      <c r="J455" s="98"/>
      <c r="K455" s="98"/>
      <c r="L455" s="99"/>
      <c r="M455" s="99"/>
      <c r="N455" s="99"/>
      <c r="O455" s="99"/>
      <c r="P455" s="99"/>
      <c r="Q455" s="99"/>
      <c r="R455" s="99"/>
      <c r="S455" s="99"/>
      <c r="T455" s="99">
        <v>491.02</v>
      </c>
      <c r="U455" s="100" t="s">
        <v>37</v>
      </c>
      <c r="W455" s="57"/>
      <c r="X455" s="57"/>
      <c r="Y455" s="57"/>
      <c r="Z455" s="57"/>
      <c r="AA455" s="57"/>
      <c r="AB455" s="57"/>
      <c r="AC455" s="57"/>
      <c r="AD455" s="57"/>
      <c r="AE455" s="57"/>
      <c r="AF455" s="57"/>
      <c r="AG455" s="57"/>
      <c r="AH455" s="57"/>
      <c r="AI455" s="57"/>
    </row>
    <row r="456" spans="1:35" outlineLevel="2" x14ac:dyDescent="0.35">
      <c r="A456" s="53">
        <v>4</v>
      </c>
      <c r="B456" s="54" t="s">
        <v>1514</v>
      </c>
      <c r="C456" s="101"/>
      <c r="D456" s="102"/>
      <c r="E456" s="56"/>
      <c r="F456" s="103" t="s">
        <v>1515</v>
      </c>
      <c r="G456" s="109">
        <v>1</v>
      </c>
      <c r="H456" s="104" t="s">
        <v>1514</v>
      </c>
      <c r="I456" s="105" t="s">
        <v>1513</v>
      </c>
      <c r="J456" s="106"/>
      <c r="K456" s="107">
        <v>1</v>
      </c>
      <c r="L456" s="107">
        <v>491.02</v>
      </c>
      <c r="M456" s="107"/>
      <c r="N456" s="107"/>
      <c r="O456" s="107"/>
      <c r="P456" s="107"/>
      <c r="Q456" s="107"/>
      <c r="R456" s="107">
        <v>491.02</v>
      </c>
      <c r="S456" s="107">
        <v>491.02</v>
      </c>
      <c r="T456" s="99"/>
      <c r="U456" s="100"/>
      <c r="W456" s="57"/>
      <c r="X456" s="57"/>
      <c r="Y456" s="57"/>
      <c r="Z456" s="57"/>
      <c r="AA456" s="57"/>
      <c r="AB456" s="57"/>
      <c r="AC456" s="57"/>
      <c r="AD456" s="57"/>
      <c r="AE456" s="57"/>
      <c r="AF456" s="57"/>
      <c r="AG456" s="57"/>
      <c r="AH456" s="57"/>
      <c r="AI456" s="57"/>
    </row>
    <row r="457" spans="1:35" outlineLevel="2" x14ac:dyDescent="0.35">
      <c r="A457" s="53">
        <v>2</v>
      </c>
      <c r="B457" s="54" t="s">
        <v>62</v>
      </c>
      <c r="C457" s="56"/>
      <c r="D457" s="102"/>
      <c r="E457" s="56"/>
      <c r="F457" s="90">
        <v>9</v>
      </c>
      <c r="G457" s="109">
        <v>1</v>
      </c>
      <c r="H457" s="91" t="s">
        <v>62</v>
      </c>
      <c r="I457" s="111" t="s">
        <v>251</v>
      </c>
      <c r="J457" s="41"/>
      <c r="K457" s="41"/>
      <c r="L457" s="41"/>
      <c r="M457" s="41"/>
      <c r="N457" s="42"/>
      <c r="O457" s="42"/>
      <c r="P457" s="42"/>
      <c r="Q457" s="42"/>
      <c r="R457" s="42"/>
      <c r="S457" s="42"/>
      <c r="T457" s="42"/>
      <c r="U457" s="93"/>
      <c r="W457" s="57"/>
      <c r="X457" s="57"/>
      <c r="Y457" s="57"/>
      <c r="Z457" s="57"/>
      <c r="AA457" s="57"/>
      <c r="AB457" s="57"/>
      <c r="AC457" s="57"/>
      <c r="AD457" s="57"/>
      <c r="AE457" s="57"/>
      <c r="AF457" s="57"/>
      <c r="AG457" s="57"/>
      <c r="AH457" s="57"/>
      <c r="AI457" s="57"/>
    </row>
    <row r="458" spans="1:35" ht="93" customHeight="1" outlineLevel="2" x14ac:dyDescent="0.35">
      <c r="A458" s="53">
        <v>3</v>
      </c>
      <c r="B458" s="54" t="s">
        <v>255</v>
      </c>
      <c r="C458" s="101" t="s">
        <v>40</v>
      </c>
      <c r="D458" s="102">
        <v>87894</v>
      </c>
      <c r="E458" s="56" t="s">
        <v>33</v>
      </c>
      <c r="F458" s="56" t="s">
        <v>254</v>
      </c>
      <c r="G458" s="109">
        <v>1</v>
      </c>
      <c r="H458" s="96" t="s">
        <v>255</v>
      </c>
      <c r="I458" s="97" t="s">
        <v>253</v>
      </c>
      <c r="J458" s="98"/>
      <c r="K458" s="98"/>
      <c r="L458" s="99"/>
      <c r="M458" s="99"/>
      <c r="N458" s="99"/>
      <c r="O458" s="99"/>
      <c r="P458" s="99"/>
      <c r="Q458" s="99"/>
      <c r="R458" s="99"/>
      <c r="S458" s="99"/>
      <c r="T458" s="99">
        <v>717.24</v>
      </c>
      <c r="U458" s="100" t="s">
        <v>37</v>
      </c>
      <c r="W458" s="57"/>
      <c r="X458" s="57"/>
      <c r="Y458" s="57"/>
      <c r="Z458" s="57"/>
      <c r="AA458" s="57"/>
      <c r="AB458" s="57"/>
      <c r="AC458" s="57"/>
      <c r="AD458" s="57"/>
      <c r="AE458" s="57"/>
      <c r="AF458" s="57"/>
      <c r="AG458" s="57"/>
      <c r="AH458" s="57"/>
      <c r="AI458" s="57"/>
    </row>
    <row r="459" spans="1:35" outlineLevel="2" x14ac:dyDescent="0.35">
      <c r="C459" s="101"/>
      <c r="D459" s="102"/>
      <c r="E459" s="56"/>
      <c r="G459" s="109"/>
      <c r="H459" s="96"/>
      <c r="I459" s="106" t="s">
        <v>758</v>
      </c>
      <c r="J459" s="98"/>
      <c r="K459" s="98"/>
      <c r="L459" s="99"/>
      <c r="M459" s="99"/>
      <c r="N459" s="99"/>
      <c r="O459" s="99"/>
      <c r="P459" s="99"/>
      <c r="Q459" s="99"/>
      <c r="R459" s="99"/>
      <c r="S459" s="99"/>
      <c r="T459" s="99"/>
      <c r="U459" s="100"/>
      <c r="W459" s="57"/>
      <c r="X459" s="57"/>
      <c r="Y459" s="57"/>
      <c r="Z459" s="57"/>
      <c r="AA459" s="57"/>
      <c r="AB459" s="57"/>
      <c r="AC459" s="57"/>
      <c r="AD459" s="57"/>
      <c r="AE459" s="57"/>
      <c r="AF459" s="57"/>
      <c r="AG459" s="57"/>
      <c r="AH459" s="57"/>
      <c r="AI459" s="57"/>
    </row>
    <row r="460" spans="1:35" outlineLevel="2" x14ac:dyDescent="0.35">
      <c r="A460" s="53">
        <v>4</v>
      </c>
      <c r="B460" s="54" t="s">
        <v>1516</v>
      </c>
      <c r="C460" s="101"/>
      <c r="D460" s="102"/>
      <c r="E460" s="56"/>
      <c r="F460" s="103" t="s">
        <v>1517</v>
      </c>
      <c r="G460" s="109">
        <v>1</v>
      </c>
      <c r="H460" s="104" t="s">
        <v>1516</v>
      </c>
      <c r="I460" s="105" t="s">
        <v>1518</v>
      </c>
      <c r="J460" s="106"/>
      <c r="K460" s="107">
        <v>1</v>
      </c>
      <c r="L460" s="107">
        <v>83.58</v>
      </c>
      <c r="M460" s="107"/>
      <c r="N460" s="107">
        <v>4</v>
      </c>
      <c r="O460" s="107"/>
      <c r="P460" s="107"/>
      <c r="Q460" s="107"/>
      <c r="R460" s="107">
        <v>334.32</v>
      </c>
      <c r="S460" s="107">
        <v>334.32</v>
      </c>
      <c r="T460" s="99"/>
      <c r="U460" s="100"/>
      <c r="W460" s="57"/>
      <c r="X460" s="57"/>
      <c r="Y460" s="57"/>
      <c r="Z460" s="57"/>
      <c r="AA460" s="57"/>
      <c r="AB460" s="57"/>
      <c r="AC460" s="57"/>
      <c r="AD460" s="57"/>
      <c r="AE460" s="57"/>
      <c r="AF460" s="57"/>
      <c r="AG460" s="57"/>
      <c r="AH460" s="57"/>
      <c r="AI460" s="57"/>
    </row>
    <row r="461" spans="1:35" outlineLevel="2" x14ac:dyDescent="0.35">
      <c r="A461" s="53">
        <v>4</v>
      </c>
      <c r="B461" s="54" t="s">
        <v>1519</v>
      </c>
      <c r="C461" s="101"/>
      <c r="D461" s="102"/>
      <c r="E461" s="56"/>
      <c r="F461" s="103" t="s">
        <v>1520</v>
      </c>
      <c r="G461" s="109">
        <v>1</v>
      </c>
      <c r="H461" s="104" t="s">
        <v>1519</v>
      </c>
      <c r="I461" s="105" t="s">
        <v>1082</v>
      </c>
      <c r="J461" s="106"/>
      <c r="K461" s="107">
        <v>-3</v>
      </c>
      <c r="L461" s="107">
        <v>1</v>
      </c>
      <c r="M461" s="107"/>
      <c r="N461" s="107">
        <v>0.5</v>
      </c>
      <c r="O461" s="107"/>
      <c r="P461" s="107"/>
      <c r="Q461" s="107"/>
      <c r="R461" s="107">
        <v>0.5</v>
      </c>
      <c r="S461" s="107">
        <v>-1.5</v>
      </c>
      <c r="T461" s="99"/>
      <c r="U461" s="100"/>
      <c r="W461" s="57"/>
      <c r="X461" s="57"/>
      <c r="Y461" s="57"/>
      <c r="Z461" s="57"/>
      <c r="AA461" s="57"/>
      <c r="AB461" s="57"/>
      <c r="AC461" s="57"/>
      <c r="AD461" s="57"/>
      <c r="AE461" s="57"/>
      <c r="AF461" s="57"/>
      <c r="AG461" s="57"/>
      <c r="AH461" s="57"/>
      <c r="AI461" s="57"/>
    </row>
    <row r="462" spans="1:35" outlineLevel="2" x14ac:dyDescent="0.35">
      <c r="A462" s="53">
        <v>4</v>
      </c>
      <c r="B462" s="54" t="s">
        <v>1521</v>
      </c>
      <c r="C462" s="101"/>
      <c r="D462" s="102"/>
      <c r="E462" s="56"/>
      <c r="F462" s="103" t="s">
        <v>1522</v>
      </c>
      <c r="G462" s="109">
        <v>1</v>
      </c>
      <c r="H462" s="104" t="s">
        <v>1521</v>
      </c>
      <c r="I462" s="105" t="s">
        <v>1067</v>
      </c>
      <c r="J462" s="106"/>
      <c r="K462" s="107">
        <v>-1</v>
      </c>
      <c r="L462" s="107">
        <v>1.1000000000000001</v>
      </c>
      <c r="M462" s="107"/>
      <c r="N462" s="107">
        <v>1.2</v>
      </c>
      <c r="O462" s="107"/>
      <c r="P462" s="107"/>
      <c r="Q462" s="107"/>
      <c r="R462" s="107">
        <v>1.32</v>
      </c>
      <c r="S462" s="107">
        <v>-1.32</v>
      </c>
      <c r="T462" s="99"/>
      <c r="U462" s="100"/>
      <c r="W462" s="57"/>
      <c r="X462" s="57"/>
      <c r="Y462" s="57"/>
      <c r="Z462" s="57"/>
      <c r="AA462" s="57"/>
      <c r="AB462" s="57"/>
      <c r="AC462" s="57"/>
      <c r="AD462" s="57"/>
      <c r="AE462" s="57"/>
      <c r="AF462" s="57"/>
      <c r="AG462" s="57"/>
      <c r="AH462" s="57"/>
      <c r="AI462" s="57"/>
    </row>
    <row r="463" spans="1:35" outlineLevel="2" x14ac:dyDescent="0.35">
      <c r="A463" s="53">
        <v>4</v>
      </c>
      <c r="B463" s="54" t="s">
        <v>1523</v>
      </c>
      <c r="C463" s="101"/>
      <c r="D463" s="102"/>
      <c r="E463" s="56"/>
      <c r="F463" s="103" t="s">
        <v>1524</v>
      </c>
      <c r="G463" s="109">
        <v>1</v>
      </c>
      <c r="H463" s="104" t="s">
        <v>1523</v>
      </c>
      <c r="I463" s="105" t="s">
        <v>1093</v>
      </c>
      <c r="J463" s="106"/>
      <c r="K463" s="107">
        <v>-1</v>
      </c>
      <c r="L463" s="107">
        <v>2.5</v>
      </c>
      <c r="M463" s="107"/>
      <c r="N463" s="107">
        <v>0.5</v>
      </c>
      <c r="O463" s="107"/>
      <c r="P463" s="107"/>
      <c r="Q463" s="107"/>
      <c r="R463" s="107">
        <v>1.25</v>
      </c>
      <c r="S463" s="107">
        <v>-1.25</v>
      </c>
      <c r="T463" s="99"/>
      <c r="U463" s="100"/>
      <c r="W463" s="57"/>
      <c r="X463" s="57"/>
      <c r="Y463" s="57"/>
      <c r="Z463" s="57"/>
      <c r="AA463" s="57"/>
      <c r="AB463" s="57"/>
      <c r="AC463" s="57"/>
      <c r="AD463" s="57"/>
      <c r="AE463" s="57"/>
      <c r="AF463" s="57"/>
      <c r="AG463" s="57"/>
      <c r="AH463" s="57"/>
      <c r="AI463" s="57"/>
    </row>
    <row r="464" spans="1:35" outlineLevel="2" x14ac:dyDescent="0.35">
      <c r="A464" s="53">
        <v>4</v>
      </c>
      <c r="B464" s="54" t="s">
        <v>1525</v>
      </c>
      <c r="C464" s="101"/>
      <c r="D464" s="102"/>
      <c r="E464" s="56"/>
      <c r="F464" s="103" t="s">
        <v>1526</v>
      </c>
      <c r="G464" s="109">
        <v>1</v>
      </c>
      <c r="H464" s="104" t="s">
        <v>1525</v>
      </c>
      <c r="I464" s="105" t="s">
        <v>1199</v>
      </c>
      <c r="J464" s="106"/>
      <c r="K464" s="107">
        <v>-1</v>
      </c>
      <c r="L464" s="107">
        <v>5.13</v>
      </c>
      <c r="M464" s="107"/>
      <c r="N464" s="107">
        <v>2.9</v>
      </c>
      <c r="O464" s="107"/>
      <c r="P464" s="107"/>
      <c r="Q464" s="107"/>
      <c r="R464" s="107">
        <v>14.876999999999999</v>
      </c>
      <c r="S464" s="107">
        <v>-14.88</v>
      </c>
      <c r="T464" s="99"/>
      <c r="U464" s="100"/>
      <c r="W464" s="57"/>
      <c r="X464" s="57"/>
      <c r="Y464" s="57"/>
      <c r="Z464" s="57"/>
      <c r="AA464" s="57"/>
      <c r="AB464" s="57"/>
      <c r="AC464" s="57"/>
      <c r="AD464" s="57"/>
      <c r="AE464" s="57"/>
      <c r="AF464" s="57"/>
      <c r="AG464" s="57"/>
      <c r="AH464" s="57"/>
      <c r="AI464" s="57"/>
    </row>
    <row r="465" spans="1:35" outlineLevel="2" x14ac:dyDescent="0.35">
      <c r="A465" s="53">
        <v>4</v>
      </c>
      <c r="B465" s="54" t="s">
        <v>1527</v>
      </c>
      <c r="C465" s="101"/>
      <c r="D465" s="102"/>
      <c r="E465" s="56"/>
      <c r="F465" s="103" t="s">
        <v>1528</v>
      </c>
      <c r="G465" s="109">
        <v>1</v>
      </c>
      <c r="H465" s="104" t="s">
        <v>1527</v>
      </c>
      <c r="I465" s="106" t="s">
        <v>1166</v>
      </c>
      <c r="J465" s="106"/>
      <c r="K465" s="107"/>
      <c r="L465" s="107"/>
      <c r="M465" s="107"/>
      <c r="N465" s="107"/>
      <c r="O465" s="107"/>
      <c r="P465" s="107"/>
      <c r="Q465" s="107"/>
      <c r="R465" s="107"/>
      <c r="S465" s="107"/>
      <c r="T465" s="99"/>
      <c r="U465" s="100"/>
      <c r="W465" s="57"/>
      <c r="X465" s="57"/>
      <c r="Y465" s="57"/>
      <c r="Z465" s="57"/>
      <c r="AA465" s="57"/>
      <c r="AB465" s="57"/>
      <c r="AC465" s="57"/>
      <c r="AD465" s="57"/>
      <c r="AE465" s="57"/>
      <c r="AF465" s="57"/>
      <c r="AG465" s="57"/>
      <c r="AH465" s="57"/>
      <c r="AI465" s="57"/>
    </row>
    <row r="466" spans="1:35" outlineLevel="2" x14ac:dyDescent="0.35">
      <c r="A466" s="53">
        <v>4</v>
      </c>
      <c r="B466" s="54" t="s">
        <v>1529</v>
      </c>
      <c r="C466" s="101"/>
      <c r="D466" s="102"/>
      <c r="E466" s="56"/>
      <c r="F466" s="103" t="s">
        <v>1530</v>
      </c>
      <c r="G466" s="109">
        <v>1</v>
      </c>
      <c r="H466" s="104" t="s">
        <v>1529</v>
      </c>
      <c r="I466" s="105" t="s">
        <v>1518</v>
      </c>
      <c r="J466" s="106"/>
      <c r="K466" s="107">
        <v>1</v>
      </c>
      <c r="L466" s="107">
        <v>28.15</v>
      </c>
      <c r="M466" s="107"/>
      <c r="N466" s="107">
        <v>4.5999999999999996</v>
      </c>
      <c r="O466" s="107"/>
      <c r="P466" s="107"/>
      <c r="Q466" s="107"/>
      <c r="R466" s="107">
        <v>129.48999999999998</v>
      </c>
      <c r="S466" s="107">
        <v>129.49</v>
      </c>
      <c r="T466" s="99"/>
      <c r="U466" s="100"/>
      <c r="W466" s="57"/>
      <c r="X466" s="57"/>
      <c r="Y466" s="57"/>
      <c r="Z466" s="57"/>
      <c r="AA466" s="57"/>
      <c r="AB466" s="57"/>
      <c r="AC466" s="57"/>
      <c r="AD466" s="57"/>
      <c r="AE466" s="57"/>
      <c r="AF466" s="57"/>
      <c r="AG466" s="57"/>
      <c r="AH466" s="57"/>
      <c r="AI466" s="57"/>
    </row>
    <row r="467" spans="1:35" outlineLevel="2" x14ac:dyDescent="0.35">
      <c r="A467" s="53">
        <v>4</v>
      </c>
      <c r="B467" s="54" t="s">
        <v>1531</v>
      </c>
      <c r="C467" s="101"/>
      <c r="D467" s="102"/>
      <c r="E467" s="56"/>
      <c r="F467" s="103" t="s">
        <v>1532</v>
      </c>
      <c r="G467" s="109">
        <v>1</v>
      </c>
      <c r="H467" s="104" t="s">
        <v>1531</v>
      </c>
      <c r="I467" s="105" t="s">
        <v>1356</v>
      </c>
      <c r="J467" s="106"/>
      <c r="K467" s="107">
        <v>-1</v>
      </c>
      <c r="L467" s="107">
        <v>1.8</v>
      </c>
      <c r="M467" s="107"/>
      <c r="N467" s="107">
        <v>2.1</v>
      </c>
      <c r="O467" s="107"/>
      <c r="P467" s="107"/>
      <c r="Q467" s="107"/>
      <c r="R467" s="107">
        <v>3.7800000000000002</v>
      </c>
      <c r="S467" s="107">
        <v>-3.78</v>
      </c>
      <c r="T467" s="99"/>
      <c r="U467" s="100"/>
      <c r="W467" s="57"/>
      <c r="X467" s="57"/>
      <c r="Y467" s="57"/>
      <c r="Z467" s="57"/>
      <c r="AA467" s="57"/>
      <c r="AB467" s="57"/>
      <c r="AC467" s="57"/>
      <c r="AD467" s="57"/>
      <c r="AE467" s="57"/>
      <c r="AF467" s="57"/>
      <c r="AG467" s="57"/>
      <c r="AH467" s="57"/>
      <c r="AI467" s="57"/>
    </row>
    <row r="468" spans="1:35" outlineLevel="2" x14ac:dyDescent="0.35">
      <c r="A468" s="53">
        <v>4</v>
      </c>
      <c r="B468" s="54" t="s">
        <v>1533</v>
      </c>
      <c r="C468" s="101"/>
      <c r="D468" s="102"/>
      <c r="E468" s="56"/>
      <c r="F468" s="103" t="s">
        <v>1534</v>
      </c>
      <c r="G468" s="109">
        <v>1</v>
      </c>
      <c r="H468" s="104" t="s">
        <v>1533</v>
      </c>
      <c r="I468" s="106" t="s">
        <v>1181</v>
      </c>
      <c r="J468" s="107"/>
      <c r="K468" s="107"/>
      <c r="L468" s="107"/>
      <c r="M468" s="107"/>
      <c r="N468" s="107"/>
      <c r="O468" s="107"/>
      <c r="P468" s="107"/>
      <c r="Q468" s="107"/>
      <c r="R468" s="107">
        <v>1</v>
      </c>
      <c r="S468" s="107">
        <v>0</v>
      </c>
      <c r="T468" s="99"/>
      <c r="U468" s="100"/>
      <c r="W468" s="57"/>
      <c r="X468" s="57"/>
      <c r="Y468" s="57"/>
      <c r="Z468" s="57"/>
      <c r="AA468" s="57"/>
      <c r="AB468" s="57"/>
      <c r="AC468" s="57"/>
      <c r="AD468" s="57"/>
      <c r="AE468" s="57"/>
      <c r="AF468" s="57"/>
      <c r="AG468" s="57"/>
      <c r="AH468" s="57"/>
      <c r="AI468" s="57"/>
    </row>
    <row r="469" spans="1:35" outlineLevel="2" x14ac:dyDescent="0.35">
      <c r="A469" s="53">
        <v>4</v>
      </c>
      <c r="B469" s="54" t="s">
        <v>1535</v>
      </c>
      <c r="C469" s="101"/>
      <c r="D469" s="102"/>
      <c r="E469" s="56"/>
      <c r="F469" s="103" t="s">
        <v>1536</v>
      </c>
      <c r="G469" s="109">
        <v>1</v>
      </c>
      <c r="H469" s="104" t="s">
        <v>1535</v>
      </c>
      <c r="I469" s="105" t="s">
        <v>1518</v>
      </c>
      <c r="J469" s="106"/>
      <c r="K469" s="107">
        <v>1</v>
      </c>
      <c r="L469" s="107">
        <v>75.749999999999986</v>
      </c>
      <c r="M469" s="107"/>
      <c r="N469" s="107">
        <v>4</v>
      </c>
      <c r="O469" s="107"/>
      <c r="P469" s="107"/>
      <c r="Q469" s="107"/>
      <c r="R469" s="107">
        <v>302.99999999999994</v>
      </c>
      <c r="S469" s="107">
        <v>303</v>
      </c>
      <c r="T469" s="99"/>
      <c r="U469" s="100"/>
      <c r="W469" s="57"/>
      <c r="X469" s="57"/>
      <c r="Y469" s="57"/>
      <c r="Z469" s="57"/>
      <c r="AA469" s="57"/>
      <c r="AB469" s="57"/>
      <c r="AC469" s="57"/>
      <c r="AD469" s="57"/>
      <c r="AE469" s="57"/>
      <c r="AF469" s="57"/>
      <c r="AG469" s="57"/>
      <c r="AH469" s="57"/>
      <c r="AI469" s="57"/>
    </row>
    <row r="470" spans="1:35" outlineLevel="2" x14ac:dyDescent="0.35">
      <c r="A470" s="53">
        <v>4</v>
      </c>
      <c r="B470" s="54" t="s">
        <v>1537</v>
      </c>
      <c r="C470" s="101"/>
      <c r="D470" s="102"/>
      <c r="E470" s="56"/>
      <c r="F470" s="103" t="s">
        <v>1538</v>
      </c>
      <c r="G470" s="109">
        <v>1</v>
      </c>
      <c r="H470" s="104" t="s">
        <v>1537</v>
      </c>
      <c r="I470" s="105" t="s">
        <v>1082</v>
      </c>
      <c r="J470" s="106"/>
      <c r="K470" s="107">
        <v>-4</v>
      </c>
      <c r="L470" s="107">
        <v>1</v>
      </c>
      <c r="M470" s="107"/>
      <c r="N470" s="107">
        <v>0.5</v>
      </c>
      <c r="O470" s="107"/>
      <c r="P470" s="107"/>
      <c r="Q470" s="107"/>
      <c r="R470" s="107">
        <v>0.5</v>
      </c>
      <c r="S470" s="107">
        <v>-2</v>
      </c>
      <c r="T470" s="99"/>
      <c r="U470" s="100"/>
      <c r="W470" s="57"/>
      <c r="X470" s="57"/>
      <c r="Y470" s="57"/>
      <c r="Z470" s="57"/>
      <c r="AA470" s="57"/>
      <c r="AB470" s="57"/>
      <c r="AC470" s="57"/>
      <c r="AD470" s="57"/>
      <c r="AE470" s="57"/>
      <c r="AF470" s="57"/>
      <c r="AG470" s="57"/>
      <c r="AH470" s="57"/>
      <c r="AI470" s="57"/>
    </row>
    <row r="471" spans="1:35" outlineLevel="2" x14ac:dyDescent="0.35">
      <c r="A471" s="53">
        <v>4</v>
      </c>
      <c r="B471" s="54" t="s">
        <v>1539</v>
      </c>
      <c r="C471" s="101"/>
      <c r="D471" s="102"/>
      <c r="E471" s="56"/>
      <c r="F471" s="103" t="s">
        <v>1540</v>
      </c>
      <c r="G471" s="109">
        <v>1</v>
      </c>
      <c r="H471" s="104" t="s">
        <v>1539</v>
      </c>
      <c r="I471" s="105" t="s">
        <v>1067</v>
      </c>
      <c r="J471" s="106"/>
      <c r="K471" s="107">
        <v>-1</v>
      </c>
      <c r="L471" s="107">
        <v>1.1000000000000001</v>
      </c>
      <c r="M471" s="107"/>
      <c r="N471" s="107">
        <v>1.2</v>
      </c>
      <c r="O471" s="107"/>
      <c r="P471" s="107"/>
      <c r="Q471" s="107"/>
      <c r="R471" s="107">
        <v>1.32</v>
      </c>
      <c r="S471" s="107">
        <v>-1.32</v>
      </c>
      <c r="T471" s="99"/>
      <c r="U471" s="100"/>
      <c r="W471" s="57"/>
      <c r="X471" s="57"/>
      <c r="Y471" s="57"/>
      <c r="Z471" s="57"/>
      <c r="AA471" s="57"/>
      <c r="AB471" s="57"/>
      <c r="AC471" s="57"/>
      <c r="AD471" s="57"/>
      <c r="AE471" s="57"/>
      <c r="AF471" s="57"/>
      <c r="AG471" s="57"/>
      <c r="AH471" s="57"/>
      <c r="AI471" s="57"/>
    </row>
    <row r="472" spans="1:35" outlineLevel="2" x14ac:dyDescent="0.35">
      <c r="A472" s="53">
        <v>4</v>
      </c>
      <c r="B472" s="54" t="s">
        <v>1541</v>
      </c>
      <c r="C472" s="101"/>
      <c r="D472" s="102"/>
      <c r="E472" s="56"/>
      <c r="F472" s="103" t="s">
        <v>1542</v>
      </c>
      <c r="G472" s="109">
        <v>1</v>
      </c>
      <c r="H472" s="104" t="s">
        <v>1541</v>
      </c>
      <c r="I472" s="105" t="s">
        <v>1093</v>
      </c>
      <c r="J472" s="106"/>
      <c r="K472" s="107">
        <v>-1</v>
      </c>
      <c r="L472" s="107">
        <v>2.5</v>
      </c>
      <c r="M472" s="107"/>
      <c r="N472" s="107">
        <v>0.5</v>
      </c>
      <c r="O472" s="107"/>
      <c r="P472" s="107"/>
      <c r="Q472" s="107"/>
      <c r="R472" s="107">
        <v>1.25</v>
      </c>
      <c r="S472" s="107">
        <v>-1.25</v>
      </c>
      <c r="T472" s="99"/>
      <c r="U472" s="100"/>
      <c r="W472" s="57"/>
      <c r="X472" s="57"/>
      <c r="Y472" s="57"/>
      <c r="Z472" s="57"/>
      <c r="AA472" s="57"/>
      <c r="AB472" s="57"/>
      <c r="AC472" s="57"/>
      <c r="AD472" s="57"/>
      <c r="AE472" s="57"/>
      <c r="AF472" s="57"/>
      <c r="AG472" s="57"/>
      <c r="AH472" s="57"/>
      <c r="AI472" s="57"/>
    </row>
    <row r="473" spans="1:35" outlineLevel="2" x14ac:dyDescent="0.35">
      <c r="A473" s="53">
        <v>4</v>
      </c>
      <c r="B473" s="54" t="s">
        <v>1543</v>
      </c>
      <c r="C473" s="101"/>
      <c r="D473" s="102"/>
      <c r="E473" s="56"/>
      <c r="F473" s="103" t="s">
        <v>1544</v>
      </c>
      <c r="G473" s="109">
        <v>1</v>
      </c>
      <c r="H473" s="104" t="s">
        <v>1543</v>
      </c>
      <c r="I473" s="105" t="s">
        <v>1199</v>
      </c>
      <c r="J473" s="106"/>
      <c r="K473" s="107">
        <v>-1</v>
      </c>
      <c r="L473" s="107">
        <v>6.52</v>
      </c>
      <c r="M473" s="107"/>
      <c r="N473" s="107">
        <v>2.9</v>
      </c>
      <c r="O473" s="107"/>
      <c r="P473" s="107"/>
      <c r="Q473" s="107"/>
      <c r="R473" s="107">
        <v>18.907999999999998</v>
      </c>
      <c r="S473" s="107">
        <v>-18.91</v>
      </c>
      <c r="T473" s="99"/>
      <c r="U473" s="100"/>
      <c r="W473" s="57"/>
      <c r="X473" s="57"/>
      <c r="Y473" s="57"/>
      <c r="Z473" s="57"/>
      <c r="AA473" s="57"/>
      <c r="AB473" s="57"/>
      <c r="AC473" s="57"/>
      <c r="AD473" s="57"/>
      <c r="AE473" s="57"/>
      <c r="AF473" s="57"/>
      <c r="AG473" s="57"/>
      <c r="AH473" s="57"/>
      <c r="AI473" s="57"/>
    </row>
    <row r="474" spans="1:35" outlineLevel="2" x14ac:dyDescent="0.35">
      <c r="A474" s="53">
        <v>4</v>
      </c>
      <c r="B474" s="54" t="s">
        <v>1545</v>
      </c>
      <c r="C474" s="101"/>
      <c r="D474" s="102"/>
      <c r="E474" s="56"/>
      <c r="F474" s="103" t="s">
        <v>1546</v>
      </c>
      <c r="G474" s="109">
        <v>1</v>
      </c>
      <c r="H474" s="104" t="s">
        <v>1545</v>
      </c>
      <c r="I474" s="105" t="s">
        <v>1547</v>
      </c>
      <c r="J474" s="106"/>
      <c r="K474" s="107">
        <v>-2</v>
      </c>
      <c r="L474" s="107">
        <v>0.8</v>
      </c>
      <c r="M474" s="107"/>
      <c r="N474" s="107">
        <v>2.1</v>
      </c>
      <c r="O474" s="107"/>
      <c r="P474" s="107"/>
      <c r="Q474" s="107"/>
      <c r="R474" s="107">
        <v>1.6800000000000002</v>
      </c>
      <c r="S474" s="107">
        <v>-3.36</v>
      </c>
      <c r="T474" s="99"/>
      <c r="U474" s="100"/>
      <c r="W474" s="57"/>
      <c r="X474" s="57"/>
      <c r="Y474" s="57"/>
      <c r="Z474" s="57"/>
      <c r="AA474" s="57"/>
      <c r="AB474" s="57"/>
      <c r="AC474" s="57"/>
      <c r="AD474" s="57"/>
      <c r="AE474" s="57"/>
      <c r="AF474" s="57"/>
      <c r="AG474" s="57"/>
      <c r="AH474" s="57"/>
      <c r="AI474" s="57"/>
    </row>
    <row r="475" spans="1:35" ht="104.4" customHeight="1" outlineLevel="2" x14ac:dyDescent="0.35">
      <c r="A475" s="53">
        <v>3</v>
      </c>
      <c r="B475" s="54" t="s">
        <v>258</v>
      </c>
      <c r="C475" s="101" t="s">
        <v>40</v>
      </c>
      <c r="D475" s="102">
        <v>104233</v>
      </c>
      <c r="E475" s="56" t="s">
        <v>33</v>
      </c>
      <c r="F475" s="56" t="s">
        <v>257</v>
      </c>
      <c r="G475" s="109">
        <v>1</v>
      </c>
      <c r="H475" s="96" t="s">
        <v>258</v>
      </c>
      <c r="I475" s="97" t="s">
        <v>256</v>
      </c>
      <c r="J475" s="98"/>
      <c r="K475" s="98"/>
      <c r="L475" s="99"/>
      <c r="M475" s="99"/>
      <c r="N475" s="99"/>
      <c r="O475" s="99"/>
      <c r="P475" s="99"/>
      <c r="Q475" s="99"/>
      <c r="R475" s="99"/>
      <c r="S475" s="99"/>
      <c r="T475" s="99">
        <v>717.24</v>
      </c>
      <c r="U475" s="100" t="s">
        <v>37</v>
      </c>
      <c r="W475" s="57"/>
      <c r="X475" s="57"/>
      <c r="Y475" s="57"/>
      <c r="Z475" s="57"/>
      <c r="AA475" s="57"/>
      <c r="AB475" s="57"/>
      <c r="AC475" s="57"/>
      <c r="AD475" s="57"/>
      <c r="AE475" s="57"/>
      <c r="AF475" s="57"/>
      <c r="AG475" s="57"/>
      <c r="AH475" s="57"/>
      <c r="AI475" s="57"/>
    </row>
    <row r="476" spans="1:35" outlineLevel="2" x14ac:dyDescent="0.35">
      <c r="A476" s="53">
        <v>4</v>
      </c>
      <c r="B476" s="54" t="s">
        <v>1548</v>
      </c>
      <c r="C476" s="101"/>
      <c r="D476" s="102"/>
      <c r="E476" s="56"/>
      <c r="F476" s="103" t="s">
        <v>1549</v>
      </c>
      <c r="G476" s="109">
        <v>1</v>
      </c>
      <c r="H476" s="104" t="s">
        <v>1548</v>
      </c>
      <c r="I476" s="105" t="s">
        <v>1550</v>
      </c>
      <c r="J476" s="106"/>
      <c r="K476" s="107">
        <v>1</v>
      </c>
      <c r="L476" s="107">
        <v>717.24</v>
      </c>
      <c r="M476" s="107"/>
      <c r="N476" s="107"/>
      <c r="O476" s="107"/>
      <c r="P476" s="107"/>
      <c r="Q476" s="107"/>
      <c r="R476" s="107">
        <v>717.24</v>
      </c>
      <c r="S476" s="107">
        <v>717.24</v>
      </c>
      <c r="T476" s="99"/>
      <c r="U476" s="100"/>
      <c r="W476" s="57"/>
      <c r="X476" s="57"/>
      <c r="Y476" s="57"/>
      <c r="Z476" s="57"/>
      <c r="AA476" s="57"/>
      <c r="AB476" s="57"/>
      <c r="AC476" s="57"/>
      <c r="AD476" s="57"/>
      <c r="AE476" s="57"/>
      <c r="AF476" s="57"/>
      <c r="AG476" s="57"/>
      <c r="AH476" s="57"/>
      <c r="AI476" s="57"/>
    </row>
    <row r="477" spans="1:35" ht="37.25" customHeight="1" outlineLevel="2" x14ac:dyDescent="0.35">
      <c r="A477" s="53">
        <v>3</v>
      </c>
      <c r="B477" s="54" t="s">
        <v>261</v>
      </c>
      <c r="C477" s="94" t="s">
        <v>35</v>
      </c>
      <c r="D477" s="102">
        <v>4</v>
      </c>
      <c r="E477" s="56" t="s">
        <v>33</v>
      </c>
      <c r="F477" s="56" t="s">
        <v>260</v>
      </c>
      <c r="G477" s="109">
        <v>1</v>
      </c>
      <c r="H477" s="96" t="s">
        <v>261</v>
      </c>
      <c r="I477" s="97" t="s">
        <v>259</v>
      </c>
      <c r="J477" s="98"/>
      <c r="K477" s="98"/>
      <c r="L477" s="99"/>
      <c r="M477" s="99"/>
      <c r="N477" s="99"/>
      <c r="O477" s="99"/>
      <c r="P477" s="99"/>
      <c r="Q477" s="99"/>
      <c r="R477" s="99"/>
      <c r="S477" s="99"/>
      <c r="T477" s="99">
        <v>59.83</v>
      </c>
      <c r="U477" s="100" t="s">
        <v>37</v>
      </c>
      <c r="W477" s="57"/>
      <c r="X477" s="57"/>
      <c r="Y477" s="57"/>
      <c r="Z477" s="57"/>
      <c r="AA477" s="57"/>
      <c r="AB477" s="57"/>
      <c r="AC477" s="57"/>
      <c r="AD477" s="57"/>
      <c r="AE477" s="57"/>
      <c r="AF477" s="57"/>
      <c r="AG477" s="57"/>
      <c r="AH477" s="57"/>
      <c r="AI477" s="57"/>
    </row>
    <row r="478" spans="1:35" ht="29" outlineLevel="2" x14ac:dyDescent="0.35">
      <c r="A478" s="53">
        <v>4</v>
      </c>
      <c r="B478" s="54" t="s">
        <v>1551</v>
      </c>
      <c r="C478" s="101"/>
      <c r="D478" s="102"/>
      <c r="E478" s="56"/>
      <c r="F478" s="103" t="s">
        <v>1552</v>
      </c>
      <c r="G478" s="109">
        <v>1</v>
      </c>
      <c r="H478" s="104" t="s">
        <v>1551</v>
      </c>
      <c r="I478" s="105" t="s">
        <v>1553</v>
      </c>
      <c r="J478" s="106"/>
      <c r="K478" s="107">
        <v>1</v>
      </c>
      <c r="L478" s="107">
        <v>13.12</v>
      </c>
      <c r="M478" s="107"/>
      <c r="N478" s="107">
        <v>4.5599999999999996</v>
      </c>
      <c r="O478" s="107"/>
      <c r="P478" s="107"/>
      <c r="Q478" s="107"/>
      <c r="R478" s="107">
        <v>59.827199999999991</v>
      </c>
      <c r="S478" s="107">
        <v>59.83</v>
      </c>
      <c r="T478" s="99"/>
      <c r="U478" s="100"/>
      <c r="W478" s="57"/>
      <c r="X478" s="57"/>
      <c r="Y478" s="57"/>
      <c r="Z478" s="57"/>
      <c r="AA478" s="57"/>
      <c r="AB478" s="57"/>
      <c r="AC478" s="57"/>
      <c r="AD478" s="57"/>
      <c r="AE478" s="57"/>
      <c r="AF478" s="57"/>
      <c r="AG478" s="57"/>
      <c r="AH478" s="57"/>
      <c r="AI478" s="57"/>
    </row>
    <row r="479" spans="1:35" ht="76.5" customHeight="1" outlineLevel="2" x14ac:dyDescent="0.35">
      <c r="A479" s="53">
        <v>3</v>
      </c>
      <c r="B479" s="54" t="s">
        <v>264</v>
      </c>
      <c r="C479" s="94" t="s">
        <v>35</v>
      </c>
      <c r="D479" s="102">
        <v>6</v>
      </c>
      <c r="E479" s="56" t="s">
        <v>33</v>
      </c>
      <c r="F479" s="56" t="s">
        <v>263</v>
      </c>
      <c r="G479" s="109">
        <v>1</v>
      </c>
      <c r="H479" s="96" t="s">
        <v>264</v>
      </c>
      <c r="I479" s="97" t="s">
        <v>262</v>
      </c>
      <c r="J479" s="98"/>
      <c r="K479" s="98"/>
      <c r="L479" s="99"/>
      <c r="M479" s="99"/>
      <c r="N479" s="99"/>
      <c r="O479" s="99"/>
      <c r="P479" s="99"/>
      <c r="Q479" s="99"/>
      <c r="R479" s="99"/>
      <c r="S479" s="99"/>
      <c r="T479" s="99">
        <v>80.44</v>
      </c>
      <c r="U479" s="100" t="s">
        <v>265</v>
      </c>
      <c r="W479" s="57"/>
      <c r="X479" s="57"/>
      <c r="Y479" s="57"/>
      <c r="Z479" s="57"/>
      <c r="AA479" s="57"/>
      <c r="AB479" s="57"/>
      <c r="AC479" s="57"/>
      <c r="AD479" s="57"/>
      <c r="AE479" s="57"/>
      <c r="AF479" s="57"/>
      <c r="AG479" s="57"/>
      <c r="AH479" s="57"/>
      <c r="AI479" s="57"/>
    </row>
    <row r="480" spans="1:35" outlineLevel="2" x14ac:dyDescent="0.35">
      <c r="A480" s="53">
        <v>4</v>
      </c>
      <c r="B480" s="54" t="s">
        <v>1554</v>
      </c>
      <c r="C480" s="101"/>
      <c r="D480" s="102"/>
      <c r="E480" s="56"/>
      <c r="F480" s="103" t="s">
        <v>1555</v>
      </c>
      <c r="G480" s="109">
        <v>1</v>
      </c>
      <c r="H480" s="104" t="s">
        <v>1554</v>
      </c>
      <c r="I480" s="105" t="s">
        <v>758</v>
      </c>
      <c r="J480" s="106"/>
      <c r="K480" s="107">
        <v>1</v>
      </c>
      <c r="L480" s="107">
        <v>9.5</v>
      </c>
      <c r="M480" s="107"/>
      <c r="N480" s="107">
        <v>4</v>
      </c>
      <c r="O480" s="107"/>
      <c r="P480" s="107"/>
      <c r="Q480" s="107"/>
      <c r="R480" s="107">
        <v>38</v>
      </c>
      <c r="S480" s="107">
        <v>38</v>
      </c>
      <c r="T480" s="99"/>
      <c r="U480" s="100"/>
      <c r="W480" s="57"/>
      <c r="X480" s="57"/>
      <c r="Y480" s="57"/>
      <c r="Z480" s="57"/>
      <c r="AA480" s="57"/>
      <c r="AB480" s="57"/>
      <c r="AC480" s="57"/>
      <c r="AD480" s="57"/>
      <c r="AE480" s="57"/>
      <c r="AF480" s="57"/>
      <c r="AG480" s="57"/>
      <c r="AH480" s="57"/>
      <c r="AI480" s="57"/>
    </row>
    <row r="481" spans="1:35" outlineLevel="2" x14ac:dyDescent="0.35">
      <c r="A481" s="53">
        <v>4</v>
      </c>
      <c r="B481" s="54" t="s">
        <v>1556</v>
      </c>
      <c r="C481" s="101"/>
      <c r="D481" s="102"/>
      <c r="E481" s="56"/>
      <c r="F481" s="103" t="s">
        <v>1557</v>
      </c>
      <c r="G481" s="109">
        <v>1</v>
      </c>
      <c r="H481" s="104" t="s">
        <v>1556</v>
      </c>
      <c r="I481" s="105" t="s">
        <v>1166</v>
      </c>
      <c r="J481" s="106"/>
      <c r="K481" s="107">
        <v>1</v>
      </c>
      <c r="L481" s="107">
        <v>1.4</v>
      </c>
      <c r="M481" s="107"/>
      <c r="N481" s="107">
        <v>8.6</v>
      </c>
      <c r="O481" s="107"/>
      <c r="P481" s="107"/>
      <c r="Q481" s="107"/>
      <c r="R481" s="107">
        <v>12.04</v>
      </c>
      <c r="S481" s="107">
        <v>12.04</v>
      </c>
      <c r="T481" s="99"/>
      <c r="U481" s="100"/>
      <c r="W481" s="57"/>
      <c r="X481" s="57"/>
      <c r="Y481" s="57"/>
      <c r="Z481" s="57"/>
      <c r="AA481" s="57"/>
      <c r="AB481" s="57"/>
      <c r="AC481" s="57"/>
      <c r="AD481" s="57"/>
      <c r="AE481" s="57"/>
      <c r="AF481" s="57"/>
      <c r="AG481" s="57"/>
      <c r="AH481" s="57"/>
      <c r="AI481" s="57"/>
    </row>
    <row r="482" spans="1:35" outlineLevel="2" x14ac:dyDescent="0.35">
      <c r="A482" s="53">
        <v>4</v>
      </c>
      <c r="B482" s="54" t="s">
        <v>1558</v>
      </c>
      <c r="C482" s="101"/>
      <c r="D482" s="102"/>
      <c r="E482" s="56"/>
      <c r="F482" s="103" t="s">
        <v>1559</v>
      </c>
      <c r="G482" s="109">
        <v>1</v>
      </c>
      <c r="H482" s="104" t="s">
        <v>1558</v>
      </c>
      <c r="I482" s="105" t="s">
        <v>1181</v>
      </c>
      <c r="J482" s="106"/>
      <c r="K482" s="107">
        <v>1</v>
      </c>
      <c r="L482" s="107">
        <v>7.6</v>
      </c>
      <c r="M482" s="107"/>
      <c r="N482" s="107">
        <v>4</v>
      </c>
      <c r="O482" s="107"/>
      <c r="P482" s="107"/>
      <c r="Q482" s="107"/>
      <c r="R482" s="107">
        <v>30.4</v>
      </c>
      <c r="S482" s="107">
        <v>30.4</v>
      </c>
      <c r="T482" s="99"/>
      <c r="U482" s="100"/>
      <c r="W482" s="57"/>
      <c r="X482" s="57"/>
      <c r="Y482" s="57"/>
      <c r="Z482" s="57"/>
      <c r="AA482" s="57"/>
      <c r="AB482" s="57"/>
      <c r="AC482" s="57"/>
      <c r="AD482" s="57"/>
      <c r="AE482" s="57"/>
      <c r="AF482" s="57"/>
      <c r="AG482" s="57"/>
      <c r="AH482" s="57"/>
      <c r="AI482" s="57"/>
    </row>
    <row r="483" spans="1:35" ht="81" customHeight="1" outlineLevel="2" x14ac:dyDescent="0.35">
      <c r="A483" s="53">
        <v>3</v>
      </c>
      <c r="B483" s="54" t="s">
        <v>268</v>
      </c>
      <c r="C483" s="94" t="s">
        <v>35</v>
      </c>
      <c r="D483" s="102">
        <v>7</v>
      </c>
      <c r="E483" s="56" t="s">
        <v>33</v>
      </c>
      <c r="F483" s="56" t="s">
        <v>267</v>
      </c>
      <c r="G483" s="109">
        <v>1</v>
      </c>
      <c r="H483" s="96" t="s">
        <v>268</v>
      </c>
      <c r="I483" s="97" t="s">
        <v>266</v>
      </c>
      <c r="J483" s="98"/>
      <c r="K483" s="98"/>
      <c r="L483" s="99"/>
      <c r="M483" s="99"/>
      <c r="N483" s="99"/>
      <c r="O483" s="99"/>
      <c r="P483" s="99"/>
      <c r="Q483" s="99"/>
      <c r="R483" s="99"/>
      <c r="S483" s="99"/>
      <c r="T483" s="99">
        <v>30.4</v>
      </c>
      <c r="U483" s="100" t="s">
        <v>265</v>
      </c>
      <c r="W483" s="57"/>
      <c r="X483" s="57"/>
      <c r="Y483" s="57"/>
      <c r="Z483" s="57"/>
      <c r="AA483" s="57"/>
      <c r="AB483" s="57"/>
      <c r="AC483" s="57"/>
      <c r="AD483" s="57"/>
      <c r="AE483" s="57"/>
      <c r="AF483" s="57"/>
      <c r="AG483" s="57"/>
      <c r="AH483" s="57"/>
      <c r="AI483" s="57"/>
    </row>
    <row r="484" spans="1:35" outlineLevel="2" x14ac:dyDescent="0.35">
      <c r="A484" s="53">
        <v>4</v>
      </c>
      <c r="B484" s="54" t="s">
        <v>1560</v>
      </c>
      <c r="C484" s="101"/>
      <c r="D484" s="102"/>
      <c r="E484" s="56"/>
      <c r="F484" s="103" t="s">
        <v>1561</v>
      </c>
      <c r="G484" s="109">
        <v>1</v>
      </c>
      <c r="H484" s="104" t="s">
        <v>1560</v>
      </c>
      <c r="I484" s="105" t="s">
        <v>758</v>
      </c>
      <c r="J484" s="106"/>
      <c r="K484" s="107">
        <v>1</v>
      </c>
      <c r="L484" s="107">
        <v>4</v>
      </c>
      <c r="M484" s="107"/>
      <c r="N484" s="107">
        <v>4</v>
      </c>
      <c r="O484" s="107"/>
      <c r="P484" s="107"/>
      <c r="Q484" s="107"/>
      <c r="R484" s="107">
        <v>16</v>
      </c>
      <c r="S484" s="107">
        <v>16</v>
      </c>
      <c r="T484" s="99"/>
      <c r="U484" s="100"/>
      <c r="W484" s="57"/>
      <c r="X484" s="57"/>
      <c r="Y484" s="57"/>
      <c r="Z484" s="57"/>
      <c r="AA484" s="57"/>
      <c r="AB484" s="57"/>
      <c r="AC484" s="57"/>
      <c r="AD484" s="57"/>
      <c r="AE484" s="57"/>
      <c r="AF484" s="57"/>
      <c r="AG484" s="57"/>
      <c r="AH484" s="57"/>
      <c r="AI484" s="57"/>
    </row>
    <row r="485" spans="1:35" outlineLevel="2" x14ac:dyDescent="0.35">
      <c r="A485" s="53">
        <v>4</v>
      </c>
      <c r="B485" s="54" t="s">
        <v>1562</v>
      </c>
      <c r="C485" s="101"/>
      <c r="D485" s="102"/>
      <c r="E485" s="56"/>
      <c r="F485" s="103" t="s">
        <v>1563</v>
      </c>
      <c r="G485" s="109">
        <v>1</v>
      </c>
      <c r="H485" s="104" t="s">
        <v>1562</v>
      </c>
      <c r="I485" s="105" t="s">
        <v>1181</v>
      </c>
      <c r="J485" s="106"/>
      <c r="K485" s="107">
        <v>1</v>
      </c>
      <c r="L485" s="107">
        <v>3.6</v>
      </c>
      <c r="M485" s="107"/>
      <c r="N485" s="107">
        <v>4</v>
      </c>
      <c r="O485" s="107"/>
      <c r="P485" s="107"/>
      <c r="Q485" s="107"/>
      <c r="R485" s="107">
        <v>14.4</v>
      </c>
      <c r="S485" s="107">
        <v>14.4</v>
      </c>
      <c r="T485" s="99"/>
      <c r="U485" s="100"/>
      <c r="W485" s="57"/>
      <c r="X485" s="57"/>
      <c r="Y485" s="57"/>
      <c r="Z485" s="57"/>
      <c r="AA485" s="57"/>
      <c r="AB485" s="57"/>
      <c r="AC485" s="57"/>
      <c r="AD485" s="57"/>
      <c r="AE485" s="57"/>
      <c r="AF485" s="57"/>
      <c r="AG485" s="57"/>
      <c r="AH485" s="57"/>
      <c r="AI485" s="57"/>
    </row>
    <row r="486" spans="1:35" ht="44.25" customHeight="1" outlineLevel="2" x14ac:dyDescent="0.35">
      <c r="A486" s="53">
        <v>3</v>
      </c>
      <c r="B486" s="54" t="s">
        <v>270</v>
      </c>
      <c r="C486" s="101" t="s">
        <v>40</v>
      </c>
      <c r="D486" s="102">
        <v>88485</v>
      </c>
      <c r="E486" s="56" t="s">
        <v>33</v>
      </c>
      <c r="F486" s="56" t="s">
        <v>269</v>
      </c>
      <c r="G486" s="109">
        <v>1</v>
      </c>
      <c r="H486" s="96" t="s">
        <v>270</v>
      </c>
      <c r="I486" s="97" t="s">
        <v>233</v>
      </c>
      <c r="J486" s="98"/>
      <c r="K486" s="98"/>
      <c r="L486" s="99"/>
      <c r="M486" s="99"/>
      <c r="N486" s="99"/>
      <c r="O486" s="99"/>
      <c r="P486" s="99"/>
      <c r="Q486" s="99"/>
      <c r="R486" s="99"/>
      <c r="S486" s="99"/>
      <c r="T486" s="99">
        <v>546.57000000000005</v>
      </c>
      <c r="U486" s="100" t="s">
        <v>37</v>
      </c>
      <c r="W486" s="57"/>
      <c r="X486" s="57"/>
      <c r="Y486" s="57"/>
      <c r="Z486" s="57"/>
      <c r="AA486" s="57"/>
      <c r="AB486" s="57"/>
      <c r="AC486" s="57"/>
      <c r="AD486" s="57"/>
      <c r="AE486" s="57"/>
      <c r="AF486" s="57"/>
      <c r="AG486" s="57"/>
      <c r="AH486" s="57"/>
      <c r="AI486" s="57"/>
    </row>
    <row r="487" spans="1:35" ht="43.5" outlineLevel="2" x14ac:dyDescent="0.35">
      <c r="A487" s="53">
        <v>4</v>
      </c>
      <c r="B487" s="54" t="s">
        <v>1564</v>
      </c>
      <c r="C487" s="101"/>
      <c r="D487" s="102"/>
      <c r="E487" s="56"/>
      <c r="F487" s="103" t="s">
        <v>1565</v>
      </c>
      <c r="G487" s="109">
        <v>1</v>
      </c>
      <c r="H487" s="104" t="s">
        <v>1564</v>
      </c>
      <c r="I487" s="105" t="s">
        <v>1566</v>
      </c>
      <c r="J487" s="106"/>
      <c r="K487" s="107">
        <v>1</v>
      </c>
      <c r="L487" s="107">
        <v>546.57000000000005</v>
      </c>
      <c r="M487" s="107"/>
      <c r="N487" s="107"/>
      <c r="O487" s="107"/>
      <c r="P487" s="107"/>
      <c r="Q487" s="107"/>
      <c r="R487" s="107">
        <v>546.57000000000005</v>
      </c>
      <c r="S487" s="107">
        <v>546.57000000000005</v>
      </c>
      <c r="T487" s="99"/>
      <c r="U487" s="100"/>
      <c r="W487" s="57"/>
      <c r="X487" s="57"/>
      <c r="Y487" s="57"/>
      <c r="Z487" s="57"/>
      <c r="AA487" s="57"/>
      <c r="AB487" s="57"/>
      <c r="AC487" s="57"/>
      <c r="AD487" s="57"/>
      <c r="AE487" s="57"/>
      <c r="AF487" s="57"/>
      <c r="AG487" s="57"/>
      <c r="AH487" s="57"/>
      <c r="AI487" s="57"/>
    </row>
    <row r="488" spans="1:35" ht="43.5" outlineLevel="2" x14ac:dyDescent="0.35">
      <c r="A488" s="53">
        <v>3</v>
      </c>
      <c r="B488" s="54" t="s">
        <v>273</v>
      </c>
      <c r="C488" s="101" t="s">
        <v>40</v>
      </c>
      <c r="D488" s="102">
        <v>96130</v>
      </c>
      <c r="E488" s="56" t="s">
        <v>33</v>
      </c>
      <c r="F488" s="56" t="s">
        <v>272</v>
      </c>
      <c r="G488" s="109">
        <v>1</v>
      </c>
      <c r="H488" s="96" t="s">
        <v>273</v>
      </c>
      <c r="I488" s="97" t="s">
        <v>271</v>
      </c>
      <c r="J488" s="98"/>
      <c r="K488" s="98"/>
      <c r="L488" s="99"/>
      <c r="M488" s="99"/>
      <c r="N488" s="99"/>
      <c r="O488" s="99"/>
      <c r="P488" s="99"/>
      <c r="Q488" s="99"/>
      <c r="R488" s="99"/>
      <c r="S488" s="99"/>
      <c r="T488" s="99">
        <v>546.57000000000005</v>
      </c>
      <c r="U488" s="100" t="s">
        <v>37</v>
      </c>
      <c r="W488" s="57"/>
      <c r="X488" s="57"/>
      <c r="Y488" s="57"/>
      <c r="Z488" s="57"/>
      <c r="AA488" s="57"/>
      <c r="AB488" s="57"/>
      <c r="AC488" s="57"/>
      <c r="AD488" s="57"/>
      <c r="AE488" s="57"/>
      <c r="AF488" s="57"/>
      <c r="AG488" s="57"/>
      <c r="AH488" s="57"/>
      <c r="AI488" s="57"/>
    </row>
    <row r="489" spans="1:35" outlineLevel="2" x14ac:dyDescent="0.35">
      <c r="A489" s="53">
        <v>4</v>
      </c>
      <c r="B489" s="54" t="s">
        <v>1567</v>
      </c>
      <c r="C489" s="101"/>
      <c r="D489" s="102"/>
      <c r="E489" s="56"/>
      <c r="F489" s="103" t="s">
        <v>1568</v>
      </c>
      <c r="G489" s="109">
        <v>1</v>
      </c>
      <c r="H489" s="104" t="s">
        <v>1567</v>
      </c>
      <c r="I489" s="105" t="s">
        <v>1569</v>
      </c>
      <c r="J489" s="106"/>
      <c r="K489" s="107">
        <v>1</v>
      </c>
      <c r="L489" s="107">
        <v>546.57000000000005</v>
      </c>
      <c r="M489" s="107"/>
      <c r="N489" s="107"/>
      <c r="O489" s="107"/>
      <c r="P489" s="107"/>
      <c r="Q489" s="107"/>
      <c r="R489" s="107">
        <v>546.57000000000005</v>
      </c>
      <c r="S489" s="107">
        <v>546.57000000000005</v>
      </c>
      <c r="T489" s="99"/>
      <c r="U489" s="100"/>
      <c r="W489" s="57"/>
      <c r="X489" s="57"/>
      <c r="Y489" s="57"/>
      <c r="Z489" s="57"/>
      <c r="AA489" s="57"/>
      <c r="AB489" s="57"/>
      <c r="AC489" s="57"/>
      <c r="AD489" s="57"/>
      <c r="AE489" s="57"/>
      <c r="AF489" s="57"/>
      <c r="AG489" s="57"/>
      <c r="AH489" s="57"/>
      <c r="AI489" s="57"/>
    </row>
    <row r="490" spans="1:35" ht="43.5" outlineLevel="2" x14ac:dyDescent="0.35">
      <c r="A490" s="53">
        <v>3</v>
      </c>
      <c r="B490" s="54" t="s">
        <v>275</v>
      </c>
      <c r="C490" s="101" t="s">
        <v>40</v>
      </c>
      <c r="D490" s="102">
        <v>88489</v>
      </c>
      <c r="E490" s="56" t="s">
        <v>33</v>
      </c>
      <c r="F490" s="56" t="s">
        <v>274</v>
      </c>
      <c r="G490" s="109">
        <v>1</v>
      </c>
      <c r="H490" s="96" t="s">
        <v>275</v>
      </c>
      <c r="I490" s="97" t="s">
        <v>239</v>
      </c>
      <c r="J490" s="98"/>
      <c r="K490" s="98"/>
      <c r="L490" s="99"/>
      <c r="M490" s="99"/>
      <c r="N490" s="99"/>
      <c r="O490" s="99"/>
      <c r="P490" s="99"/>
      <c r="Q490" s="99"/>
      <c r="R490" s="99"/>
      <c r="S490" s="99"/>
      <c r="T490" s="99">
        <v>546.57000000000005</v>
      </c>
      <c r="U490" s="100" t="s">
        <v>37</v>
      </c>
      <c r="W490" s="57"/>
      <c r="X490" s="57"/>
      <c r="Y490" s="57"/>
      <c r="Z490" s="57"/>
      <c r="AA490" s="57"/>
      <c r="AB490" s="57"/>
      <c r="AC490" s="57"/>
      <c r="AD490" s="57"/>
      <c r="AE490" s="57"/>
      <c r="AF490" s="57"/>
      <c r="AG490" s="57"/>
      <c r="AH490" s="57"/>
      <c r="AI490" s="57"/>
    </row>
    <row r="491" spans="1:35" outlineLevel="2" x14ac:dyDescent="0.35">
      <c r="A491" s="53">
        <v>4</v>
      </c>
      <c r="B491" s="54" t="s">
        <v>1570</v>
      </c>
      <c r="C491" s="101"/>
      <c r="D491" s="102"/>
      <c r="E491" s="56"/>
      <c r="F491" s="103" t="s">
        <v>1571</v>
      </c>
      <c r="G491" s="109">
        <v>1</v>
      </c>
      <c r="H491" s="104" t="s">
        <v>1570</v>
      </c>
      <c r="I491" s="105" t="s">
        <v>1569</v>
      </c>
      <c r="J491" s="106"/>
      <c r="K491" s="107">
        <v>1</v>
      </c>
      <c r="L491" s="107">
        <v>546.57000000000005</v>
      </c>
      <c r="M491" s="107"/>
      <c r="N491" s="107"/>
      <c r="O491" s="107"/>
      <c r="P491" s="107"/>
      <c r="Q491" s="107"/>
      <c r="R491" s="107">
        <v>546.57000000000005</v>
      </c>
      <c r="S491" s="107">
        <v>546.57000000000005</v>
      </c>
      <c r="T491" s="99"/>
      <c r="U491" s="100"/>
      <c r="W491" s="57"/>
      <c r="X491" s="57"/>
      <c r="Y491" s="57"/>
      <c r="Z491" s="57"/>
      <c r="AA491" s="57"/>
      <c r="AB491" s="57"/>
      <c r="AC491" s="57"/>
      <c r="AD491" s="57"/>
      <c r="AE491" s="57"/>
      <c r="AF491" s="57"/>
      <c r="AG491" s="57"/>
      <c r="AH491" s="57"/>
      <c r="AI491" s="57"/>
    </row>
    <row r="492" spans="1:35" outlineLevel="2" x14ac:dyDescent="0.35">
      <c r="A492" s="53">
        <v>2</v>
      </c>
      <c r="B492" s="54" t="s">
        <v>66</v>
      </c>
      <c r="C492" s="56"/>
      <c r="D492" s="102"/>
      <c r="E492" s="56"/>
      <c r="F492" s="90">
        <v>10</v>
      </c>
      <c r="G492" s="109">
        <v>1</v>
      </c>
      <c r="H492" s="91" t="s">
        <v>66</v>
      </c>
      <c r="I492" s="111" t="s">
        <v>276</v>
      </c>
      <c r="J492" s="41"/>
      <c r="K492" s="41"/>
      <c r="L492" s="41"/>
      <c r="M492" s="41"/>
      <c r="N492" s="42"/>
      <c r="O492" s="42"/>
      <c r="P492" s="42"/>
      <c r="Q492" s="42"/>
      <c r="R492" s="42"/>
      <c r="S492" s="42"/>
      <c r="T492" s="42"/>
      <c r="U492" s="93"/>
      <c r="W492" s="57"/>
      <c r="X492" s="57"/>
      <c r="Y492" s="57"/>
      <c r="Z492" s="57"/>
      <c r="AA492" s="57"/>
      <c r="AB492" s="57"/>
      <c r="AC492" s="57"/>
      <c r="AD492" s="57"/>
      <c r="AE492" s="57"/>
      <c r="AF492" s="57"/>
      <c r="AG492" s="57"/>
      <c r="AH492" s="57"/>
      <c r="AI492" s="57"/>
    </row>
    <row r="493" spans="1:35" ht="58" outlineLevel="2" x14ac:dyDescent="0.35">
      <c r="A493" s="53">
        <v>3</v>
      </c>
      <c r="B493" s="54" t="s">
        <v>280</v>
      </c>
      <c r="C493" s="101" t="s">
        <v>40</v>
      </c>
      <c r="D493" s="102">
        <v>92868</v>
      </c>
      <c r="E493" s="56" t="s">
        <v>33</v>
      </c>
      <c r="F493" s="56" t="s">
        <v>279</v>
      </c>
      <c r="G493" s="109">
        <v>1</v>
      </c>
      <c r="H493" s="96" t="s">
        <v>280</v>
      </c>
      <c r="I493" s="97" t="s">
        <v>278</v>
      </c>
      <c r="J493" s="98"/>
      <c r="K493" s="98"/>
      <c r="L493" s="99"/>
      <c r="M493" s="99"/>
      <c r="N493" s="99"/>
      <c r="O493" s="99"/>
      <c r="P493" s="99"/>
      <c r="Q493" s="99"/>
      <c r="R493" s="99"/>
      <c r="S493" s="99"/>
      <c r="T493" s="99">
        <v>53</v>
      </c>
      <c r="U493" s="100" t="s">
        <v>220</v>
      </c>
      <c r="W493" s="57"/>
      <c r="X493" s="57"/>
      <c r="Y493" s="57"/>
      <c r="Z493" s="57"/>
      <c r="AA493" s="57"/>
      <c r="AB493" s="57"/>
      <c r="AC493" s="57"/>
      <c r="AD493" s="57"/>
      <c r="AE493" s="57"/>
      <c r="AF493" s="57"/>
      <c r="AG493" s="57"/>
      <c r="AH493" s="57"/>
      <c r="AI493" s="57"/>
    </row>
    <row r="494" spans="1:35" outlineLevel="2" x14ac:dyDescent="0.35">
      <c r="A494" s="53">
        <v>4</v>
      </c>
      <c r="B494" s="54" t="s">
        <v>1572</v>
      </c>
      <c r="C494" s="101"/>
      <c r="D494" s="102"/>
      <c r="E494" s="56"/>
      <c r="F494" s="103" t="s">
        <v>1573</v>
      </c>
      <c r="G494" s="109">
        <v>1</v>
      </c>
      <c r="H494" s="104" t="s">
        <v>1572</v>
      </c>
      <c r="I494" s="105" t="s">
        <v>1574</v>
      </c>
      <c r="J494" s="106"/>
      <c r="K494" s="107">
        <v>1</v>
      </c>
      <c r="L494" s="107">
        <v>53</v>
      </c>
      <c r="M494" s="107"/>
      <c r="N494" s="107"/>
      <c r="O494" s="107"/>
      <c r="P494" s="107"/>
      <c r="Q494" s="107"/>
      <c r="R494" s="107">
        <v>53</v>
      </c>
      <c r="S494" s="107">
        <v>53</v>
      </c>
      <c r="T494" s="99"/>
      <c r="U494" s="100"/>
      <c r="W494" s="57"/>
      <c r="X494" s="57"/>
      <c r="Y494" s="57"/>
      <c r="Z494" s="57"/>
      <c r="AA494" s="57"/>
      <c r="AB494" s="57"/>
      <c r="AC494" s="57"/>
      <c r="AD494" s="57"/>
      <c r="AE494" s="57"/>
      <c r="AF494" s="57"/>
      <c r="AG494" s="57"/>
      <c r="AH494" s="57"/>
      <c r="AI494" s="57"/>
    </row>
    <row r="495" spans="1:35" ht="50.25" customHeight="1" outlineLevel="2" x14ac:dyDescent="0.35">
      <c r="A495" s="53">
        <v>3</v>
      </c>
      <c r="B495" s="54" t="s">
        <v>283</v>
      </c>
      <c r="C495" s="101" t="s">
        <v>40</v>
      </c>
      <c r="D495" s="102">
        <v>91937</v>
      </c>
      <c r="E495" s="56" t="s">
        <v>33</v>
      </c>
      <c r="F495" s="56" t="s">
        <v>282</v>
      </c>
      <c r="G495" s="109">
        <v>1</v>
      </c>
      <c r="H495" s="96" t="s">
        <v>283</v>
      </c>
      <c r="I495" s="97" t="s">
        <v>281</v>
      </c>
      <c r="J495" s="98"/>
      <c r="K495" s="98"/>
      <c r="L495" s="99"/>
      <c r="M495" s="99"/>
      <c r="N495" s="99"/>
      <c r="O495" s="99"/>
      <c r="P495" s="99"/>
      <c r="Q495" s="99"/>
      <c r="R495" s="99"/>
      <c r="S495" s="99"/>
      <c r="T495" s="99">
        <v>62</v>
      </c>
      <c r="U495" s="100" t="s">
        <v>220</v>
      </c>
      <c r="W495" s="57"/>
      <c r="X495" s="57"/>
      <c r="Y495" s="57"/>
      <c r="Z495" s="57"/>
      <c r="AA495" s="57"/>
      <c r="AB495" s="57"/>
      <c r="AC495" s="57"/>
      <c r="AD495" s="57"/>
      <c r="AE495" s="57"/>
      <c r="AF495" s="57"/>
      <c r="AG495" s="57"/>
      <c r="AH495" s="57"/>
      <c r="AI495" s="57"/>
    </row>
    <row r="496" spans="1:35" outlineLevel="2" x14ac:dyDescent="0.35">
      <c r="A496" s="53">
        <v>4</v>
      </c>
      <c r="B496" s="54" t="s">
        <v>1575</v>
      </c>
      <c r="C496" s="101"/>
      <c r="D496" s="102"/>
      <c r="E496" s="56"/>
      <c r="F496" s="103" t="s">
        <v>1576</v>
      </c>
      <c r="G496" s="109">
        <v>1</v>
      </c>
      <c r="H496" s="104" t="s">
        <v>1575</v>
      </c>
      <c r="I496" s="105" t="s">
        <v>1574</v>
      </c>
      <c r="J496" s="106"/>
      <c r="K496" s="107">
        <v>1</v>
      </c>
      <c r="L496" s="107">
        <v>62</v>
      </c>
      <c r="M496" s="107"/>
      <c r="N496" s="107"/>
      <c r="O496" s="107"/>
      <c r="P496" s="107"/>
      <c r="Q496" s="107"/>
      <c r="R496" s="107">
        <v>62</v>
      </c>
      <c r="S496" s="107">
        <v>62</v>
      </c>
      <c r="T496" s="99"/>
      <c r="U496" s="100"/>
      <c r="W496" s="57"/>
      <c r="X496" s="57"/>
      <c r="Y496" s="57"/>
      <c r="Z496" s="57"/>
      <c r="AA496" s="57"/>
      <c r="AB496" s="57"/>
      <c r="AC496" s="57"/>
      <c r="AD496" s="57"/>
      <c r="AE496" s="57"/>
      <c r="AF496" s="57"/>
      <c r="AG496" s="57"/>
      <c r="AH496" s="57"/>
      <c r="AI496" s="57"/>
    </row>
    <row r="497" spans="1:35" ht="79.25" customHeight="1" outlineLevel="2" x14ac:dyDescent="0.35">
      <c r="A497" s="53">
        <v>3</v>
      </c>
      <c r="B497" s="54" t="s">
        <v>286</v>
      </c>
      <c r="C497" s="101" t="s">
        <v>40</v>
      </c>
      <c r="D497" s="102">
        <v>91924</v>
      </c>
      <c r="E497" s="56" t="s">
        <v>33</v>
      </c>
      <c r="F497" s="56" t="s">
        <v>285</v>
      </c>
      <c r="G497" s="109">
        <v>1</v>
      </c>
      <c r="H497" s="96" t="s">
        <v>286</v>
      </c>
      <c r="I497" s="97" t="s">
        <v>284</v>
      </c>
      <c r="J497" s="98"/>
      <c r="K497" s="98"/>
      <c r="L497" s="99"/>
      <c r="M497" s="99"/>
      <c r="N497" s="99"/>
      <c r="O497" s="99"/>
      <c r="P497" s="99"/>
      <c r="Q497" s="99"/>
      <c r="R497" s="99"/>
      <c r="S497" s="99"/>
      <c r="T497" s="99">
        <v>782.4</v>
      </c>
      <c r="U497" s="100" t="s">
        <v>60</v>
      </c>
      <c r="W497" s="57"/>
      <c r="X497" s="57"/>
      <c r="Y497" s="57"/>
      <c r="Z497" s="57"/>
      <c r="AA497" s="57"/>
      <c r="AB497" s="57"/>
      <c r="AC497" s="57"/>
      <c r="AD497" s="57"/>
      <c r="AE497" s="57"/>
      <c r="AF497" s="57"/>
      <c r="AG497" s="57"/>
      <c r="AH497" s="57"/>
      <c r="AI497" s="57"/>
    </row>
    <row r="498" spans="1:35" outlineLevel="2" x14ac:dyDescent="0.35">
      <c r="A498" s="53">
        <v>4</v>
      </c>
      <c r="B498" s="54" t="s">
        <v>1577</v>
      </c>
      <c r="C498" s="101"/>
      <c r="D498" s="102"/>
      <c r="E498" s="56"/>
      <c r="F498" s="103" t="s">
        <v>1578</v>
      </c>
      <c r="G498" s="109">
        <v>1</v>
      </c>
      <c r="H498" s="104" t="s">
        <v>1577</v>
      </c>
      <c r="I498" s="105" t="s">
        <v>1574</v>
      </c>
      <c r="J498" s="106"/>
      <c r="K498" s="107">
        <v>1</v>
      </c>
      <c r="L498" s="107">
        <v>782.4</v>
      </c>
      <c r="M498" s="107"/>
      <c r="N498" s="107"/>
      <c r="O498" s="107"/>
      <c r="P498" s="107"/>
      <c r="Q498" s="107"/>
      <c r="R498" s="107">
        <v>782.4</v>
      </c>
      <c r="S498" s="107">
        <v>782.4</v>
      </c>
      <c r="T498" s="99"/>
      <c r="U498" s="100"/>
      <c r="W498" s="57"/>
      <c r="X498" s="57"/>
      <c r="Y498" s="57"/>
      <c r="Z498" s="57"/>
      <c r="AA498" s="57"/>
      <c r="AB498" s="57"/>
      <c r="AC498" s="57"/>
      <c r="AD498" s="57"/>
      <c r="AE498" s="57"/>
      <c r="AF498" s="57"/>
      <c r="AG498" s="57"/>
      <c r="AH498" s="57"/>
      <c r="AI498" s="57"/>
    </row>
    <row r="499" spans="1:35" ht="75" customHeight="1" outlineLevel="2" x14ac:dyDescent="0.35">
      <c r="A499" s="53">
        <v>3</v>
      </c>
      <c r="B499" s="54" t="s">
        <v>289</v>
      </c>
      <c r="C499" s="101" t="s">
        <v>40</v>
      </c>
      <c r="D499" s="102">
        <v>91926</v>
      </c>
      <c r="E499" s="56" t="s">
        <v>33</v>
      </c>
      <c r="F499" s="56" t="s">
        <v>288</v>
      </c>
      <c r="G499" s="109">
        <v>1</v>
      </c>
      <c r="H499" s="96" t="s">
        <v>289</v>
      </c>
      <c r="I499" s="97" t="s">
        <v>287</v>
      </c>
      <c r="J499" s="98"/>
      <c r="K499" s="98"/>
      <c r="L499" s="99"/>
      <c r="M499" s="99"/>
      <c r="N499" s="99"/>
      <c r="O499" s="99"/>
      <c r="P499" s="99"/>
      <c r="Q499" s="99"/>
      <c r="R499" s="99"/>
      <c r="S499" s="99"/>
      <c r="T499" s="99">
        <v>895.4</v>
      </c>
      <c r="U499" s="100" t="s">
        <v>60</v>
      </c>
      <c r="W499" s="57"/>
      <c r="X499" s="57"/>
      <c r="Y499" s="57"/>
      <c r="Z499" s="57"/>
      <c r="AA499" s="57"/>
      <c r="AB499" s="57"/>
      <c r="AC499" s="57"/>
      <c r="AD499" s="57"/>
      <c r="AE499" s="57"/>
      <c r="AF499" s="57"/>
      <c r="AG499" s="57"/>
      <c r="AH499" s="57"/>
      <c r="AI499" s="57"/>
    </row>
    <row r="500" spans="1:35" outlineLevel="2" x14ac:dyDescent="0.35">
      <c r="A500" s="53">
        <v>4</v>
      </c>
      <c r="B500" s="54" t="s">
        <v>1579</v>
      </c>
      <c r="C500" s="101"/>
      <c r="D500" s="102"/>
      <c r="E500" s="56"/>
      <c r="F500" s="103" t="s">
        <v>1580</v>
      </c>
      <c r="G500" s="109">
        <v>1</v>
      </c>
      <c r="H500" s="104" t="s">
        <v>1579</v>
      </c>
      <c r="I500" s="105" t="s">
        <v>1574</v>
      </c>
      <c r="J500" s="106"/>
      <c r="K500" s="107">
        <v>1</v>
      </c>
      <c r="L500" s="107">
        <v>895.4</v>
      </c>
      <c r="M500" s="107"/>
      <c r="N500" s="107"/>
      <c r="O500" s="107"/>
      <c r="P500" s="107"/>
      <c r="Q500" s="107"/>
      <c r="R500" s="107">
        <v>895.4</v>
      </c>
      <c r="S500" s="107">
        <v>895.4</v>
      </c>
      <c r="T500" s="99"/>
      <c r="U500" s="100"/>
      <c r="W500" s="57"/>
      <c r="X500" s="57"/>
      <c r="Y500" s="57"/>
      <c r="Z500" s="57"/>
      <c r="AA500" s="57"/>
      <c r="AB500" s="57"/>
      <c r="AC500" s="57"/>
      <c r="AD500" s="57"/>
      <c r="AE500" s="57"/>
      <c r="AF500" s="57"/>
      <c r="AG500" s="57"/>
      <c r="AH500" s="57"/>
      <c r="AI500" s="57"/>
    </row>
    <row r="501" spans="1:35" ht="58" outlineLevel="2" x14ac:dyDescent="0.35">
      <c r="A501" s="53">
        <v>3</v>
      </c>
      <c r="B501" s="54" t="s">
        <v>292</v>
      </c>
      <c r="C501" s="101" t="s">
        <v>40</v>
      </c>
      <c r="D501" s="102">
        <v>91928</v>
      </c>
      <c r="E501" s="56" t="s">
        <v>33</v>
      </c>
      <c r="F501" s="56" t="s">
        <v>291</v>
      </c>
      <c r="G501" s="109">
        <v>1</v>
      </c>
      <c r="H501" s="96" t="s">
        <v>292</v>
      </c>
      <c r="I501" s="97" t="s">
        <v>290</v>
      </c>
      <c r="J501" s="98"/>
      <c r="K501" s="98"/>
      <c r="L501" s="99"/>
      <c r="M501" s="99"/>
      <c r="N501" s="99"/>
      <c r="O501" s="99"/>
      <c r="P501" s="99"/>
      <c r="Q501" s="99"/>
      <c r="R501" s="99"/>
      <c r="S501" s="99"/>
      <c r="T501" s="99">
        <v>378.7</v>
      </c>
      <c r="U501" s="100" t="s">
        <v>60</v>
      </c>
      <c r="W501" s="57"/>
      <c r="X501" s="57"/>
      <c r="Y501" s="57"/>
      <c r="Z501" s="57"/>
      <c r="AA501" s="57"/>
      <c r="AB501" s="57"/>
      <c r="AC501" s="57"/>
      <c r="AD501" s="57"/>
      <c r="AE501" s="57"/>
      <c r="AF501" s="57"/>
      <c r="AG501" s="57"/>
      <c r="AH501" s="57"/>
      <c r="AI501" s="57"/>
    </row>
    <row r="502" spans="1:35" outlineLevel="2" x14ac:dyDescent="0.35">
      <c r="A502" s="53">
        <v>4</v>
      </c>
      <c r="B502" s="54" t="s">
        <v>1581</v>
      </c>
      <c r="C502" s="101"/>
      <c r="D502" s="102"/>
      <c r="E502" s="56"/>
      <c r="F502" s="103" t="s">
        <v>1582</v>
      </c>
      <c r="G502" s="109">
        <v>1</v>
      </c>
      <c r="H502" s="104" t="s">
        <v>1581</v>
      </c>
      <c r="I502" s="105" t="s">
        <v>1574</v>
      </c>
      <c r="J502" s="106"/>
      <c r="K502" s="107">
        <v>1</v>
      </c>
      <c r="L502" s="107">
        <v>378.7</v>
      </c>
      <c r="M502" s="107"/>
      <c r="N502" s="107"/>
      <c r="O502" s="107"/>
      <c r="P502" s="107"/>
      <c r="Q502" s="107"/>
      <c r="R502" s="107">
        <v>378.7</v>
      </c>
      <c r="S502" s="107">
        <v>378.7</v>
      </c>
      <c r="T502" s="99"/>
      <c r="U502" s="100"/>
      <c r="W502" s="57"/>
      <c r="X502" s="57"/>
      <c r="Y502" s="57"/>
      <c r="Z502" s="57"/>
      <c r="AA502" s="57"/>
      <c r="AB502" s="57"/>
      <c r="AC502" s="57"/>
      <c r="AD502" s="57"/>
      <c r="AE502" s="57"/>
      <c r="AF502" s="57"/>
      <c r="AG502" s="57"/>
      <c r="AH502" s="57"/>
      <c r="AI502" s="57"/>
    </row>
    <row r="503" spans="1:35" ht="58" outlineLevel="2" x14ac:dyDescent="0.35">
      <c r="A503" s="53">
        <v>3</v>
      </c>
      <c r="B503" s="54" t="s">
        <v>295</v>
      </c>
      <c r="C503" s="101" t="s">
        <v>40</v>
      </c>
      <c r="D503" s="102">
        <v>91929</v>
      </c>
      <c r="E503" s="56" t="s">
        <v>33</v>
      </c>
      <c r="F503" s="56" t="s">
        <v>294</v>
      </c>
      <c r="G503" s="109">
        <v>1</v>
      </c>
      <c r="H503" s="96" t="s">
        <v>295</v>
      </c>
      <c r="I503" s="97" t="s">
        <v>293</v>
      </c>
      <c r="J503" s="98"/>
      <c r="K503" s="98"/>
      <c r="L503" s="99"/>
      <c r="M503" s="99"/>
      <c r="N503" s="99"/>
      <c r="O503" s="99"/>
      <c r="P503" s="99"/>
      <c r="Q503" s="99"/>
      <c r="R503" s="99"/>
      <c r="S503" s="99"/>
      <c r="T503" s="99">
        <v>103.6</v>
      </c>
      <c r="U503" s="100" t="s">
        <v>60</v>
      </c>
      <c r="W503" s="57"/>
      <c r="X503" s="57"/>
      <c r="Y503" s="57"/>
      <c r="Z503" s="57"/>
      <c r="AA503" s="57"/>
      <c r="AB503" s="57"/>
      <c r="AC503" s="57"/>
      <c r="AD503" s="57"/>
      <c r="AE503" s="57"/>
      <c r="AF503" s="57"/>
      <c r="AG503" s="57"/>
      <c r="AH503" s="57"/>
      <c r="AI503" s="57"/>
    </row>
    <row r="504" spans="1:35" outlineLevel="2" x14ac:dyDescent="0.35">
      <c r="A504" s="53">
        <v>4</v>
      </c>
      <c r="B504" s="54" t="s">
        <v>1583</v>
      </c>
      <c r="C504" s="101"/>
      <c r="D504" s="102"/>
      <c r="E504" s="56"/>
      <c r="F504" s="103" t="s">
        <v>1584</v>
      </c>
      <c r="G504" s="109">
        <v>1</v>
      </c>
      <c r="H504" s="104" t="s">
        <v>1583</v>
      </c>
      <c r="I504" s="105" t="s">
        <v>1574</v>
      </c>
      <c r="J504" s="106"/>
      <c r="K504" s="107">
        <v>1</v>
      </c>
      <c r="L504" s="107">
        <v>103.6</v>
      </c>
      <c r="M504" s="107"/>
      <c r="N504" s="107"/>
      <c r="O504" s="107"/>
      <c r="P504" s="107"/>
      <c r="Q504" s="107"/>
      <c r="R504" s="107">
        <v>103.6</v>
      </c>
      <c r="S504" s="107">
        <v>103.6</v>
      </c>
      <c r="T504" s="99"/>
      <c r="U504" s="100"/>
      <c r="W504" s="57"/>
      <c r="X504" s="57"/>
      <c r="Y504" s="57"/>
      <c r="Z504" s="57"/>
      <c r="AA504" s="57"/>
      <c r="AB504" s="57"/>
      <c r="AC504" s="57"/>
      <c r="AD504" s="57"/>
      <c r="AE504" s="57"/>
      <c r="AF504" s="57"/>
      <c r="AG504" s="57"/>
      <c r="AH504" s="57"/>
      <c r="AI504" s="57"/>
    </row>
    <row r="505" spans="1:35" ht="58" outlineLevel="2" x14ac:dyDescent="0.35">
      <c r="A505" s="53">
        <v>3</v>
      </c>
      <c r="B505" s="54" t="s">
        <v>298</v>
      </c>
      <c r="C505" s="101" t="s">
        <v>40</v>
      </c>
      <c r="D505" s="102">
        <v>92980</v>
      </c>
      <c r="E505" s="56" t="s">
        <v>33</v>
      </c>
      <c r="F505" s="56" t="s">
        <v>297</v>
      </c>
      <c r="G505" s="109">
        <v>1</v>
      </c>
      <c r="H505" s="96" t="s">
        <v>298</v>
      </c>
      <c r="I505" s="97" t="s">
        <v>296</v>
      </c>
      <c r="J505" s="98"/>
      <c r="K505" s="98"/>
      <c r="L505" s="99"/>
      <c r="M505" s="99"/>
      <c r="N505" s="99"/>
      <c r="O505" s="99"/>
      <c r="P505" s="99"/>
      <c r="Q505" s="99"/>
      <c r="R505" s="99"/>
      <c r="S505" s="99"/>
      <c r="T505" s="99">
        <v>131.1</v>
      </c>
      <c r="U505" s="100" t="s">
        <v>60</v>
      </c>
      <c r="W505" s="57"/>
      <c r="X505" s="57"/>
      <c r="Y505" s="57"/>
      <c r="Z505" s="57"/>
      <c r="AA505" s="57"/>
      <c r="AB505" s="57"/>
      <c r="AC505" s="57"/>
      <c r="AD505" s="57"/>
      <c r="AE505" s="57"/>
      <c r="AF505" s="57"/>
      <c r="AG505" s="57"/>
      <c r="AH505" s="57"/>
      <c r="AI505" s="57"/>
    </row>
    <row r="506" spans="1:35" outlineLevel="2" x14ac:dyDescent="0.35">
      <c r="A506" s="53">
        <v>4</v>
      </c>
      <c r="B506" s="54" t="s">
        <v>1585</v>
      </c>
      <c r="C506" s="101"/>
      <c r="D506" s="102"/>
      <c r="E506" s="56"/>
      <c r="F506" s="103" t="s">
        <v>1586</v>
      </c>
      <c r="G506" s="109">
        <v>1</v>
      </c>
      <c r="H506" s="104" t="s">
        <v>1585</v>
      </c>
      <c r="I506" s="105" t="s">
        <v>1574</v>
      </c>
      <c r="J506" s="106"/>
      <c r="K506" s="107">
        <v>1</v>
      </c>
      <c r="L506" s="107">
        <v>131.1</v>
      </c>
      <c r="M506" s="107"/>
      <c r="N506" s="107"/>
      <c r="O506" s="107"/>
      <c r="P506" s="107"/>
      <c r="Q506" s="107"/>
      <c r="R506" s="107">
        <v>131.1</v>
      </c>
      <c r="S506" s="107">
        <v>131.1</v>
      </c>
      <c r="T506" s="99"/>
      <c r="U506" s="100"/>
      <c r="W506" s="57"/>
      <c r="X506" s="57"/>
      <c r="Y506" s="57"/>
      <c r="Z506" s="57"/>
      <c r="AA506" s="57"/>
      <c r="AB506" s="57"/>
      <c r="AC506" s="57"/>
      <c r="AD506" s="57"/>
      <c r="AE506" s="57"/>
      <c r="AF506" s="57"/>
      <c r="AG506" s="57"/>
      <c r="AH506" s="57"/>
      <c r="AI506" s="57"/>
    </row>
    <row r="507" spans="1:35" ht="72.5" outlineLevel="2" x14ac:dyDescent="0.35">
      <c r="A507" s="53">
        <v>3</v>
      </c>
      <c r="B507" s="54" t="s">
        <v>301</v>
      </c>
      <c r="C507" s="101" t="s">
        <v>40</v>
      </c>
      <c r="D507" s="102">
        <v>101887</v>
      </c>
      <c r="E507" s="56" t="s">
        <v>33</v>
      </c>
      <c r="F507" s="56" t="s">
        <v>300</v>
      </c>
      <c r="G507" s="109">
        <v>1</v>
      </c>
      <c r="H507" s="96" t="s">
        <v>301</v>
      </c>
      <c r="I507" s="97" t="s">
        <v>299</v>
      </c>
      <c r="J507" s="98"/>
      <c r="K507" s="98"/>
      <c r="L507" s="99"/>
      <c r="M507" s="99"/>
      <c r="N507" s="99"/>
      <c r="O507" s="99"/>
      <c r="P507" s="99"/>
      <c r="Q507" s="99"/>
      <c r="R507" s="99"/>
      <c r="S507" s="99"/>
      <c r="T507" s="99">
        <v>20.3</v>
      </c>
      <c r="U507" s="100" t="s">
        <v>60</v>
      </c>
      <c r="W507" s="57"/>
      <c r="X507" s="57"/>
      <c r="Y507" s="57"/>
      <c r="Z507" s="57"/>
      <c r="AA507" s="57"/>
      <c r="AB507" s="57"/>
      <c r="AC507" s="57"/>
      <c r="AD507" s="57"/>
      <c r="AE507" s="57"/>
      <c r="AF507" s="57"/>
      <c r="AG507" s="57"/>
      <c r="AH507" s="57"/>
      <c r="AI507" s="57"/>
    </row>
    <row r="508" spans="1:35" outlineLevel="2" x14ac:dyDescent="0.35">
      <c r="A508" s="53">
        <v>4</v>
      </c>
      <c r="B508" s="54" t="s">
        <v>1587</v>
      </c>
      <c r="C508" s="101"/>
      <c r="D508" s="102"/>
      <c r="E508" s="56"/>
      <c r="F508" s="103" t="s">
        <v>1588</v>
      </c>
      <c r="G508" s="109">
        <v>1</v>
      </c>
      <c r="H508" s="104" t="s">
        <v>1587</v>
      </c>
      <c r="I508" s="105" t="s">
        <v>1574</v>
      </c>
      <c r="J508" s="106"/>
      <c r="K508" s="107">
        <v>1</v>
      </c>
      <c r="L508" s="107">
        <v>20.3</v>
      </c>
      <c r="M508" s="107"/>
      <c r="N508" s="107"/>
      <c r="O508" s="107"/>
      <c r="P508" s="107"/>
      <c r="Q508" s="107"/>
      <c r="R508" s="107">
        <v>20.3</v>
      </c>
      <c r="S508" s="107">
        <v>20.3</v>
      </c>
      <c r="T508" s="99"/>
      <c r="U508" s="100"/>
      <c r="W508" s="57"/>
      <c r="X508" s="57"/>
      <c r="Y508" s="57"/>
      <c r="Z508" s="57"/>
      <c r="AA508" s="57"/>
      <c r="AB508" s="57"/>
      <c r="AC508" s="57"/>
      <c r="AD508" s="57"/>
      <c r="AE508" s="57"/>
      <c r="AF508" s="57"/>
      <c r="AG508" s="57"/>
      <c r="AH508" s="57"/>
      <c r="AI508" s="57"/>
    </row>
    <row r="509" spans="1:35" ht="72.5" outlineLevel="2" x14ac:dyDescent="0.35">
      <c r="A509" s="53">
        <v>3</v>
      </c>
      <c r="B509" s="54" t="s">
        <v>304</v>
      </c>
      <c r="C509" s="101" t="s">
        <v>40</v>
      </c>
      <c r="D509" s="102">
        <v>101889</v>
      </c>
      <c r="E509" s="56" t="s">
        <v>33</v>
      </c>
      <c r="F509" s="56" t="s">
        <v>303</v>
      </c>
      <c r="G509" s="109">
        <v>1</v>
      </c>
      <c r="H509" s="96" t="s">
        <v>304</v>
      </c>
      <c r="I509" s="97" t="s">
        <v>302</v>
      </c>
      <c r="J509" s="98"/>
      <c r="K509" s="98"/>
      <c r="L509" s="99"/>
      <c r="M509" s="99"/>
      <c r="N509" s="99"/>
      <c r="O509" s="99"/>
      <c r="P509" s="99"/>
      <c r="Q509" s="99"/>
      <c r="R509" s="99"/>
      <c r="S509" s="99"/>
      <c r="T509" s="99">
        <v>81.2</v>
      </c>
      <c r="U509" s="100" t="s">
        <v>60</v>
      </c>
      <c r="W509" s="57"/>
      <c r="X509" s="57"/>
      <c r="Y509" s="57"/>
      <c r="Z509" s="57"/>
      <c r="AA509" s="57"/>
      <c r="AB509" s="57"/>
      <c r="AC509" s="57"/>
      <c r="AD509" s="57"/>
      <c r="AE509" s="57"/>
      <c r="AF509" s="57"/>
      <c r="AG509" s="57"/>
      <c r="AH509" s="57"/>
      <c r="AI509" s="57"/>
    </row>
    <row r="510" spans="1:35" outlineLevel="2" x14ac:dyDescent="0.35">
      <c r="A510" s="53">
        <v>4</v>
      </c>
      <c r="B510" s="54" t="s">
        <v>1589</v>
      </c>
      <c r="C510" s="101"/>
      <c r="D510" s="102"/>
      <c r="E510" s="56"/>
      <c r="F510" s="103" t="s">
        <v>1590</v>
      </c>
      <c r="G510" s="109">
        <v>1</v>
      </c>
      <c r="H510" s="104" t="s">
        <v>1589</v>
      </c>
      <c r="I510" s="105" t="s">
        <v>1574</v>
      </c>
      <c r="J510" s="106"/>
      <c r="K510" s="107">
        <v>1</v>
      </c>
      <c r="L510" s="107">
        <v>81.2</v>
      </c>
      <c r="M510" s="107"/>
      <c r="N510" s="107"/>
      <c r="O510" s="107"/>
      <c r="P510" s="107"/>
      <c r="Q510" s="107"/>
      <c r="R510" s="107">
        <v>81.2</v>
      </c>
      <c r="S510" s="107">
        <v>81.2</v>
      </c>
      <c r="T510" s="99"/>
      <c r="U510" s="100"/>
      <c r="W510" s="57"/>
      <c r="X510" s="57"/>
      <c r="Y510" s="57"/>
      <c r="Z510" s="57"/>
      <c r="AA510" s="57"/>
      <c r="AB510" s="57"/>
      <c r="AC510" s="57"/>
      <c r="AD510" s="57"/>
      <c r="AE510" s="57"/>
      <c r="AF510" s="57"/>
      <c r="AG510" s="57"/>
      <c r="AH510" s="57"/>
      <c r="AI510" s="57"/>
    </row>
    <row r="511" spans="1:35" ht="46.75" customHeight="1" outlineLevel="2" x14ac:dyDescent="0.35">
      <c r="A511" s="53">
        <v>3</v>
      </c>
      <c r="B511" s="54" t="s">
        <v>308</v>
      </c>
      <c r="C511" s="101" t="s">
        <v>40</v>
      </c>
      <c r="D511" s="102">
        <v>39773</v>
      </c>
      <c r="E511" s="3" t="s">
        <v>305</v>
      </c>
      <c r="F511" s="56" t="s">
        <v>307</v>
      </c>
      <c r="G511" s="109">
        <v>1</v>
      </c>
      <c r="H511" s="96" t="s">
        <v>308</v>
      </c>
      <c r="I511" s="97" t="s">
        <v>306</v>
      </c>
      <c r="J511" s="98"/>
      <c r="K511" s="98"/>
      <c r="L511" s="99"/>
      <c r="M511" s="99"/>
      <c r="N511" s="99"/>
      <c r="O511" s="99"/>
      <c r="P511" s="99"/>
      <c r="Q511" s="99"/>
      <c r="R511" s="99"/>
      <c r="S511" s="99"/>
      <c r="T511" s="99">
        <v>3</v>
      </c>
      <c r="U511" s="100" t="s">
        <v>309</v>
      </c>
      <c r="W511" s="57"/>
      <c r="X511" s="57"/>
      <c r="Y511" s="57"/>
      <c r="Z511" s="57"/>
      <c r="AA511" s="57"/>
      <c r="AB511" s="57"/>
      <c r="AC511" s="57"/>
      <c r="AD511" s="57"/>
      <c r="AE511" s="57"/>
      <c r="AF511" s="57"/>
      <c r="AG511" s="57"/>
      <c r="AH511" s="57"/>
      <c r="AI511" s="57"/>
    </row>
    <row r="512" spans="1:35" outlineLevel="2" x14ac:dyDescent="0.35">
      <c r="A512" s="53">
        <v>4</v>
      </c>
      <c r="B512" s="54" t="s">
        <v>1591</v>
      </c>
      <c r="C512" s="101"/>
      <c r="D512" s="102"/>
      <c r="E512" s="56"/>
      <c r="F512" s="103" t="s">
        <v>1592</v>
      </c>
      <c r="G512" s="109">
        <v>1</v>
      </c>
      <c r="H512" s="104" t="s">
        <v>1591</v>
      </c>
      <c r="I512" s="105" t="s">
        <v>1574</v>
      </c>
      <c r="J512" s="106"/>
      <c r="K512" s="107">
        <v>1</v>
      </c>
      <c r="L512" s="107">
        <v>3</v>
      </c>
      <c r="M512" s="107"/>
      <c r="N512" s="107"/>
      <c r="O512" s="107"/>
      <c r="P512" s="107"/>
      <c r="Q512" s="107"/>
      <c r="R512" s="107">
        <v>3</v>
      </c>
      <c r="S512" s="107">
        <v>3</v>
      </c>
      <c r="T512" s="99"/>
      <c r="U512" s="100"/>
      <c r="W512" s="57"/>
      <c r="X512" s="57"/>
      <c r="Y512" s="57"/>
      <c r="Z512" s="57"/>
      <c r="AA512" s="57"/>
      <c r="AB512" s="57"/>
      <c r="AC512" s="57"/>
      <c r="AD512" s="57"/>
      <c r="AE512" s="57"/>
      <c r="AF512" s="57"/>
      <c r="AG512" s="57"/>
      <c r="AH512" s="57"/>
      <c r="AI512" s="57"/>
    </row>
    <row r="513" spans="1:35" ht="58" outlineLevel="2" x14ac:dyDescent="0.35">
      <c r="A513" s="53">
        <v>3</v>
      </c>
      <c r="B513" s="54" t="s">
        <v>313</v>
      </c>
      <c r="C513" s="101" t="s">
        <v>40</v>
      </c>
      <c r="D513" s="102">
        <v>101890</v>
      </c>
      <c r="E513" s="56" t="s">
        <v>33</v>
      </c>
      <c r="F513" s="56" t="s">
        <v>312</v>
      </c>
      <c r="G513" s="109">
        <v>1</v>
      </c>
      <c r="H513" s="96" t="s">
        <v>313</v>
      </c>
      <c r="I513" s="97" t="s">
        <v>311</v>
      </c>
      <c r="J513" s="98"/>
      <c r="K513" s="98"/>
      <c r="L513" s="99"/>
      <c r="M513" s="99"/>
      <c r="N513" s="99"/>
      <c r="O513" s="99"/>
      <c r="P513" s="99"/>
      <c r="Q513" s="99"/>
      <c r="R513" s="99"/>
      <c r="S513" s="99"/>
      <c r="T513" s="99">
        <v>27</v>
      </c>
      <c r="U513" s="100" t="s">
        <v>220</v>
      </c>
      <c r="W513" s="57"/>
      <c r="X513" s="57"/>
      <c r="Y513" s="57"/>
      <c r="Z513" s="57"/>
      <c r="AA513" s="57"/>
      <c r="AB513" s="57"/>
      <c r="AC513" s="57"/>
      <c r="AD513" s="57"/>
      <c r="AE513" s="57"/>
      <c r="AF513" s="57"/>
      <c r="AG513" s="57"/>
      <c r="AH513" s="57"/>
      <c r="AI513" s="57"/>
    </row>
    <row r="514" spans="1:35" outlineLevel="2" x14ac:dyDescent="0.35">
      <c r="A514" s="53">
        <v>4</v>
      </c>
      <c r="B514" s="54" t="s">
        <v>1593</v>
      </c>
      <c r="C514" s="101"/>
      <c r="D514" s="102"/>
      <c r="E514" s="56"/>
      <c r="F514" s="103" t="s">
        <v>1594</v>
      </c>
      <c r="G514" s="109">
        <v>1</v>
      </c>
      <c r="H514" s="104" t="s">
        <v>1593</v>
      </c>
      <c r="I514" s="105" t="s">
        <v>1574</v>
      </c>
      <c r="J514" s="106"/>
      <c r="K514" s="107">
        <v>1</v>
      </c>
      <c r="L514" s="107">
        <v>27</v>
      </c>
      <c r="M514" s="107"/>
      <c r="N514" s="107"/>
      <c r="O514" s="107"/>
      <c r="P514" s="107"/>
      <c r="Q514" s="107"/>
      <c r="R514" s="107">
        <v>27</v>
      </c>
      <c r="S514" s="107">
        <v>27</v>
      </c>
      <c r="T514" s="99"/>
      <c r="U514" s="100"/>
      <c r="W514" s="57"/>
      <c r="X514" s="57"/>
      <c r="Y514" s="57"/>
      <c r="Z514" s="57"/>
      <c r="AA514" s="57"/>
      <c r="AB514" s="57"/>
      <c r="AC514" s="57"/>
      <c r="AD514" s="57"/>
      <c r="AE514" s="57"/>
      <c r="AF514" s="57"/>
      <c r="AG514" s="57"/>
      <c r="AH514" s="57"/>
      <c r="AI514" s="57"/>
    </row>
    <row r="515" spans="1:35" ht="62.4" customHeight="1" outlineLevel="2" x14ac:dyDescent="0.35">
      <c r="A515" s="53">
        <v>3</v>
      </c>
      <c r="B515" s="54" t="s">
        <v>316</v>
      </c>
      <c r="C515" s="101" t="s">
        <v>40</v>
      </c>
      <c r="D515" s="102">
        <v>93658</v>
      </c>
      <c r="E515" s="56" t="s">
        <v>33</v>
      </c>
      <c r="F515" s="56" t="s">
        <v>315</v>
      </c>
      <c r="G515" s="109">
        <v>1</v>
      </c>
      <c r="H515" s="96" t="s">
        <v>316</v>
      </c>
      <c r="I515" s="97" t="s">
        <v>314</v>
      </c>
      <c r="J515" s="98"/>
      <c r="K515" s="98"/>
      <c r="L515" s="99"/>
      <c r="M515" s="99"/>
      <c r="N515" s="99"/>
      <c r="O515" s="99"/>
      <c r="P515" s="99"/>
      <c r="Q515" s="99"/>
      <c r="R515" s="99"/>
      <c r="S515" s="99"/>
      <c r="T515" s="99">
        <v>1</v>
      </c>
      <c r="U515" s="100" t="s">
        <v>220</v>
      </c>
      <c r="W515" s="57"/>
      <c r="X515" s="57"/>
      <c r="Y515" s="57"/>
      <c r="Z515" s="57"/>
      <c r="AA515" s="57"/>
      <c r="AB515" s="57"/>
      <c r="AC515" s="57"/>
      <c r="AD515" s="57"/>
      <c r="AE515" s="57"/>
      <c r="AF515" s="57"/>
      <c r="AG515" s="57"/>
      <c r="AH515" s="57"/>
      <c r="AI515" s="57"/>
    </row>
    <row r="516" spans="1:35" outlineLevel="2" x14ac:dyDescent="0.35">
      <c r="A516" s="53">
        <v>4</v>
      </c>
      <c r="B516" s="54" t="s">
        <v>1595</v>
      </c>
      <c r="C516" s="101"/>
      <c r="D516" s="102"/>
      <c r="E516" s="56"/>
      <c r="F516" s="103" t="s">
        <v>1596</v>
      </c>
      <c r="G516" s="109">
        <v>1</v>
      </c>
      <c r="H516" s="104" t="s">
        <v>1595</v>
      </c>
      <c r="I516" s="105" t="s">
        <v>1574</v>
      </c>
      <c r="J516" s="106"/>
      <c r="K516" s="107">
        <v>1</v>
      </c>
      <c r="L516" s="107">
        <v>1</v>
      </c>
      <c r="M516" s="107"/>
      <c r="N516" s="107"/>
      <c r="O516" s="107"/>
      <c r="P516" s="107"/>
      <c r="Q516" s="107"/>
      <c r="R516" s="107">
        <v>1</v>
      </c>
      <c r="S516" s="107">
        <v>1</v>
      </c>
      <c r="T516" s="99"/>
      <c r="U516" s="100"/>
      <c r="W516" s="57"/>
      <c r="X516" s="57"/>
      <c r="Y516" s="57"/>
      <c r="Z516" s="57"/>
      <c r="AA516" s="57"/>
      <c r="AB516" s="57"/>
      <c r="AC516" s="57"/>
      <c r="AD516" s="57"/>
      <c r="AE516" s="57"/>
      <c r="AF516" s="57"/>
      <c r="AG516" s="57"/>
      <c r="AH516" s="57"/>
      <c r="AI516" s="57"/>
    </row>
    <row r="517" spans="1:35" ht="51.75" customHeight="1" outlineLevel="2" x14ac:dyDescent="0.35">
      <c r="A517" s="53">
        <v>3</v>
      </c>
      <c r="B517" s="54" t="s">
        <v>319</v>
      </c>
      <c r="C517" s="101" t="s">
        <v>40</v>
      </c>
      <c r="D517" s="102">
        <v>39452</v>
      </c>
      <c r="E517" s="3" t="s">
        <v>305</v>
      </c>
      <c r="F517" s="56" t="s">
        <v>318</v>
      </c>
      <c r="G517" s="109">
        <v>1</v>
      </c>
      <c r="H517" s="96" t="s">
        <v>319</v>
      </c>
      <c r="I517" s="97" t="s">
        <v>317</v>
      </c>
      <c r="J517" s="98"/>
      <c r="K517" s="98"/>
      <c r="L517" s="99"/>
      <c r="M517" s="99"/>
      <c r="N517" s="99"/>
      <c r="O517" s="99"/>
      <c r="P517" s="99"/>
      <c r="Q517" s="99"/>
      <c r="R517" s="99"/>
      <c r="S517" s="99"/>
      <c r="T517" s="99">
        <v>1</v>
      </c>
      <c r="U517" s="100" t="s">
        <v>309</v>
      </c>
      <c r="W517" s="57"/>
      <c r="X517" s="57"/>
      <c r="Y517" s="57"/>
      <c r="Z517" s="57"/>
      <c r="AA517" s="57"/>
      <c r="AB517" s="57"/>
      <c r="AC517" s="57"/>
      <c r="AD517" s="57"/>
      <c r="AE517" s="57"/>
      <c r="AF517" s="57"/>
      <c r="AG517" s="57"/>
      <c r="AH517" s="57"/>
      <c r="AI517" s="57"/>
    </row>
    <row r="518" spans="1:35" outlineLevel="2" x14ac:dyDescent="0.35">
      <c r="A518" s="53">
        <v>4</v>
      </c>
      <c r="B518" s="54" t="s">
        <v>1597</v>
      </c>
      <c r="C518" s="101"/>
      <c r="D518" s="102"/>
      <c r="E518" s="56"/>
      <c r="F518" s="103" t="s">
        <v>1598</v>
      </c>
      <c r="G518" s="109">
        <v>1</v>
      </c>
      <c r="H518" s="104" t="s">
        <v>1597</v>
      </c>
      <c r="I518" s="105" t="s">
        <v>1574</v>
      </c>
      <c r="J518" s="106"/>
      <c r="K518" s="107">
        <v>1</v>
      </c>
      <c r="L518" s="107">
        <v>1</v>
      </c>
      <c r="M518" s="107"/>
      <c r="N518" s="107"/>
      <c r="O518" s="107"/>
      <c r="P518" s="107"/>
      <c r="Q518" s="107"/>
      <c r="R518" s="107">
        <v>1</v>
      </c>
      <c r="S518" s="107">
        <v>1</v>
      </c>
      <c r="T518" s="99"/>
      <c r="U518" s="100"/>
      <c r="W518" s="57"/>
      <c r="X518" s="57"/>
      <c r="Y518" s="57"/>
      <c r="Z518" s="57"/>
      <c r="AA518" s="57"/>
      <c r="AB518" s="57"/>
      <c r="AC518" s="57"/>
      <c r="AD518" s="57"/>
      <c r="AE518" s="57"/>
      <c r="AF518" s="57"/>
      <c r="AG518" s="57"/>
      <c r="AH518" s="57"/>
      <c r="AI518" s="57"/>
    </row>
    <row r="519" spans="1:35" ht="58" outlineLevel="2" x14ac:dyDescent="0.35">
      <c r="A519" s="53">
        <v>3</v>
      </c>
      <c r="B519" s="54" t="s">
        <v>322</v>
      </c>
      <c r="C519" s="101" t="s">
        <v>40</v>
      </c>
      <c r="D519" s="102">
        <v>91953</v>
      </c>
      <c r="E519" s="56" t="s">
        <v>33</v>
      </c>
      <c r="F519" s="56" t="s">
        <v>321</v>
      </c>
      <c r="G519" s="109">
        <v>1</v>
      </c>
      <c r="H519" s="96" t="s">
        <v>322</v>
      </c>
      <c r="I519" s="97" t="s">
        <v>320</v>
      </c>
      <c r="J519" s="98"/>
      <c r="K519" s="98"/>
      <c r="L519" s="99"/>
      <c r="M519" s="99"/>
      <c r="N519" s="99"/>
      <c r="O519" s="99"/>
      <c r="P519" s="99"/>
      <c r="Q519" s="99"/>
      <c r="R519" s="99"/>
      <c r="S519" s="99"/>
      <c r="T519" s="99">
        <v>28</v>
      </c>
      <c r="U519" s="100" t="s">
        <v>220</v>
      </c>
      <c r="W519" s="57"/>
      <c r="X519" s="57"/>
      <c r="Y519" s="57"/>
      <c r="Z519" s="57"/>
      <c r="AA519" s="57"/>
      <c r="AB519" s="57"/>
      <c r="AC519" s="57"/>
      <c r="AD519" s="57"/>
      <c r="AE519" s="57"/>
      <c r="AF519" s="57"/>
      <c r="AG519" s="57"/>
      <c r="AH519" s="57"/>
      <c r="AI519" s="57"/>
    </row>
    <row r="520" spans="1:35" outlineLevel="2" x14ac:dyDescent="0.35">
      <c r="A520" s="53">
        <v>4</v>
      </c>
      <c r="B520" s="54" t="s">
        <v>1599</v>
      </c>
      <c r="C520" s="101"/>
      <c r="D520" s="102"/>
      <c r="E520" s="56"/>
      <c r="F520" s="103" t="s">
        <v>1600</v>
      </c>
      <c r="G520" s="109">
        <v>1</v>
      </c>
      <c r="H520" s="104" t="s">
        <v>1599</v>
      </c>
      <c r="I520" s="105" t="s">
        <v>1574</v>
      </c>
      <c r="J520" s="106"/>
      <c r="K520" s="107">
        <v>1</v>
      </c>
      <c r="L520" s="107">
        <v>28</v>
      </c>
      <c r="M520" s="107"/>
      <c r="N520" s="107"/>
      <c r="O520" s="107"/>
      <c r="P520" s="107"/>
      <c r="Q520" s="107"/>
      <c r="R520" s="107">
        <v>28</v>
      </c>
      <c r="S520" s="107">
        <v>28</v>
      </c>
      <c r="T520" s="99"/>
      <c r="U520" s="100"/>
      <c r="W520" s="57"/>
      <c r="X520" s="57"/>
      <c r="Y520" s="57"/>
      <c r="Z520" s="57"/>
      <c r="AA520" s="57"/>
      <c r="AB520" s="57"/>
      <c r="AC520" s="57"/>
      <c r="AD520" s="57"/>
      <c r="AE520" s="57"/>
      <c r="AF520" s="57"/>
      <c r="AG520" s="57"/>
      <c r="AH520" s="57"/>
      <c r="AI520" s="57"/>
    </row>
    <row r="521" spans="1:35" ht="58" outlineLevel="2" x14ac:dyDescent="0.35">
      <c r="A521" s="53">
        <v>3</v>
      </c>
      <c r="B521" s="54" t="s">
        <v>325</v>
      </c>
      <c r="C521" s="101" t="s">
        <v>40</v>
      </c>
      <c r="D521" s="102">
        <v>91969</v>
      </c>
      <c r="E521" s="56" t="s">
        <v>33</v>
      </c>
      <c r="F521" s="56" t="s">
        <v>324</v>
      </c>
      <c r="G521" s="109">
        <v>1</v>
      </c>
      <c r="H521" s="96" t="s">
        <v>325</v>
      </c>
      <c r="I521" s="97" t="s">
        <v>323</v>
      </c>
      <c r="J521" s="98"/>
      <c r="K521" s="98"/>
      <c r="L521" s="99"/>
      <c r="M521" s="99"/>
      <c r="N521" s="99"/>
      <c r="O521" s="99"/>
      <c r="P521" s="99"/>
      <c r="Q521" s="99"/>
      <c r="R521" s="99"/>
      <c r="S521" s="99"/>
      <c r="T521" s="99">
        <v>1</v>
      </c>
      <c r="U521" s="100" t="s">
        <v>220</v>
      </c>
      <c r="W521" s="57"/>
      <c r="X521" s="57"/>
      <c r="Y521" s="57"/>
      <c r="Z521" s="57"/>
      <c r="AA521" s="57"/>
      <c r="AB521" s="57"/>
      <c r="AC521" s="57"/>
      <c r="AD521" s="57"/>
      <c r="AE521" s="57"/>
      <c r="AF521" s="57"/>
      <c r="AG521" s="57"/>
      <c r="AH521" s="57"/>
      <c r="AI521" s="57"/>
    </row>
    <row r="522" spans="1:35" outlineLevel="2" x14ac:dyDescent="0.35">
      <c r="A522" s="53">
        <v>4</v>
      </c>
      <c r="B522" s="54" t="s">
        <v>1601</v>
      </c>
      <c r="C522" s="101"/>
      <c r="D522" s="102"/>
      <c r="E522" s="56"/>
      <c r="F522" s="103" t="s">
        <v>1602</v>
      </c>
      <c r="G522" s="109">
        <v>1</v>
      </c>
      <c r="H522" s="104" t="s">
        <v>1601</v>
      </c>
      <c r="I522" s="105" t="s">
        <v>1574</v>
      </c>
      <c r="J522" s="106"/>
      <c r="K522" s="107">
        <v>1</v>
      </c>
      <c r="L522" s="107">
        <v>1</v>
      </c>
      <c r="M522" s="107"/>
      <c r="N522" s="107"/>
      <c r="O522" s="107"/>
      <c r="P522" s="107"/>
      <c r="Q522" s="107"/>
      <c r="R522" s="107">
        <v>1</v>
      </c>
      <c r="S522" s="107">
        <v>1</v>
      </c>
      <c r="T522" s="99"/>
      <c r="U522" s="100"/>
      <c r="W522" s="57"/>
      <c r="X522" s="57"/>
      <c r="Y522" s="57"/>
      <c r="Z522" s="57"/>
      <c r="AA522" s="57"/>
      <c r="AB522" s="57"/>
      <c r="AC522" s="57"/>
      <c r="AD522" s="57"/>
      <c r="AE522" s="57"/>
      <c r="AF522" s="57"/>
      <c r="AG522" s="57"/>
      <c r="AH522" s="57"/>
      <c r="AI522" s="57"/>
    </row>
    <row r="523" spans="1:35" ht="58" outlineLevel="2" x14ac:dyDescent="0.35">
      <c r="A523" s="53">
        <v>3</v>
      </c>
      <c r="B523" s="54" t="s">
        <v>328</v>
      </c>
      <c r="C523" s="101" t="s">
        <v>40</v>
      </c>
      <c r="D523" s="102">
        <v>92000</v>
      </c>
      <c r="E523" s="56" t="s">
        <v>33</v>
      </c>
      <c r="F523" s="56" t="s">
        <v>327</v>
      </c>
      <c r="G523" s="109">
        <v>1</v>
      </c>
      <c r="H523" s="96" t="s">
        <v>328</v>
      </c>
      <c r="I523" s="97" t="s">
        <v>326</v>
      </c>
      <c r="J523" s="98"/>
      <c r="K523" s="98"/>
      <c r="L523" s="99"/>
      <c r="M523" s="99"/>
      <c r="N523" s="99"/>
      <c r="O523" s="99"/>
      <c r="P523" s="99"/>
      <c r="Q523" s="99"/>
      <c r="R523" s="99"/>
      <c r="S523" s="99"/>
      <c r="T523" s="99">
        <v>56</v>
      </c>
      <c r="U523" s="100" t="s">
        <v>220</v>
      </c>
      <c r="W523" s="57"/>
      <c r="X523" s="57"/>
      <c r="Y523" s="57"/>
      <c r="Z523" s="57"/>
      <c r="AA523" s="57"/>
      <c r="AB523" s="57"/>
      <c r="AC523" s="57"/>
      <c r="AD523" s="57"/>
      <c r="AE523" s="57"/>
      <c r="AF523" s="57"/>
      <c r="AG523" s="57"/>
      <c r="AH523" s="57"/>
      <c r="AI523" s="57"/>
    </row>
    <row r="524" spans="1:35" outlineLevel="2" x14ac:dyDescent="0.35">
      <c r="A524" s="53">
        <v>4</v>
      </c>
      <c r="B524" s="54" t="s">
        <v>1603</v>
      </c>
      <c r="C524" s="101"/>
      <c r="D524" s="102"/>
      <c r="E524" s="56"/>
      <c r="F524" s="103" t="s">
        <v>1604</v>
      </c>
      <c r="G524" s="109">
        <v>1</v>
      </c>
      <c r="H524" s="104" t="s">
        <v>1603</v>
      </c>
      <c r="I524" s="105" t="s">
        <v>1574</v>
      </c>
      <c r="J524" s="106"/>
      <c r="K524" s="107">
        <v>1</v>
      </c>
      <c r="L524" s="107">
        <v>56</v>
      </c>
      <c r="M524" s="107"/>
      <c r="N524" s="107"/>
      <c r="O524" s="107"/>
      <c r="P524" s="107"/>
      <c r="Q524" s="107"/>
      <c r="R524" s="107">
        <v>56</v>
      </c>
      <c r="S524" s="107">
        <v>56</v>
      </c>
      <c r="T524" s="99"/>
      <c r="U524" s="100"/>
      <c r="W524" s="57"/>
      <c r="X524" s="57"/>
      <c r="Y524" s="57"/>
      <c r="Z524" s="57"/>
      <c r="AA524" s="57"/>
      <c r="AB524" s="57"/>
      <c r="AC524" s="57"/>
      <c r="AD524" s="57"/>
      <c r="AE524" s="57"/>
      <c r="AF524" s="57"/>
      <c r="AG524" s="57"/>
      <c r="AH524" s="57"/>
      <c r="AI524" s="57"/>
    </row>
    <row r="525" spans="1:35" ht="58" outlineLevel="2" x14ac:dyDescent="0.35">
      <c r="A525" s="53">
        <v>3</v>
      </c>
      <c r="B525" s="54" t="s">
        <v>331</v>
      </c>
      <c r="C525" s="101" t="s">
        <v>40</v>
      </c>
      <c r="D525" s="102">
        <v>92001</v>
      </c>
      <c r="E525" s="56" t="s">
        <v>33</v>
      </c>
      <c r="F525" s="56" t="s">
        <v>330</v>
      </c>
      <c r="G525" s="109">
        <v>1</v>
      </c>
      <c r="H525" s="96" t="s">
        <v>331</v>
      </c>
      <c r="I525" s="97" t="s">
        <v>329</v>
      </c>
      <c r="J525" s="98"/>
      <c r="K525" s="98"/>
      <c r="L525" s="99"/>
      <c r="M525" s="99"/>
      <c r="N525" s="99"/>
      <c r="O525" s="99"/>
      <c r="P525" s="99"/>
      <c r="Q525" s="99"/>
      <c r="R525" s="99"/>
      <c r="S525" s="99"/>
      <c r="T525" s="99">
        <v>17</v>
      </c>
      <c r="U525" s="100" t="s">
        <v>220</v>
      </c>
      <c r="W525" s="57"/>
      <c r="X525" s="57"/>
      <c r="Y525" s="57"/>
      <c r="Z525" s="57"/>
      <c r="AA525" s="57"/>
      <c r="AB525" s="57"/>
      <c r="AC525" s="57"/>
      <c r="AD525" s="57"/>
      <c r="AE525" s="57"/>
      <c r="AF525" s="57"/>
      <c r="AG525" s="57"/>
      <c r="AH525" s="57"/>
      <c r="AI525" s="57"/>
    </row>
    <row r="526" spans="1:35" outlineLevel="2" x14ac:dyDescent="0.35">
      <c r="A526" s="53">
        <v>4</v>
      </c>
      <c r="B526" s="54" t="s">
        <v>1605</v>
      </c>
      <c r="C526" s="101"/>
      <c r="D526" s="102"/>
      <c r="E526" s="56"/>
      <c r="F526" s="103" t="s">
        <v>1606</v>
      </c>
      <c r="G526" s="109">
        <v>1</v>
      </c>
      <c r="H526" s="104" t="s">
        <v>1605</v>
      </c>
      <c r="I526" s="105" t="s">
        <v>1574</v>
      </c>
      <c r="J526" s="106"/>
      <c r="K526" s="107">
        <v>1</v>
      </c>
      <c r="L526" s="107">
        <v>17</v>
      </c>
      <c r="M526" s="107"/>
      <c r="N526" s="107"/>
      <c r="O526" s="107"/>
      <c r="P526" s="107"/>
      <c r="Q526" s="107"/>
      <c r="R526" s="107">
        <v>17</v>
      </c>
      <c r="S526" s="107">
        <v>17</v>
      </c>
      <c r="T526" s="99"/>
      <c r="U526" s="100"/>
      <c r="W526" s="57"/>
      <c r="X526" s="57"/>
      <c r="Y526" s="57"/>
      <c r="Z526" s="57"/>
      <c r="AA526" s="57"/>
      <c r="AB526" s="57"/>
      <c r="AC526" s="57"/>
      <c r="AD526" s="57"/>
      <c r="AE526" s="57"/>
      <c r="AF526" s="57"/>
      <c r="AG526" s="57"/>
      <c r="AH526" s="57"/>
      <c r="AI526" s="57"/>
    </row>
    <row r="527" spans="1:35" ht="58" outlineLevel="2" x14ac:dyDescent="0.35">
      <c r="A527" s="53">
        <v>3</v>
      </c>
      <c r="B527" s="54" t="s">
        <v>334</v>
      </c>
      <c r="C527" s="101" t="s">
        <v>40</v>
      </c>
      <c r="D527" s="102">
        <v>91955</v>
      </c>
      <c r="E527" s="56" t="s">
        <v>33</v>
      </c>
      <c r="F527" s="56" t="s">
        <v>333</v>
      </c>
      <c r="G527" s="109">
        <v>1</v>
      </c>
      <c r="H527" s="96" t="s">
        <v>334</v>
      </c>
      <c r="I527" s="97" t="s">
        <v>332</v>
      </c>
      <c r="J527" s="98"/>
      <c r="K527" s="98"/>
      <c r="L527" s="99"/>
      <c r="M527" s="99"/>
      <c r="N527" s="99"/>
      <c r="O527" s="99"/>
      <c r="P527" s="99"/>
      <c r="Q527" s="99"/>
      <c r="R527" s="99"/>
      <c r="S527" s="99"/>
      <c r="T527" s="99">
        <v>2</v>
      </c>
      <c r="U527" s="100" t="s">
        <v>220</v>
      </c>
      <c r="W527" s="57"/>
      <c r="X527" s="57"/>
      <c r="Y527" s="57"/>
      <c r="Z527" s="57"/>
      <c r="AA527" s="57"/>
      <c r="AB527" s="57"/>
      <c r="AC527" s="57"/>
      <c r="AD527" s="57"/>
      <c r="AE527" s="57"/>
      <c r="AF527" s="57"/>
      <c r="AG527" s="57"/>
      <c r="AH527" s="57"/>
      <c r="AI527" s="57"/>
    </row>
    <row r="528" spans="1:35" outlineLevel="2" x14ac:dyDescent="0.35">
      <c r="A528" s="53">
        <v>4</v>
      </c>
      <c r="B528" s="54" t="s">
        <v>1607</v>
      </c>
      <c r="C528" s="101"/>
      <c r="D528" s="102"/>
      <c r="E528" s="56"/>
      <c r="F528" s="103" t="s">
        <v>1608</v>
      </c>
      <c r="G528" s="109">
        <v>1</v>
      </c>
      <c r="H528" s="104" t="s">
        <v>1607</v>
      </c>
      <c r="I528" s="105" t="s">
        <v>1574</v>
      </c>
      <c r="J528" s="106"/>
      <c r="K528" s="107">
        <v>1</v>
      </c>
      <c r="L528" s="107">
        <v>2</v>
      </c>
      <c r="M528" s="107"/>
      <c r="N528" s="107"/>
      <c r="O528" s="107"/>
      <c r="P528" s="107"/>
      <c r="Q528" s="107"/>
      <c r="R528" s="107">
        <v>2</v>
      </c>
      <c r="S528" s="107">
        <v>2</v>
      </c>
      <c r="T528" s="99"/>
      <c r="U528" s="100"/>
      <c r="W528" s="57"/>
      <c r="X528" s="57"/>
      <c r="Y528" s="57"/>
      <c r="Z528" s="57"/>
      <c r="AA528" s="57"/>
      <c r="AB528" s="57"/>
      <c r="AC528" s="57"/>
      <c r="AD528" s="57"/>
      <c r="AE528" s="57"/>
      <c r="AF528" s="57"/>
      <c r="AG528" s="57"/>
      <c r="AH528" s="57"/>
      <c r="AI528" s="57"/>
    </row>
    <row r="529" spans="1:35" ht="84" customHeight="1" outlineLevel="2" x14ac:dyDescent="0.35">
      <c r="A529" s="53">
        <v>3</v>
      </c>
      <c r="B529" s="54" t="s">
        <v>337</v>
      </c>
      <c r="C529" s="101" t="s">
        <v>40</v>
      </c>
      <c r="D529" s="102">
        <v>91834</v>
      </c>
      <c r="E529" s="56" t="s">
        <v>33</v>
      </c>
      <c r="F529" s="56" t="s">
        <v>336</v>
      </c>
      <c r="G529" s="109">
        <v>1</v>
      </c>
      <c r="H529" s="96" t="s">
        <v>337</v>
      </c>
      <c r="I529" s="97" t="s">
        <v>335</v>
      </c>
      <c r="J529" s="98"/>
      <c r="K529" s="98"/>
      <c r="L529" s="99"/>
      <c r="M529" s="99"/>
      <c r="N529" s="99"/>
      <c r="O529" s="99"/>
      <c r="P529" s="99"/>
      <c r="Q529" s="99"/>
      <c r="R529" s="99"/>
      <c r="S529" s="99"/>
      <c r="T529" s="99">
        <v>586.6</v>
      </c>
      <c r="U529" s="100" t="s">
        <v>60</v>
      </c>
      <c r="W529" s="57"/>
      <c r="X529" s="57"/>
      <c r="Y529" s="57"/>
      <c r="Z529" s="57"/>
      <c r="AA529" s="57"/>
      <c r="AB529" s="57"/>
      <c r="AC529" s="57"/>
      <c r="AD529" s="57"/>
      <c r="AE529" s="57"/>
      <c r="AF529" s="57"/>
      <c r="AG529" s="57"/>
      <c r="AH529" s="57"/>
      <c r="AI529" s="57"/>
    </row>
    <row r="530" spans="1:35" outlineLevel="2" x14ac:dyDescent="0.35">
      <c r="A530" s="53">
        <v>4</v>
      </c>
      <c r="B530" s="54" t="s">
        <v>1609</v>
      </c>
      <c r="C530" s="101"/>
      <c r="D530" s="102"/>
      <c r="E530" s="56"/>
      <c r="F530" s="103" t="s">
        <v>1610</v>
      </c>
      <c r="G530" s="109">
        <v>1</v>
      </c>
      <c r="H530" s="104" t="s">
        <v>1609</v>
      </c>
      <c r="I530" s="105" t="s">
        <v>1574</v>
      </c>
      <c r="J530" s="106"/>
      <c r="K530" s="107">
        <v>1</v>
      </c>
      <c r="L530" s="107">
        <v>586.6</v>
      </c>
      <c r="M530" s="107"/>
      <c r="N530" s="107"/>
      <c r="O530" s="107"/>
      <c r="P530" s="107"/>
      <c r="Q530" s="107"/>
      <c r="R530" s="107">
        <v>586.6</v>
      </c>
      <c r="S530" s="107">
        <v>586.6</v>
      </c>
      <c r="T530" s="99"/>
      <c r="U530" s="100"/>
      <c r="W530" s="57"/>
      <c r="X530" s="57"/>
      <c r="Y530" s="57"/>
      <c r="Z530" s="57"/>
      <c r="AA530" s="57"/>
      <c r="AB530" s="57"/>
      <c r="AC530" s="57"/>
      <c r="AD530" s="57"/>
      <c r="AE530" s="57"/>
      <c r="AF530" s="57"/>
      <c r="AG530" s="57"/>
      <c r="AH530" s="57"/>
      <c r="AI530" s="57"/>
    </row>
    <row r="531" spans="1:35" ht="72.5" outlineLevel="2" x14ac:dyDescent="0.35">
      <c r="A531" s="53">
        <v>3</v>
      </c>
      <c r="B531" s="54" t="s">
        <v>340</v>
      </c>
      <c r="C531" s="101" t="s">
        <v>40</v>
      </c>
      <c r="D531" s="102">
        <v>91846</v>
      </c>
      <c r="E531" s="56" t="s">
        <v>33</v>
      </c>
      <c r="F531" s="56" t="s">
        <v>339</v>
      </c>
      <c r="G531" s="109">
        <v>1</v>
      </c>
      <c r="H531" s="96" t="s">
        <v>340</v>
      </c>
      <c r="I531" s="97" t="s">
        <v>338</v>
      </c>
      <c r="J531" s="98"/>
      <c r="K531" s="98"/>
      <c r="L531" s="99"/>
      <c r="M531" s="99"/>
      <c r="N531" s="99"/>
      <c r="O531" s="99"/>
      <c r="P531" s="99"/>
      <c r="Q531" s="99"/>
      <c r="R531" s="99"/>
      <c r="S531" s="99"/>
      <c r="T531" s="99">
        <v>18.2</v>
      </c>
      <c r="U531" s="100" t="s">
        <v>60</v>
      </c>
      <c r="W531" s="57"/>
      <c r="X531" s="57"/>
      <c r="Y531" s="57"/>
      <c r="Z531" s="57"/>
      <c r="AA531" s="57"/>
      <c r="AB531" s="57"/>
      <c r="AC531" s="57"/>
      <c r="AD531" s="57"/>
      <c r="AE531" s="57"/>
      <c r="AF531" s="57"/>
      <c r="AG531" s="57"/>
      <c r="AH531" s="57"/>
      <c r="AI531" s="57"/>
    </row>
    <row r="532" spans="1:35" outlineLevel="2" x14ac:dyDescent="0.35">
      <c r="A532" s="53">
        <v>4</v>
      </c>
      <c r="B532" s="54" t="s">
        <v>1611</v>
      </c>
      <c r="C532" s="101"/>
      <c r="D532" s="102"/>
      <c r="E532" s="56"/>
      <c r="F532" s="103" t="s">
        <v>1612</v>
      </c>
      <c r="G532" s="109">
        <v>1</v>
      </c>
      <c r="H532" s="104" t="s">
        <v>1611</v>
      </c>
      <c r="I532" s="105" t="s">
        <v>1574</v>
      </c>
      <c r="J532" s="106"/>
      <c r="K532" s="107">
        <v>1</v>
      </c>
      <c r="L532" s="107">
        <v>18.2</v>
      </c>
      <c r="M532" s="107"/>
      <c r="N532" s="107"/>
      <c r="O532" s="107"/>
      <c r="P532" s="107"/>
      <c r="Q532" s="107"/>
      <c r="R532" s="107">
        <v>18.2</v>
      </c>
      <c r="S532" s="107">
        <v>18.2</v>
      </c>
      <c r="T532" s="99"/>
      <c r="U532" s="100"/>
      <c r="W532" s="57"/>
      <c r="X532" s="57"/>
      <c r="Y532" s="57"/>
      <c r="Z532" s="57"/>
      <c r="AA532" s="57"/>
      <c r="AB532" s="57"/>
      <c r="AC532" s="57"/>
      <c r="AD532" s="57"/>
      <c r="AE532" s="57"/>
      <c r="AF532" s="57"/>
      <c r="AG532" s="57"/>
      <c r="AH532" s="57"/>
      <c r="AI532" s="57"/>
    </row>
    <row r="533" spans="1:35" ht="72.5" outlineLevel="2" x14ac:dyDescent="0.35">
      <c r="A533" s="53">
        <v>3</v>
      </c>
      <c r="B533" s="54" t="s">
        <v>343</v>
      </c>
      <c r="C533" s="101" t="s">
        <v>40</v>
      </c>
      <c r="D533" s="102">
        <v>91865</v>
      </c>
      <c r="E533" s="56" t="s">
        <v>33</v>
      </c>
      <c r="F533" s="56" t="s">
        <v>342</v>
      </c>
      <c r="G533" s="109">
        <v>1</v>
      </c>
      <c r="H533" s="96" t="s">
        <v>343</v>
      </c>
      <c r="I533" s="97" t="s">
        <v>341</v>
      </c>
      <c r="J533" s="98"/>
      <c r="K533" s="98"/>
      <c r="L533" s="99"/>
      <c r="M533" s="99"/>
      <c r="N533" s="99"/>
      <c r="O533" s="99"/>
      <c r="P533" s="99"/>
      <c r="Q533" s="99"/>
      <c r="R533" s="99"/>
      <c r="S533" s="99"/>
      <c r="T533" s="99">
        <v>32.6</v>
      </c>
      <c r="U533" s="100" t="s">
        <v>60</v>
      </c>
      <c r="W533" s="57"/>
      <c r="X533" s="57"/>
      <c r="Y533" s="57"/>
      <c r="Z533" s="57"/>
      <c r="AA533" s="57"/>
      <c r="AB533" s="57"/>
      <c r="AC533" s="57"/>
      <c r="AD533" s="57"/>
      <c r="AE533" s="57"/>
      <c r="AF533" s="57"/>
      <c r="AG533" s="57"/>
      <c r="AH533" s="57"/>
      <c r="AI533" s="57"/>
    </row>
    <row r="534" spans="1:35" outlineLevel="2" x14ac:dyDescent="0.35">
      <c r="A534" s="53">
        <v>4</v>
      </c>
      <c r="B534" s="54" t="s">
        <v>1613</v>
      </c>
      <c r="C534" s="101"/>
      <c r="D534" s="102"/>
      <c r="E534" s="56"/>
      <c r="F534" s="103" t="s">
        <v>1614</v>
      </c>
      <c r="G534" s="109">
        <v>1</v>
      </c>
      <c r="H534" s="104" t="s">
        <v>1613</v>
      </c>
      <c r="I534" s="105" t="s">
        <v>1574</v>
      </c>
      <c r="J534" s="106"/>
      <c r="K534" s="107">
        <v>1</v>
      </c>
      <c r="L534" s="107">
        <v>32.6</v>
      </c>
      <c r="M534" s="107"/>
      <c r="N534" s="107"/>
      <c r="O534" s="107"/>
      <c r="P534" s="107"/>
      <c r="Q534" s="107"/>
      <c r="R534" s="107">
        <v>32.6</v>
      </c>
      <c r="S534" s="107">
        <v>32.6</v>
      </c>
      <c r="T534" s="99"/>
      <c r="U534" s="100"/>
      <c r="W534" s="57"/>
      <c r="X534" s="57"/>
      <c r="Y534" s="57"/>
      <c r="Z534" s="57"/>
      <c r="AA534" s="57"/>
      <c r="AB534" s="57"/>
      <c r="AC534" s="57"/>
      <c r="AD534" s="57"/>
      <c r="AE534" s="57"/>
      <c r="AF534" s="57"/>
      <c r="AG534" s="57"/>
      <c r="AH534" s="57"/>
      <c r="AI534" s="57"/>
    </row>
    <row r="535" spans="1:35" ht="72.5" outlineLevel="2" x14ac:dyDescent="0.35">
      <c r="A535" s="53">
        <v>3</v>
      </c>
      <c r="B535" s="54" t="s">
        <v>346</v>
      </c>
      <c r="C535" s="101" t="s">
        <v>40</v>
      </c>
      <c r="D535" s="102">
        <v>93009</v>
      </c>
      <c r="E535" s="56" t="s">
        <v>33</v>
      </c>
      <c r="F535" s="56" t="s">
        <v>345</v>
      </c>
      <c r="G535" s="109">
        <v>1</v>
      </c>
      <c r="H535" s="96" t="s">
        <v>346</v>
      </c>
      <c r="I535" s="97" t="s">
        <v>344</v>
      </c>
      <c r="J535" s="98"/>
      <c r="K535" s="98"/>
      <c r="L535" s="99"/>
      <c r="M535" s="99"/>
      <c r="N535" s="99"/>
      <c r="O535" s="99"/>
      <c r="P535" s="99"/>
      <c r="Q535" s="99"/>
      <c r="R535" s="99"/>
      <c r="S535" s="99"/>
      <c r="T535" s="99">
        <v>3.91</v>
      </c>
      <c r="U535" s="100" t="s">
        <v>60</v>
      </c>
      <c r="W535" s="57"/>
      <c r="X535" s="57"/>
      <c r="Y535" s="57"/>
      <c r="Z535" s="57"/>
      <c r="AA535" s="57"/>
      <c r="AB535" s="57"/>
      <c r="AC535" s="57"/>
      <c r="AD535" s="57"/>
      <c r="AE535" s="57"/>
      <c r="AF535" s="57"/>
      <c r="AG535" s="57"/>
      <c r="AH535" s="57"/>
      <c r="AI535" s="57"/>
    </row>
    <row r="536" spans="1:35" outlineLevel="2" x14ac:dyDescent="0.35">
      <c r="A536" s="53">
        <v>4</v>
      </c>
      <c r="B536" s="54" t="s">
        <v>1615</v>
      </c>
      <c r="C536" s="101"/>
      <c r="D536" s="102"/>
      <c r="E536" s="56"/>
      <c r="F536" s="103" t="s">
        <v>1616</v>
      </c>
      <c r="G536" s="109">
        <v>1</v>
      </c>
      <c r="H536" s="104" t="s">
        <v>1615</v>
      </c>
      <c r="I536" s="105" t="s">
        <v>1574</v>
      </c>
      <c r="J536" s="106"/>
      <c r="K536" s="107">
        <v>1</v>
      </c>
      <c r="L536" s="107">
        <v>3.91</v>
      </c>
      <c r="M536" s="107"/>
      <c r="N536" s="107"/>
      <c r="O536" s="107"/>
      <c r="P536" s="107"/>
      <c r="Q536" s="107"/>
      <c r="R536" s="107">
        <v>3.91</v>
      </c>
      <c r="S536" s="107">
        <v>3.91</v>
      </c>
      <c r="T536" s="99"/>
      <c r="U536" s="100"/>
      <c r="W536" s="57"/>
      <c r="X536" s="57"/>
      <c r="Y536" s="57"/>
      <c r="Z536" s="57"/>
      <c r="AA536" s="57"/>
      <c r="AB536" s="57"/>
      <c r="AC536" s="57"/>
      <c r="AD536" s="57"/>
      <c r="AE536" s="57"/>
      <c r="AF536" s="57"/>
      <c r="AG536" s="57"/>
      <c r="AH536" s="57"/>
      <c r="AI536" s="57"/>
    </row>
    <row r="537" spans="1:35" ht="72.5" outlineLevel="2" x14ac:dyDescent="0.35">
      <c r="A537" s="53">
        <v>3</v>
      </c>
      <c r="B537" s="54" t="s">
        <v>349</v>
      </c>
      <c r="C537" s="101" t="s">
        <v>40</v>
      </c>
      <c r="D537" s="102">
        <v>91867</v>
      </c>
      <c r="E537" s="56" t="s">
        <v>33</v>
      </c>
      <c r="F537" s="56" t="s">
        <v>348</v>
      </c>
      <c r="G537" s="109">
        <v>1</v>
      </c>
      <c r="H537" s="96" t="s">
        <v>349</v>
      </c>
      <c r="I537" s="97" t="s">
        <v>347</v>
      </c>
      <c r="J537" s="98"/>
      <c r="K537" s="98"/>
      <c r="L537" s="99"/>
      <c r="M537" s="99"/>
      <c r="N537" s="99"/>
      <c r="O537" s="99"/>
      <c r="P537" s="99"/>
      <c r="Q537" s="99"/>
      <c r="R537" s="99"/>
      <c r="S537" s="99"/>
      <c r="T537" s="99">
        <v>1</v>
      </c>
      <c r="U537" s="100" t="s">
        <v>60</v>
      </c>
      <c r="W537" s="57"/>
      <c r="X537" s="57"/>
      <c r="Y537" s="57"/>
      <c r="Z537" s="57"/>
      <c r="AA537" s="57"/>
      <c r="AB537" s="57"/>
      <c r="AC537" s="57"/>
      <c r="AD537" s="57"/>
      <c r="AE537" s="57"/>
      <c r="AF537" s="57"/>
      <c r="AG537" s="57"/>
      <c r="AH537" s="57"/>
      <c r="AI537" s="57"/>
    </row>
    <row r="538" spans="1:35" outlineLevel="2" x14ac:dyDescent="0.35">
      <c r="A538" s="53">
        <v>4</v>
      </c>
      <c r="B538" s="54" t="s">
        <v>1617</v>
      </c>
      <c r="C538" s="101"/>
      <c r="D538" s="102"/>
      <c r="E538" s="56"/>
      <c r="F538" s="103" t="s">
        <v>1618</v>
      </c>
      <c r="G538" s="109">
        <v>1</v>
      </c>
      <c r="H538" s="104" t="s">
        <v>1617</v>
      </c>
      <c r="I538" s="105" t="s">
        <v>1574</v>
      </c>
      <c r="J538" s="106"/>
      <c r="K538" s="107">
        <v>1</v>
      </c>
      <c r="L538" s="107">
        <v>1</v>
      </c>
      <c r="M538" s="107"/>
      <c r="N538" s="107"/>
      <c r="O538" s="107"/>
      <c r="P538" s="107"/>
      <c r="Q538" s="107"/>
      <c r="R538" s="107">
        <v>1</v>
      </c>
      <c r="S538" s="107">
        <v>1</v>
      </c>
      <c r="T538" s="99"/>
      <c r="U538" s="100"/>
      <c r="W538" s="57"/>
      <c r="X538" s="57"/>
      <c r="Y538" s="57"/>
      <c r="Z538" s="57"/>
      <c r="AA538" s="57"/>
      <c r="AB538" s="57"/>
      <c r="AC538" s="57"/>
      <c r="AD538" s="57"/>
      <c r="AE538" s="57"/>
      <c r="AF538" s="57"/>
      <c r="AG538" s="57"/>
      <c r="AH538" s="57"/>
      <c r="AI538" s="57"/>
    </row>
    <row r="539" spans="1:35" ht="96" customHeight="1" outlineLevel="2" x14ac:dyDescent="0.35">
      <c r="A539" s="53">
        <v>3</v>
      </c>
      <c r="B539" s="54" t="s">
        <v>352</v>
      </c>
      <c r="C539" s="101" t="s">
        <v>40</v>
      </c>
      <c r="D539" s="102">
        <v>97608</v>
      </c>
      <c r="E539" s="56" t="s">
        <v>33</v>
      </c>
      <c r="F539" s="56" t="s">
        <v>351</v>
      </c>
      <c r="G539" s="109">
        <v>1</v>
      </c>
      <c r="H539" s="96" t="s">
        <v>352</v>
      </c>
      <c r="I539" s="97" t="s">
        <v>350</v>
      </c>
      <c r="J539" s="98"/>
      <c r="K539" s="98"/>
      <c r="L539" s="99"/>
      <c r="M539" s="99"/>
      <c r="N539" s="99"/>
      <c r="O539" s="99"/>
      <c r="P539" s="99"/>
      <c r="Q539" s="99"/>
      <c r="R539" s="99"/>
      <c r="S539" s="99"/>
      <c r="T539" s="99">
        <v>17</v>
      </c>
      <c r="U539" s="100" t="s">
        <v>220</v>
      </c>
      <c r="W539" s="57"/>
      <c r="X539" s="57"/>
      <c r="Y539" s="57"/>
      <c r="Z539" s="57"/>
      <c r="AA539" s="57"/>
      <c r="AB539" s="57"/>
      <c r="AC539" s="57"/>
      <c r="AD539" s="57"/>
      <c r="AE539" s="57"/>
      <c r="AF539" s="57"/>
      <c r="AG539" s="57"/>
      <c r="AH539" s="57"/>
      <c r="AI539" s="57"/>
    </row>
    <row r="540" spans="1:35" outlineLevel="2" x14ac:dyDescent="0.35">
      <c r="A540" s="53">
        <v>4</v>
      </c>
      <c r="B540" s="54" t="s">
        <v>1619</v>
      </c>
      <c r="C540" s="101"/>
      <c r="D540" s="102"/>
      <c r="E540" s="56"/>
      <c r="F540" s="103" t="s">
        <v>1620</v>
      </c>
      <c r="G540" s="109">
        <v>1</v>
      </c>
      <c r="H540" s="104" t="s">
        <v>1619</v>
      </c>
      <c r="I540" s="105" t="s">
        <v>1574</v>
      </c>
      <c r="J540" s="106"/>
      <c r="K540" s="107">
        <v>1</v>
      </c>
      <c r="L540" s="107">
        <v>17</v>
      </c>
      <c r="M540" s="107"/>
      <c r="N540" s="107"/>
      <c r="O540" s="107"/>
      <c r="P540" s="107"/>
      <c r="Q540" s="107"/>
      <c r="R540" s="107">
        <v>17</v>
      </c>
      <c r="S540" s="107">
        <v>17</v>
      </c>
      <c r="T540" s="99"/>
      <c r="U540" s="100"/>
      <c r="W540" s="57"/>
      <c r="X540" s="57"/>
      <c r="Y540" s="57"/>
      <c r="Z540" s="57"/>
      <c r="AA540" s="57"/>
      <c r="AB540" s="57"/>
      <c r="AC540" s="57"/>
      <c r="AD540" s="57"/>
      <c r="AE540" s="57"/>
      <c r="AF540" s="57"/>
      <c r="AG540" s="57"/>
      <c r="AH540" s="57"/>
      <c r="AI540" s="57"/>
    </row>
    <row r="541" spans="1:35" ht="58" outlineLevel="2" x14ac:dyDescent="0.35">
      <c r="A541" s="53">
        <v>3</v>
      </c>
      <c r="B541" s="54" t="s">
        <v>355</v>
      </c>
      <c r="C541" s="101" t="s">
        <v>40</v>
      </c>
      <c r="D541" s="102">
        <v>103782</v>
      </c>
      <c r="E541" s="56" t="s">
        <v>33</v>
      </c>
      <c r="F541" s="56" t="s">
        <v>354</v>
      </c>
      <c r="G541" s="109">
        <v>1</v>
      </c>
      <c r="H541" s="96" t="s">
        <v>355</v>
      </c>
      <c r="I541" s="97" t="s">
        <v>353</v>
      </c>
      <c r="J541" s="98"/>
      <c r="K541" s="98"/>
      <c r="L541" s="99"/>
      <c r="M541" s="99"/>
      <c r="N541" s="99"/>
      <c r="O541" s="99"/>
      <c r="P541" s="99"/>
      <c r="Q541" s="99"/>
      <c r="R541" s="99"/>
      <c r="S541" s="99"/>
      <c r="T541" s="99">
        <v>45</v>
      </c>
      <c r="U541" s="100" t="s">
        <v>220</v>
      </c>
      <c r="W541" s="57"/>
      <c r="X541" s="57"/>
      <c r="Y541" s="57"/>
      <c r="Z541" s="57"/>
      <c r="AA541" s="57"/>
      <c r="AB541" s="57"/>
      <c r="AC541" s="57"/>
      <c r="AD541" s="57"/>
      <c r="AE541" s="57"/>
      <c r="AF541" s="57"/>
      <c r="AG541" s="57"/>
      <c r="AH541" s="57"/>
      <c r="AI541" s="57"/>
    </row>
    <row r="542" spans="1:35" outlineLevel="2" x14ac:dyDescent="0.35">
      <c r="A542" s="53">
        <v>4</v>
      </c>
      <c r="B542" s="54" t="s">
        <v>1621</v>
      </c>
      <c r="C542" s="101"/>
      <c r="D542" s="102"/>
      <c r="E542" s="56"/>
      <c r="F542" s="103" t="s">
        <v>1622</v>
      </c>
      <c r="G542" s="109">
        <v>1</v>
      </c>
      <c r="H542" s="104" t="s">
        <v>1621</v>
      </c>
      <c r="I542" s="105" t="s">
        <v>1574</v>
      </c>
      <c r="J542" s="106"/>
      <c r="K542" s="107">
        <v>1</v>
      </c>
      <c r="L542" s="107">
        <v>45</v>
      </c>
      <c r="M542" s="107"/>
      <c r="N542" s="107"/>
      <c r="O542" s="107"/>
      <c r="P542" s="107"/>
      <c r="Q542" s="107"/>
      <c r="R542" s="107">
        <v>45</v>
      </c>
      <c r="S542" s="107">
        <v>45</v>
      </c>
      <c r="T542" s="99"/>
      <c r="U542" s="100"/>
      <c r="W542" s="57"/>
      <c r="X542" s="57"/>
      <c r="Y542" s="57"/>
      <c r="Z542" s="57"/>
      <c r="AA542" s="57"/>
      <c r="AB542" s="57"/>
      <c r="AC542" s="57"/>
      <c r="AD542" s="57"/>
      <c r="AE542" s="57"/>
      <c r="AF542" s="57"/>
      <c r="AG542" s="57"/>
      <c r="AH542" s="57"/>
      <c r="AI542" s="57"/>
    </row>
    <row r="543" spans="1:35" ht="72.5" outlineLevel="2" x14ac:dyDescent="0.35">
      <c r="A543" s="53">
        <v>3</v>
      </c>
      <c r="B543" s="54" t="s">
        <v>358</v>
      </c>
      <c r="C543" s="101" t="s">
        <v>40</v>
      </c>
      <c r="D543" s="102">
        <v>101509</v>
      </c>
      <c r="E543" s="56" t="s">
        <v>33</v>
      </c>
      <c r="F543" s="56" t="s">
        <v>357</v>
      </c>
      <c r="G543" s="109">
        <v>1</v>
      </c>
      <c r="H543" s="96" t="s">
        <v>358</v>
      </c>
      <c r="I543" s="97" t="s">
        <v>356</v>
      </c>
      <c r="J543" s="98"/>
      <c r="K543" s="98"/>
      <c r="L543" s="99"/>
      <c r="M543" s="99"/>
      <c r="N543" s="99"/>
      <c r="O543" s="99"/>
      <c r="P543" s="99"/>
      <c r="Q543" s="99"/>
      <c r="R543" s="99"/>
      <c r="S543" s="99"/>
      <c r="T543" s="99">
        <v>1</v>
      </c>
      <c r="U543" s="100" t="s">
        <v>220</v>
      </c>
      <c r="W543" s="57"/>
      <c r="X543" s="57"/>
      <c r="Y543" s="57"/>
      <c r="Z543" s="57"/>
      <c r="AA543" s="57"/>
      <c r="AB543" s="57"/>
      <c r="AC543" s="57"/>
      <c r="AD543" s="57"/>
      <c r="AE543" s="57"/>
      <c r="AF543" s="57"/>
      <c r="AG543" s="57"/>
      <c r="AH543" s="57"/>
      <c r="AI543" s="57"/>
    </row>
    <row r="544" spans="1:35" outlineLevel="2" x14ac:dyDescent="0.35">
      <c r="A544" s="53">
        <v>4</v>
      </c>
      <c r="B544" s="54" t="s">
        <v>1623</v>
      </c>
      <c r="C544" s="101"/>
      <c r="D544" s="102"/>
      <c r="E544" s="56"/>
      <c r="F544" s="103" t="s">
        <v>1624</v>
      </c>
      <c r="G544" s="109">
        <v>1</v>
      </c>
      <c r="H544" s="104" t="s">
        <v>1623</v>
      </c>
      <c r="I544" s="105" t="s">
        <v>1574</v>
      </c>
      <c r="J544" s="106"/>
      <c r="K544" s="107">
        <v>1</v>
      </c>
      <c r="L544" s="107">
        <v>1</v>
      </c>
      <c r="M544" s="107"/>
      <c r="N544" s="107"/>
      <c r="O544" s="107"/>
      <c r="P544" s="107"/>
      <c r="Q544" s="107"/>
      <c r="R544" s="107">
        <v>1</v>
      </c>
      <c r="S544" s="107">
        <v>1</v>
      </c>
      <c r="T544" s="99"/>
      <c r="U544" s="100"/>
      <c r="W544" s="57"/>
      <c r="X544" s="57"/>
      <c r="Y544" s="57"/>
      <c r="Z544" s="57"/>
      <c r="AA544" s="57"/>
      <c r="AB544" s="57"/>
      <c r="AC544" s="57"/>
      <c r="AD544" s="57"/>
      <c r="AE544" s="57"/>
      <c r="AF544" s="57"/>
      <c r="AG544" s="57"/>
      <c r="AH544" s="57"/>
      <c r="AI544" s="57"/>
    </row>
    <row r="545" spans="1:35" ht="61.75" customHeight="1" outlineLevel="2" x14ac:dyDescent="0.35">
      <c r="A545" s="53">
        <v>3</v>
      </c>
      <c r="B545" s="54" t="s">
        <v>361</v>
      </c>
      <c r="C545" s="101" t="s">
        <v>40</v>
      </c>
      <c r="D545" s="102">
        <v>5044</v>
      </c>
      <c r="E545" s="3" t="s">
        <v>305</v>
      </c>
      <c r="F545" s="56" t="s">
        <v>360</v>
      </c>
      <c r="G545" s="109">
        <v>1</v>
      </c>
      <c r="H545" s="96" t="s">
        <v>361</v>
      </c>
      <c r="I545" s="97" t="s">
        <v>359</v>
      </c>
      <c r="J545" s="98"/>
      <c r="K545" s="98"/>
      <c r="L545" s="99"/>
      <c r="M545" s="99"/>
      <c r="N545" s="99"/>
      <c r="O545" s="99"/>
      <c r="P545" s="99"/>
      <c r="Q545" s="99"/>
      <c r="R545" s="99"/>
      <c r="S545" s="99"/>
      <c r="T545" s="99">
        <v>1</v>
      </c>
      <c r="U545" s="100" t="s">
        <v>309</v>
      </c>
      <c r="W545" s="57"/>
      <c r="X545" s="57"/>
      <c r="Y545" s="57"/>
      <c r="Z545" s="57"/>
      <c r="AA545" s="57"/>
      <c r="AB545" s="57"/>
      <c r="AC545" s="57"/>
      <c r="AD545" s="57"/>
      <c r="AE545" s="57"/>
      <c r="AF545" s="57"/>
      <c r="AG545" s="57"/>
      <c r="AH545" s="57"/>
      <c r="AI545" s="57"/>
    </row>
    <row r="546" spans="1:35" outlineLevel="2" x14ac:dyDescent="0.35">
      <c r="A546" s="53">
        <v>4</v>
      </c>
      <c r="B546" s="54" t="s">
        <v>1625</v>
      </c>
      <c r="C546" s="101"/>
      <c r="D546" s="102"/>
      <c r="E546" s="56"/>
      <c r="F546" s="103" t="s">
        <v>1626</v>
      </c>
      <c r="G546" s="109">
        <v>1</v>
      </c>
      <c r="H546" s="104" t="s">
        <v>1625</v>
      </c>
      <c r="I546" s="105" t="s">
        <v>1574</v>
      </c>
      <c r="J546" s="106"/>
      <c r="K546" s="107">
        <v>1</v>
      </c>
      <c r="L546" s="107">
        <v>1</v>
      </c>
      <c r="M546" s="107"/>
      <c r="N546" s="107"/>
      <c r="O546" s="107"/>
      <c r="P546" s="107"/>
      <c r="Q546" s="107"/>
      <c r="R546" s="107">
        <v>1</v>
      </c>
      <c r="S546" s="107">
        <v>1</v>
      </c>
      <c r="T546" s="99"/>
      <c r="U546" s="100"/>
      <c r="W546" s="57"/>
      <c r="X546" s="57"/>
      <c r="Y546" s="57"/>
      <c r="Z546" s="57"/>
      <c r="AA546" s="57"/>
      <c r="AB546" s="57"/>
      <c r="AC546" s="57"/>
      <c r="AD546" s="57"/>
      <c r="AE546" s="57"/>
      <c r="AF546" s="57"/>
      <c r="AG546" s="57"/>
      <c r="AH546" s="57"/>
      <c r="AI546" s="57"/>
    </row>
    <row r="547" spans="1:35" ht="91.25" customHeight="1" outlineLevel="2" x14ac:dyDescent="0.35">
      <c r="A547" s="53">
        <v>3</v>
      </c>
      <c r="B547" s="54" t="s">
        <v>364</v>
      </c>
      <c r="C547" s="101" t="s">
        <v>40</v>
      </c>
      <c r="D547" s="102">
        <v>101875</v>
      </c>
      <c r="E547" s="56" t="s">
        <v>33</v>
      </c>
      <c r="F547" s="56" t="s">
        <v>363</v>
      </c>
      <c r="G547" s="109">
        <v>1</v>
      </c>
      <c r="H547" s="96" t="s">
        <v>364</v>
      </c>
      <c r="I547" s="97" t="s">
        <v>362</v>
      </c>
      <c r="J547" s="98"/>
      <c r="K547" s="98"/>
      <c r="L547" s="99"/>
      <c r="M547" s="99"/>
      <c r="N547" s="99"/>
      <c r="O547" s="99"/>
      <c r="P547" s="99"/>
      <c r="Q547" s="99"/>
      <c r="R547" s="99"/>
      <c r="S547" s="99"/>
      <c r="T547" s="99">
        <v>3</v>
      </c>
      <c r="U547" s="100" t="s">
        <v>220</v>
      </c>
      <c r="W547" s="57"/>
      <c r="X547" s="57"/>
      <c r="Y547" s="57"/>
      <c r="Z547" s="57"/>
      <c r="AA547" s="57"/>
      <c r="AB547" s="57"/>
      <c r="AC547" s="57"/>
      <c r="AD547" s="57"/>
      <c r="AE547" s="57"/>
      <c r="AF547" s="57"/>
      <c r="AG547" s="57"/>
      <c r="AH547" s="57"/>
      <c r="AI547" s="57"/>
    </row>
    <row r="548" spans="1:35" outlineLevel="2" x14ac:dyDescent="0.35">
      <c r="A548" s="53">
        <v>4</v>
      </c>
      <c r="B548" s="54" t="s">
        <v>1627</v>
      </c>
      <c r="C548" s="101"/>
      <c r="D548" s="102"/>
      <c r="E548" s="56"/>
      <c r="F548" s="103" t="s">
        <v>1628</v>
      </c>
      <c r="G548" s="109">
        <v>1</v>
      </c>
      <c r="H548" s="104" t="s">
        <v>1627</v>
      </c>
      <c r="I548" s="105" t="s">
        <v>1574</v>
      </c>
      <c r="J548" s="106"/>
      <c r="K548" s="107">
        <v>1</v>
      </c>
      <c r="L548" s="107">
        <v>3</v>
      </c>
      <c r="M548" s="107"/>
      <c r="N548" s="107"/>
      <c r="O548" s="107"/>
      <c r="P548" s="107"/>
      <c r="Q548" s="107"/>
      <c r="R548" s="107">
        <v>3</v>
      </c>
      <c r="S548" s="107">
        <v>3</v>
      </c>
      <c r="T548" s="99"/>
      <c r="U548" s="100"/>
      <c r="W548" s="57"/>
      <c r="X548" s="57"/>
      <c r="Y548" s="57"/>
      <c r="Z548" s="57"/>
      <c r="AA548" s="57"/>
      <c r="AB548" s="57"/>
      <c r="AC548" s="57"/>
      <c r="AD548" s="57"/>
      <c r="AE548" s="57"/>
      <c r="AF548" s="57"/>
      <c r="AG548" s="57"/>
      <c r="AH548" s="57"/>
      <c r="AI548" s="57"/>
    </row>
    <row r="549" spans="1:35" outlineLevel="2" x14ac:dyDescent="0.35">
      <c r="A549" s="53">
        <v>2</v>
      </c>
      <c r="B549" s="54" t="s">
        <v>70</v>
      </c>
      <c r="C549" s="56"/>
      <c r="D549" s="102"/>
      <c r="E549" s="56"/>
      <c r="F549" s="90">
        <v>11</v>
      </c>
      <c r="G549" s="109">
        <v>1</v>
      </c>
      <c r="H549" s="91" t="s">
        <v>70</v>
      </c>
      <c r="I549" s="110" t="s">
        <v>365</v>
      </c>
      <c r="J549" s="41"/>
      <c r="K549" s="41"/>
      <c r="L549" s="41"/>
      <c r="M549" s="41"/>
      <c r="N549" s="42"/>
      <c r="O549" s="42"/>
      <c r="P549" s="42"/>
      <c r="Q549" s="42"/>
      <c r="R549" s="42"/>
      <c r="S549" s="42"/>
      <c r="T549" s="42"/>
      <c r="U549" s="93"/>
      <c r="W549" s="57"/>
      <c r="X549" s="57"/>
      <c r="Y549" s="57"/>
      <c r="Z549" s="57"/>
      <c r="AA549" s="57"/>
      <c r="AB549" s="57"/>
      <c r="AC549" s="57"/>
      <c r="AD549" s="57"/>
      <c r="AE549" s="57"/>
      <c r="AF549" s="57"/>
      <c r="AG549" s="57"/>
      <c r="AH549" s="57"/>
      <c r="AI549" s="57"/>
    </row>
    <row r="550" spans="1:35" ht="50.4" customHeight="1" outlineLevel="2" x14ac:dyDescent="0.35">
      <c r="A550" s="53">
        <v>3</v>
      </c>
      <c r="B550" s="54" t="s">
        <v>369</v>
      </c>
      <c r="C550" s="101" t="s">
        <v>40</v>
      </c>
      <c r="D550" s="102">
        <v>96620</v>
      </c>
      <c r="E550" s="56" t="s">
        <v>33</v>
      </c>
      <c r="F550" s="56" t="s">
        <v>368</v>
      </c>
      <c r="G550" s="109">
        <v>1</v>
      </c>
      <c r="H550" s="96" t="s">
        <v>369</v>
      </c>
      <c r="I550" s="97" t="s">
        <v>367</v>
      </c>
      <c r="J550" s="98"/>
      <c r="K550" s="98"/>
      <c r="L550" s="99"/>
      <c r="M550" s="99"/>
      <c r="N550" s="99"/>
      <c r="O550" s="99"/>
      <c r="P550" s="99"/>
      <c r="Q550" s="99"/>
      <c r="R550" s="99"/>
      <c r="S550" s="99"/>
      <c r="T550" s="99">
        <v>34.950000000000003</v>
      </c>
      <c r="U550" s="100" t="s">
        <v>68</v>
      </c>
      <c r="W550" s="57"/>
      <c r="X550" s="57"/>
      <c r="Y550" s="57"/>
      <c r="Z550" s="57"/>
      <c r="AA550" s="57"/>
      <c r="AB550" s="57"/>
      <c r="AC550" s="57"/>
      <c r="AD550" s="57"/>
      <c r="AE550" s="57"/>
      <c r="AF550" s="57"/>
      <c r="AG550" s="57"/>
      <c r="AH550" s="57"/>
      <c r="AI550" s="57"/>
    </row>
    <row r="551" spans="1:35" outlineLevel="2" x14ac:dyDescent="0.35">
      <c r="A551" s="53">
        <v>4</v>
      </c>
      <c r="B551" s="54" t="s">
        <v>1629</v>
      </c>
      <c r="C551" s="101"/>
      <c r="D551" s="102"/>
      <c r="E551" s="56"/>
      <c r="F551" s="103" t="s">
        <v>1630</v>
      </c>
      <c r="G551" s="85">
        <v>1</v>
      </c>
      <c r="H551" s="104" t="s">
        <v>1629</v>
      </c>
      <c r="I551" s="108" t="s">
        <v>758</v>
      </c>
      <c r="J551" s="106"/>
      <c r="K551" s="107">
        <v>1</v>
      </c>
      <c r="L551" s="107">
        <v>190</v>
      </c>
      <c r="M551" s="107"/>
      <c r="N551" s="107">
        <v>0.05</v>
      </c>
      <c r="O551" s="107"/>
      <c r="P551" s="107"/>
      <c r="Q551" s="107"/>
      <c r="R551" s="107">
        <v>9.5</v>
      </c>
      <c r="S551" s="107">
        <v>9.5</v>
      </c>
      <c r="T551" s="99"/>
      <c r="U551" s="100"/>
      <c r="W551" s="57"/>
      <c r="X551" s="57"/>
      <c r="Y551" s="57"/>
      <c r="Z551" s="57"/>
      <c r="AA551" s="57"/>
      <c r="AB551" s="57"/>
      <c r="AC551" s="57"/>
      <c r="AD551" s="57"/>
      <c r="AE551" s="57"/>
      <c r="AF551" s="57"/>
      <c r="AG551" s="57"/>
      <c r="AH551" s="57"/>
      <c r="AI551" s="57"/>
    </row>
    <row r="552" spans="1:35" outlineLevel="2" x14ac:dyDescent="0.35">
      <c r="A552" s="53">
        <v>4</v>
      </c>
      <c r="B552" s="54" t="s">
        <v>1631</v>
      </c>
      <c r="C552" s="101"/>
      <c r="D552" s="102"/>
      <c r="E552" s="56"/>
      <c r="F552" s="103" t="s">
        <v>1632</v>
      </c>
      <c r="G552" s="85">
        <v>1</v>
      </c>
      <c r="H552" s="104" t="s">
        <v>1631</v>
      </c>
      <c r="I552" s="108" t="s">
        <v>760</v>
      </c>
      <c r="J552" s="106"/>
      <c r="K552" s="107">
        <v>1</v>
      </c>
      <c r="L552" s="107">
        <v>79</v>
      </c>
      <c r="M552" s="107"/>
      <c r="N552" s="107">
        <v>0.05</v>
      </c>
      <c r="O552" s="107"/>
      <c r="P552" s="107"/>
      <c r="Q552" s="107"/>
      <c r="R552" s="107">
        <v>3.95</v>
      </c>
      <c r="S552" s="107">
        <v>3.95</v>
      </c>
      <c r="T552" s="99"/>
      <c r="U552" s="100"/>
      <c r="W552" s="57"/>
      <c r="X552" s="57"/>
      <c r="Y552" s="57"/>
      <c r="Z552" s="57"/>
      <c r="AA552" s="57"/>
      <c r="AB552" s="57"/>
      <c r="AC552" s="57"/>
      <c r="AD552" s="57"/>
      <c r="AE552" s="57"/>
      <c r="AF552" s="57"/>
      <c r="AG552" s="57"/>
      <c r="AH552" s="57"/>
      <c r="AI552" s="57"/>
    </row>
    <row r="553" spans="1:35" outlineLevel="2" x14ac:dyDescent="0.35">
      <c r="A553" s="53">
        <v>4</v>
      </c>
      <c r="B553" s="54" t="s">
        <v>1633</v>
      </c>
      <c r="C553" s="101"/>
      <c r="D553" s="102"/>
      <c r="E553" s="56"/>
      <c r="F553" s="103" t="s">
        <v>1634</v>
      </c>
      <c r="G553" s="85">
        <v>1</v>
      </c>
      <c r="H553" s="104" t="s">
        <v>1633</v>
      </c>
      <c r="I553" s="108" t="s">
        <v>762</v>
      </c>
      <c r="J553" s="106"/>
      <c r="K553" s="107">
        <v>1</v>
      </c>
      <c r="L553" s="107">
        <v>51</v>
      </c>
      <c r="M553" s="107"/>
      <c r="N553" s="107">
        <v>0.05</v>
      </c>
      <c r="O553" s="107"/>
      <c r="P553" s="107"/>
      <c r="Q553" s="107"/>
      <c r="R553" s="107">
        <v>2.5500000000000003</v>
      </c>
      <c r="S553" s="107">
        <v>2.5499999999999998</v>
      </c>
      <c r="T553" s="99"/>
      <c r="U553" s="100"/>
      <c r="W553" s="57"/>
      <c r="X553" s="57"/>
      <c r="Y553" s="57"/>
      <c r="Z553" s="57"/>
      <c r="AA553" s="57"/>
      <c r="AB553" s="57"/>
      <c r="AC553" s="57"/>
      <c r="AD553" s="57"/>
      <c r="AE553" s="57"/>
      <c r="AF553" s="57"/>
      <c r="AG553" s="57"/>
      <c r="AH553" s="57"/>
      <c r="AI553" s="57"/>
    </row>
    <row r="554" spans="1:35" outlineLevel="2" x14ac:dyDescent="0.35">
      <c r="A554" s="53">
        <v>4</v>
      </c>
      <c r="B554" s="54" t="s">
        <v>1635</v>
      </c>
      <c r="C554" s="101"/>
      <c r="D554" s="102"/>
      <c r="E554" s="56"/>
      <c r="F554" s="103" t="s">
        <v>1636</v>
      </c>
      <c r="G554" s="85">
        <v>1</v>
      </c>
      <c r="H554" s="104" t="s">
        <v>1635</v>
      </c>
      <c r="I554" s="108" t="s">
        <v>764</v>
      </c>
      <c r="J554" s="106"/>
      <c r="K554" s="107">
        <v>1</v>
      </c>
      <c r="L554" s="107">
        <v>198.5</v>
      </c>
      <c r="M554" s="107"/>
      <c r="N554" s="107">
        <v>0.05</v>
      </c>
      <c r="O554" s="107"/>
      <c r="P554" s="107"/>
      <c r="Q554" s="107"/>
      <c r="R554" s="107">
        <v>9.9250000000000007</v>
      </c>
      <c r="S554" s="107">
        <v>9.93</v>
      </c>
      <c r="T554" s="99"/>
      <c r="U554" s="100"/>
      <c r="W554" s="57"/>
      <c r="X554" s="57"/>
      <c r="Y554" s="57"/>
      <c r="Z554" s="57"/>
      <c r="AA554" s="57"/>
      <c r="AB554" s="57"/>
      <c r="AC554" s="57"/>
      <c r="AD554" s="57"/>
      <c r="AE554" s="57"/>
      <c r="AF554" s="57"/>
      <c r="AG554" s="57"/>
      <c r="AH554" s="57"/>
      <c r="AI554" s="57"/>
    </row>
    <row r="555" spans="1:35" outlineLevel="2" x14ac:dyDescent="0.35">
      <c r="A555" s="53">
        <v>4</v>
      </c>
      <c r="B555" s="54" t="s">
        <v>1637</v>
      </c>
      <c r="C555" s="101"/>
      <c r="D555" s="102"/>
      <c r="E555" s="56"/>
      <c r="F555" s="103" t="s">
        <v>1638</v>
      </c>
      <c r="G555" s="85">
        <v>1</v>
      </c>
      <c r="H555" s="104" t="s">
        <v>1637</v>
      </c>
      <c r="I555" s="108" t="s">
        <v>766</v>
      </c>
      <c r="J555" s="106"/>
      <c r="K555" s="107">
        <v>1</v>
      </c>
      <c r="L555" s="107">
        <v>23.52</v>
      </c>
      <c r="M555" s="107"/>
      <c r="N555" s="107">
        <v>0.05</v>
      </c>
      <c r="O555" s="107"/>
      <c r="P555" s="107"/>
      <c r="Q555" s="107"/>
      <c r="R555" s="107">
        <v>1.1759999999999999</v>
      </c>
      <c r="S555" s="107">
        <v>1.18</v>
      </c>
      <c r="T555" s="99"/>
      <c r="U555" s="100"/>
      <c r="W555" s="57"/>
      <c r="X555" s="57"/>
      <c r="Y555" s="57"/>
      <c r="Z555" s="57"/>
      <c r="AA555" s="57"/>
      <c r="AB555" s="57"/>
      <c r="AC555" s="57"/>
      <c r="AD555" s="57"/>
      <c r="AE555" s="57"/>
      <c r="AF555" s="57"/>
      <c r="AG555" s="57"/>
      <c r="AH555" s="57"/>
      <c r="AI555" s="57"/>
    </row>
    <row r="556" spans="1:35" outlineLevel="2" x14ac:dyDescent="0.35">
      <c r="A556" s="53">
        <v>4</v>
      </c>
      <c r="B556" s="54" t="s">
        <v>1639</v>
      </c>
      <c r="C556" s="101"/>
      <c r="D556" s="102"/>
      <c r="E556" s="56"/>
      <c r="F556" s="103" t="s">
        <v>1640</v>
      </c>
      <c r="G556" s="85">
        <v>1</v>
      </c>
      <c r="H556" s="104" t="s">
        <v>1639</v>
      </c>
      <c r="I556" s="105" t="s">
        <v>1641</v>
      </c>
      <c r="J556" s="106"/>
      <c r="K556" s="107">
        <v>1</v>
      </c>
      <c r="L556" s="107">
        <v>156.84</v>
      </c>
      <c r="M556" s="107"/>
      <c r="N556" s="107">
        <v>0.05</v>
      </c>
      <c r="O556" s="107"/>
      <c r="P556" s="107"/>
      <c r="Q556" s="107"/>
      <c r="R556" s="107">
        <v>7.8420000000000005</v>
      </c>
      <c r="S556" s="107">
        <v>7.84</v>
      </c>
      <c r="T556" s="99"/>
      <c r="U556" s="100"/>
      <c r="W556" s="57"/>
      <c r="X556" s="57"/>
      <c r="Y556" s="57"/>
      <c r="Z556" s="57"/>
      <c r="AA556" s="57"/>
      <c r="AB556" s="57"/>
      <c r="AC556" s="57"/>
      <c r="AD556" s="57"/>
      <c r="AE556" s="57"/>
      <c r="AF556" s="57"/>
      <c r="AG556" s="57"/>
      <c r="AH556" s="57"/>
      <c r="AI556" s="57"/>
    </row>
    <row r="557" spans="1:35" ht="138" customHeight="1" outlineLevel="2" x14ac:dyDescent="0.35">
      <c r="A557" s="53">
        <v>3</v>
      </c>
      <c r="B557" s="54" t="s">
        <v>372</v>
      </c>
      <c r="C557" s="101" t="s">
        <v>40</v>
      </c>
      <c r="D557" s="102">
        <v>94439</v>
      </c>
      <c r="E557" s="56" t="s">
        <v>33</v>
      </c>
      <c r="F557" s="56" t="s">
        <v>371</v>
      </c>
      <c r="G557" s="109">
        <v>1</v>
      </c>
      <c r="H557" s="96" t="s">
        <v>372</v>
      </c>
      <c r="I557" s="97" t="s">
        <v>373</v>
      </c>
      <c r="J557" s="98"/>
      <c r="K557" s="98"/>
      <c r="L557" s="99"/>
      <c r="M557" s="99"/>
      <c r="N557" s="99"/>
      <c r="O557" s="99"/>
      <c r="P557" s="99"/>
      <c r="Q557" s="99"/>
      <c r="R557" s="99"/>
      <c r="S557" s="99"/>
      <c r="T557" s="99">
        <v>698.86</v>
      </c>
      <c r="U557" s="100" t="s">
        <v>37</v>
      </c>
      <c r="W557" s="57"/>
      <c r="X557" s="57"/>
      <c r="Y557" s="57"/>
      <c r="Z557" s="57"/>
      <c r="AA557" s="57"/>
      <c r="AB557" s="57"/>
      <c r="AC557" s="57"/>
      <c r="AD557" s="57"/>
      <c r="AE557" s="57"/>
      <c r="AF557" s="57"/>
      <c r="AG557" s="57"/>
      <c r="AH557" s="57"/>
      <c r="AI557" s="57"/>
    </row>
    <row r="558" spans="1:35" outlineLevel="2" x14ac:dyDescent="0.35">
      <c r="A558" s="53">
        <v>4</v>
      </c>
      <c r="B558" s="54" t="s">
        <v>1642</v>
      </c>
      <c r="C558" s="101"/>
      <c r="D558" s="102"/>
      <c r="E558" s="56"/>
      <c r="F558" s="103" t="s">
        <v>1643</v>
      </c>
      <c r="G558" s="85">
        <v>1</v>
      </c>
      <c r="H558" s="104" t="s">
        <v>1642</v>
      </c>
      <c r="I558" s="108" t="s">
        <v>758</v>
      </c>
      <c r="J558" s="106"/>
      <c r="K558" s="107">
        <v>1</v>
      </c>
      <c r="L558" s="107">
        <v>190</v>
      </c>
      <c r="M558" s="107"/>
      <c r="N558" s="107"/>
      <c r="O558" s="107"/>
      <c r="P558" s="107"/>
      <c r="Q558" s="107"/>
      <c r="R558" s="107">
        <v>190</v>
      </c>
      <c r="S558" s="107">
        <v>190</v>
      </c>
      <c r="T558" s="99"/>
      <c r="U558" s="100"/>
      <c r="W558" s="57"/>
      <c r="X558" s="57"/>
      <c r="Y558" s="57"/>
      <c r="Z558" s="57"/>
      <c r="AA558" s="57"/>
      <c r="AB558" s="57"/>
      <c r="AC558" s="57"/>
      <c r="AD558" s="57"/>
      <c r="AE558" s="57"/>
      <c r="AF558" s="57"/>
      <c r="AG558" s="57"/>
      <c r="AH558" s="57"/>
      <c r="AI558" s="57"/>
    </row>
    <row r="559" spans="1:35" outlineLevel="2" x14ac:dyDescent="0.35">
      <c r="A559" s="53">
        <v>4</v>
      </c>
      <c r="B559" s="54" t="s">
        <v>1644</v>
      </c>
      <c r="C559" s="101"/>
      <c r="D559" s="102"/>
      <c r="E559" s="56"/>
      <c r="F559" s="103" t="s">
        <v>1645</v>
      </c>
      <c r="G559" s="85">
        <v>1</v>
      </c>
      <c r="H559" s="104" t="s">
        <v>1644</v>
      </c>
      <c r="I559" s="108" t="s">
        <v>760</v>
      </c>
      <c r="J559" s="106"/>
      <c r="K559" s="107">
        <v>1</v>
      </c>
      <c r="L559" s="107">
        <v>79</v>
      </c>
      <c r="M559" s="107"/>
      <c r="N559" s="107"/>
      <c r="O559" s="107"/>
      <c r="P559" s="107"/>
      <c r="Q559" s="107"/>
      <c r="R559" s="107">
        <v>79</v>
      </c>
      <c r="S559" s="107">
        <v>79</v>
      </c>
      <c r="T559" s="99"/>
      <c r="U559" s="100"/>
      <c r="W559" s="57"/>
      <c r="X559" s="57"/>
      <c r="Y559" s="57"/>
      <c r="Z559" s="57"/>
      <c r="AA559" s="57"/>
      <c r="AB559" s="57"/>
      <c r="AC559" s="57"/>
      <c r="AD559" s="57"/>
      <c r="AE559" s="57"/>
      <c r="AF559" s="57"/>
      <c r="AG559" s="57"/>
      <c r="AH559" s="57"/>
      <c r="AI559" s="57"/>
    </row>
    <row r="560" spans="1:35" outlineLevel="2" x14ac:dyDescent="0.35">
      <c r="A560" s="53">
        <v>4</v>
      </c>
      <c r="B560" s="54" t="s">
        <v>1646</v>
      </c>
      <c r="C560" s="101"/>
      <c r="D560" s="102"/>
      <c r="E560" s="56"/>
      <c r="F560" s="103" t="s">
        <v>1647</v>
      </c>
      <c r="G560" s="85">
        <v>1</v>
      </c>
      <c r="H560" s="104" t="s">
        <v>1646</v>
      </c>
      <c r="I560" s="108" t="s">
        <v>762</v>
      </c>
      <c r="J560" s="106"/>
      <c r="K560" s="107">
        <v>1</v>
      </c>
      <c r="L560" s="107">
        <v>51</v>
      </c>
      <c r="M560" s="107"/>
      <c r="N560" s="107"/>
      <c r="O560" s="107"/>
      <c r="P560" s="107"/>
      <c r="Q560" s="107"/>
      <c r="R560" s="107">
        <v>51</v>
      </c>
      <c r="S560" s="107">
        <v>51</v>
      </c>
      <c r="T560" s="99"/>
      <c r="U560" s="100"/>
      <c r="W560" s="57"/>
      <c r="X560" s="57"/>
      <c r="Y560" s="57"/>
      <c r="Z560" s="57"/>
      <c r="AA560" s="57"/>
      <c r="AB560" s="57"/>
      <c r="AC560" s="57"/>
      <c r="AD560" s="57"/>
      <c r="AE560" s="57"/>
      <c r="AF560" s="57"/>
      <c r="AG560" s="57"/>
      <c r="AH560" s="57"/>
      <c r="AI560" s="57"/>
    </row>
    <row r="561" spans="1:35" outlineLevel="2" x14ac:dyDescent="0.35">
      <c r="A561" s="53">
        <v>4</v>
      </c>
      <c r="B561" s="54" t="s">
        <v>1648</v>
      </c>
      <c r="C561" s="101"/>
      <c r="D561" s="102"/>
      <c r="E561" s="56"/>
      <c r="F561" s="103" t="s">
        <v>1649</v>
      </c>
      <c r="G561" s="85">
        <v>1</v>
      </c>
      <c r="H561" s="104" t="s">
        <v>1648</v>
      </c>
      <c r="I561" s="108" t="s">
        <v>764</v>
      </c>
      <c r="J561" s="106"/>
      <c r="K561" s="107">
        <v>1</v>
      </c>
      <c r="L561" s="107">
        <v>198.5</v>
      </c>
      <c r="M561" s="107"/>
      <c r="N561" s="107"/>
      <c r="O561" s="107"/>
      <c r="P561" s="107"/>
      <c r="Q561" s="107"/>
      <c r="R561" s="107">
        <v>198.5</v>
      </c>
      <c r="S561" s="107">
        <v>198.5</v>
      </c>
      <c r="T561" s="99"/>
      <c r="U561" s="100"/>
      <c r="W561" s="57"/>
      <c r="X561" s="57"/>
      <c r="Y561" s="57"/>
      <c r="Z561" s="57"/>
      <c r="AA561" s="57"/>
      <c r="AB561" s="57"/>
      <c r="AC561" s="57"/>
      <c r="AD561" s="57"/>
      <c r="AE561" s="57"/>
      <c r="AF561" s="57"/>
      <c r="AG561" s="57"/>
      <c r="AH561" s="57"/>
      <c r="AI561" s="57"/>
    </row>
    <row r="562" spans="1:35" outlineLevel="2" x14ac:dyDescent="0.35">
      <c r="A562" s="53">
        <v>4</v>
      </c>
      <c r="B562" s="54" t="s">
        <v>1650</v>
      </c>
      <c r="C562" s="101"/>
      <c r="D562" s="102"/>
      <c r="E562" s="56"/>
      <c r="F562" s="103" t="s">
        <v>1651</v>
      </c>
      <c r="G562" s="85">
        <v>1</v>
      </c>
      <c r="H562" s="104" t="s">
        <v>1650</v>
      </c>
      <c r="I562" s="108" t="s">
        <v>766</v>
      </c>
      <c r="J562" s="106"/>
      <c r="K562" s="107">
        <v>1</v>
      </c>
      <c r="L562" s="107">
        <v>23.52</v>
      </c>
      <c r="M562" s="107"/>
      <c r="N562" s="107"/>
      <c r="O562" s="107"/>
      <c r="P562" s="107"/>
      <c r="Q562" s="107"/>
      <c r="R562" s="107">
        <v>23.52</v>
      </c>
      <c r="S562" s="107">
        <v>23.52</v>
      </c>
      <c r="T562" s="99"/>
      <c r="U562" s="100"/>
      <c r="W562" s="57"/>
      <c r="X562" s="57"/>
      <c r="Y562" s="57"/>
      <c r="Z562" s="57"/>
      <c r="AA562" s="57"/>
      <c r="AB562" s="57"/>
      <c r="AC562" s="57"/>
      <c r="AD562" s="57"/>
      <c r="AE562" s="57"/>
      <c r="AF562" s="57"/>
      <c r="AG562" s="57"/>
      <c r="AH562" s="57"/>
      <c r="AI562" s="57"/>
    </row>
    <row r="563" spans="1:35" outlineLevel="2" x14ac:dyDescent="0.35">
      <c r="A563" s="53">
        <v>4</v>
      </c>
      <c r="B563" s="54" t="s">
        <v>1652</v>
      </c>
      <c r="C563" s="101"/>
      <c r="D563" s="102"/>
      <c r="E563" s="56"/>
      <c r="F563" s="103" t="s">
        <v>1653</v>
      </c>
      <c r="G563" s="85">
        <v>1</v>
      </c>
      <c r="H563" s="104" t="s">
        <v>1652</v>
      </c>
      <c r="I563" s="105" t="s">
        <v>1641</v>
      </c>
      <c r="J563" s="106"/>
      <c r="K563" s="107">
        <v>1</v>
      </c>
      <c r="L563" s="107">
        <v>156.84</v>
      </c>
      <c r="M563" s="107"/>
      <c r="N563" s="107"/>
      <c r="O563" s="107"/>
      <c r="P563" s="107"/>
      <c r="Q563" s="107"/>
      <c r="R563" s="107">
        <v>156.84</v>
      </c>
      <c r="S563" s="107">
        <v>156.84</v>
      </c>
      <c r="T563" s="99"/>
      <c r="U563" s="100"/>
      <c r="W563" s="57"/>
      <c r="X563" s="57"/>
      <c r="Y563" s="57"/>
      <c r="Z563" s="57"/>
      <c r="AA563" s="57"/>
      <c r="AB563" s="57"/>
      <c r="AC563" s="57"/>
      <c r="AD563" s="57"/>
      <c r="AE563" s="57"/>
      <c r="AF563" s="57"/>
      <c r="AG563" s="57"/>
      <c r="AH563" s="57"/>
      <c r="AI563" s="57"/>
    </row>
    <row r="564" spans="1:35" ht="73.25" customHeight="1" outlineLevel="2" x14ac:dyDescent="0.35">
      <c r="A564" s="53">
        <v>3</v>
      </c>
      <c r="B564" s="54" t="s">
        <v>376</v>
      </c>
      <c r="C564" s="101" t="s">
        <v>40</v>
      </c>
      <c r="D564" s="102">
        <v>87258</v>
      </c>
      <c r="E564" s="56" t="s">
        <v>33</v>
      </c>
      <c r="F564" s="56" t="s">
        <v>375</v>
      </c>
      <c r="G564" s="109">
        <v>1</v>
      </c>
      <c r="H564" s="96" t="s">
        <v>376</v>
      </c>
      <c r="I564" s="97" t="s">
        <v>374</v>
      </c>
      <c r="J564" s="98"/>
      <c r="K564" s="98"/>
      <c r="L564" s="99"/>
      <c r="M564" s="99"/>
      <c r="N564" s="99"/>
      <c r="O564" s="99"/>
      <c r="P564" s="99"/>
      <c r="Q564" s="99"/>
      <c r="R564" s="99"/>
      <c r="S564" s="99"/>
      <c r="T564" s="99">
        <v>542.02</v>
      </c>
      <c r="U564" s="100" t="s">
        <v>37</v>
      </c>
      <c r="W564" s="57"/>
      <c r="X564" s="57"/>
      <c r="Y564" s="57"/>
      <c r="Z564" s="57"/>
      <c r="AA564" s="57"/>
      <c r="AB564" s="57"/>
      <c r="AC564" s="57"/>
      <c r="AD564" s="57"/>
      <c r="AE564" s="57"/>
      <c r="AF564" s="57"/>
      <c r="AG564" s="57"/>
      <c r="AH564" s="57"/>
      <c r="AI564" s="57"/>
    </row>
    <row r="565" spans="1:35" ht="20.25" customHeight="1" outlineLevel="2" x14ac:dyDescent="0.35">
      <c r="A565" s="53">
        <v>4</v>
      </c>
      <c r="B565" s="54" t="s">
        <v>1654</v>
      </c>
      <c r="C565" s="101"/>
      <c r="D565" s="102"/>
      <c r="E565" s="56"/>
      <c r="F565" s="103" t="s">
        <v>1655</v>
      </c>
      <c r="G565" s="85">
        <v>1</v>
      </c>
      <c r="H565" s="104" t="s">
        <v>1654</v>
      </c>
      <c r="I565" s="108" t="s">
        <v>758</v>
      </c>
      <c r="J565" s="106"/>
      <c r="K565" s="107">
        <v>1</v>
      </c>
      <c r="L565" s="107">
        <v>190</v>
      </c>
      <c r="M565" s="107"/>
      <c r="N565" s="107"/>
      <c r="O565" s="107"/>
      <c r="P565" s="107"/>
      <c r="Q565" s="107"/>
      <c r="R565" s="107">
        <v>190</v>
      </c>
      <c r="S565" s="107">
        <v>190</v>
      </c>
      <c r="T565" s="99"/>
      <c r="U565" s="100"/>
      <c r="W565" s="57"/>
      <c r="X565" s="57"/>
      <c r="Y565" s="57"/>
      <c r="Z565" s="57"/>
      <c r="AA565" s="57"/>
      <c r="AB565" s="57"/>
      <c r="AC565" s="57"/>
      <c r="AD565" s="57"/>
      <c r="AE565" s="57"/>
      <c r="AF565" s="57"/>
      <c r="AG565" s="57"/>
      <c r="AH565" s="57"/>
      <c r="AI565" s="57"/>
    </row>
    <row r="566" spans="1:35" ht="20.25" customHeight="1" outlineLevel="2" x14ac:dyDescent="0.35">
      <c r="A566" s="53">
        <v>4</v>
      </c>
      <c r="B566" s="54" t="s">
        <v>1656</v>
      </c>
      <c r="C566" s="101"/>
      <c r="D566" s="102"/>
      <c r="E566" s="56"/>
      <c r="F566" s="103" t="s">
        <v>1657</v>
      </c>
      <c r="G566" s="85">
        <v>1</v>
      </c>
      <c r="H566" s="104" t="s">
        <v>1656</v>
      </c>
      <c r="I566" s="108" t="s">
        <v>760</v>
      </c>
      <c r="J566" s="106"/>
      <c r="K566" s="107">
        <v>1</v>
      </c>
      <c r="L566" s="107">
        <v>79</v>
      </c>
      <c r="M566" s="107"/>
      <c r="N566" s="107"/>
      <c r="O566" s="107"/>
      <c r="P566" s="107"/>
      <c r="Q566" s="107"/>
      <c r="R566" s="107">
        <v>79</v>
      </c>
      <c r="S566" s="107">
        <v>79</v>
      </c>
      <c r="T566" s="99"/>
      <c r="U566" s="100"/>
      <c r="W566" s="57"/>
      <c r="X566" s="57"/>
      <c r="Y566" s="57"/>
      <c r="Z566" s="57"/>
      <c r="AA566" s="57"/>
      <c r="AB566" s="57"/>
      <c r="AC566" s="57"/>
      <c r="AD566" s="57"/>
      <c r="AE566" s="57"/>
      <c r="AF566" s="57"/>
      <c r="AG566" s="57"/>
      <c r="AH566" s="57"/>
      <c r="AI566" s="57"/>
    </row>
    <row r="567" spans="1:35" ht="20.25" customHeight="1" outlineLevel="2" x14ac:dyDescent="0.35">
      <c r="A567" s="53">
        <v>4</v>
      </c>
      <c r="B567" s="54" t="s">
        <v>1658</v>
      </c>
      <c r="C567" s="101"/>
      <c r="D567" s="102"/>
      <c r="E567" s="56"/>
      <c r="F567" s="103" t="s">
        <v>1659</v>
      </c>
      <c r="G567" s="85">
        <v>1</v>
      </c>
      <c r="H567" s="104" t="s">
        <v>1658</v>
      </c>
      <c r="I567" s="108" t="s">
        <v>762</v>
      </c>
      <c r="J567" s="106"/>
      <c r="K567" s="107">
        <v>1</v>
      </c>
      <c r="L567" s="107">
        <v>51</v>
      </c>
      <c r="M567" s="107"/>
      <c r="N567" s="107"/>
      <c r="O567" s="107"/>
      <c r="P567" s="107"/>
      <c r="Q567" s="107"/>
      <c r="R567" s="107">
        <v>51</v>
      </c>
      <c r="S567" s="107">
        <v>51</v>
      </c>
      <c r="T567" s="99"/>
      <c r="U567" s="100"/>
      <c r="W567" s="57"/>
      <c r="X567" s="57"/>
      <c r="Y567" s="57"/>
      <c r="Z567" s="57"/>
      <c r="AA567" s="57"/>
      <c r="AB567" s="57"/>
      <c r="AC567" s="57"/>
      <c r="AD567" s="57"/>
      <c r="AE567" s="57"/>
      <c r="AF567" s="57"/>
      <c r="AG567" s="57"/>
      <c r="AH567" s="57"/>
      <c r="AI567" s="57"/>
    </row>
    <row r="568" spans="1:35" ht="20.25" customHeight="1" outlineLevel="2" x14ac:dyDescent="0.35">
      <c r="A568" s="53">
        <v>4</v>
      </c>
      <c r="B568" s="54" t="s">
        <v>1660</v>
      </c>
      <c r="C568" s="101"/>
      <c r="D568" s="102"/>
      <c r="E568" s="56"/>
      <c r="F568" s="103" t="s">
        <v>1661</v>
      </c>
      <c r="G568" s="85">
        <v>1</v>
      </c>
      <c r="H568" s="104" t="s">
        <v>1660</v>
      </c>
      <c r="I568" s="108" t="s">
        <v>764</v>
      </c>
      <c r="J568" s="106"/>
      <c r="K568" s="107">
        <v>1</v>
      </c>
      <c r="L568" s="107">
        <v>198.5</v>
      </c>
      <c r="M568" s="107"/>
      <c r="N568" s="107"/>
      <c r="O568" s="107"/>
      <c r="P568" s="107"/>
      <c r="Q568" s="107"/>
      <c r="R568" s="107">
        <v>198.5</v>
      </c>
      <c r="S568" s="107">
        <v>198.5</v>
      </c>
      <c r="T568" s="99"/>
      <c r="U568" s="100"/>
      <c r="W568" s="57"/>
      <c r="X568" s="57"/>
      <c r="Y568" s="57"/>
      <c r="Z568" s="57"/>
      <c r="AA568" s="57"/>
      <c r="AB568" s="57"/>
      <c r="AC568" s="57"/>
      <c r="AD568" s="57"/>
      <c r="AE568" s="57"/>
      <c r="AF568" s="57"/>
      <c r="AG568" s="57"/>
      <c r="AH568" s="57"/>
      <c r="AI568" s="57"/>
    </row>
    <row r="569" spans="1:35" ht="15.75" customHeight="1" outlineLevel="2" x14ac:dyDescent="0.35">
      <c r="A569" s="53">
        <v>4</v>
      </c>
      <c r="B569" s="54" t="s">
        <v>1662</v>
      </c>
      <c r="C569" s="101"/>
      <c r="D569" s="102"/>
      <c r="E569" s="56"/>
      <c r="F569" s="103" t="s">
        <v>1663</v>
      </c>
      <c r="G569" s="85">
        <v>1</v>
      </c>
      <c r="H569" s="104" t="s">
        <v>1662</v>
      </c>
      <c r="I569" s="108" t="s">
        <v>766</v>
      </c>
      <c r="J569" s="106"/>
      <c r="K569" s="107">
        <v>1</v>
      </c>
      <c r="L569" s="107">
        <v>23.52</v>
      </c>
      <c r="M569" s="107"/>
      <c r="N569" s="107"/>
      <c r="O569" s="107"/>
      <c r="P569" s="107"/>
      <c r="Q569" s="107"/>
      <c r="R569" s="107">
        <v>23.52</v>
      </c>
      <c r="S569" s="107">
        <v>23.52</v>
      </c>
      <c r="T569" s="99"/>
      <c r="U569" s="100"/>
      <c r="W569" s="57"/>
      <c r="X569" s="57"/>
      <c r="Y569" s="57"/>
      <c r="Z569" s="57"/>
      <c r="AA569" s="57"/>
      <c r="AB569" s="57"/>
      <c r="AC569" s="57"/>
      <c r="AD569" s="57"/>
      <c r="AE569" s="57"/>
      <c r="AF569" s="57"/>
      <c r="AG569" s="57"/>
      <c r="AH569" s="57"/>
      <c r="AI569" s="57"/>
    </row>
    <row r="570" spans="1:35" ht="80.400000000000006" customHeight="1" outlineLevel="2" x14ac:dyDescent="0.35">
      <c r="A570" s="53">
        <v>3</v>
      </c>
      <c r="B570" s="54" t="s">
        <v>378</v>
      </c>
      <c r="C570" s="94" t="s">
        <v>35</v>
      </c>
      <c r="D570" s="102">
        <v>7</v>
      </c>
      <c r="E570" s="56" t="s">
        <v>33</v>
      </c>
      <c r="F570" s="56" t="s">
        <v>377</v>
      </c>
      <c r="G570" s="109">
        <v>1</v>
      </c>
      <c r="H570" s="96" t="s">
        <v>378</v>
      </c>
      <c r="I570" s="97" t="s">
        <v>266</v>
      </c>
      <c r="J570" s="98"/>
      <c r="K570" s="98"/>
      <c r="L570" s="99"/>
      <c r="M570" s="99"/>
      <c r="N570" s="99"/>
      <c r="O570" s="99"/>
      <c r="P570" s="99"/>
      <c r="Q570" s="99"/>
      <c r="R570" s="99"/>
      <c r="S570" s="99"/>
      <c r="T570" s="99">
        <v>156.84</v>
      </c>
      <c r="U570" s="100" t="s">
        <v>265</v>
      </c>
      <c r="W570" s="57"/>
      <c r="X570" s="57"/>
      <c r="Y570" s="57"/>
      <c r="Z570" s="57"/>
      <c r="AA570" s="57"/>
      <c r="AB570" s="57"/>
      <c r="AC570" s="57"/>
      <c r="AD570" s="57"/>
      <c r="AE570" s="57"/>
      <c r="AF570" s="57"/>
      <c r="AG570" s="57"/>
      <c r="AH570" s="57"/>
      <c r="AI570" s="57"/>
    </row>
    <row r="571" spans="1:35" outlineLevel="2" x14ac:dyDescent="0.35">
      <c r="A571" s="53">
        <v>4</v>
      </c>
      <c r="B571" s="54" t="s">
        <v>1664</v>
      </c>
      <c r="C571" s="101"/>
      <c r="D571" s="102"/>
      <c r="E571" s="56"/>
      <c r="F571" s="103" t="s">
        <v>1665</v>
      </c>
      <c r="G571" s="109">
        <v>1</v>
      </c>
      <c r="H571" s="104" t="s">
        <v>1664</v>
      </c>
      <c r="I571" s="105" t="s">
        <v>1641</v>
      </c>
      <c r="J571" s="106" t="s">
        <v>1666</v>
      </c>
      <c r="K571" s="107">
        <v>1</v>
      </c>
      <c r="L571" s="107">
        <v>156.84</v>
      </c>
      <c r="M571" s="107"/>
      <c r="N571" s="107"/>
      <c r="O571" s="107"/>
      <c r="P571" s="107"/>
      <c r="Q571" s="107"/>
      <c r="R571" s="107">
        <v>156.84</v>
      </c>
      <c r="S571" s="107">
        <v>156.84</v>
      </c>
      <c r="T571" s="99"/>
      <c r="U571" s="100"/>
      <c r="W571" s="57"/>
      <c r="X571" s="57"/>
      <c r="Y571" s="57"/>
      <c r="Z571" s="57"/>
      <c r="AA571" s="57"/>
      <c r="AB571" s="57"/>
      <c r="AC571" s="57"/>
      <c r="AD571" s="57"/>
      <c r="AE571" s="57"/>
      <c r="AF571" s="57"/>
      <c r="AG571" s="57"/>
      <c r="AH571" s="57"/>
      <c r="AI571" s="57"/>
    </row>
    <row r="572" spans="1:35" ht="64.25" customHeight="1" outlineLevel="2" x14ac:dyDescent="0.35">
      <c r="A572" s="53">
        <v>3</v>
      </c>
      <c r="B572" s="54" t="s">
        <v>381</v>
      </c>
      <c r="C572" s="101" t="s">
        <v>40</v>
      </c>
      <c r="D572" s="102">
        <v>92403</v>
      </c>
      <c r="E572" s="56" t="s">
        <v>33</v>
      </c>
      <c r="F572" s="56" t="s">
        <v>380</v>
      </c>
      <c r="G572" s="109">
        <v>1</v>
      </c>
      <c r="H572" s="96" t="s">
        <v>381</v>
      </c>
      <c r="I572" s="97" t="s">
        <v>379</v>
      </c>
      <c r="J572" s="98"/>
      <c r="K572" s="98"/>
      <c r="L572" s="99"/>
      <c r="M572" s="99"/>
      <c r="N572" s="99"/>
      <c r="O572" s="99"/>
      <c r="P572" s="99"/>
      <c r="Q572" s="99"/>
      <c r="R572" s="99"/>
      <c r="S572" s="99"/>
      <c r="T572" s="99">
        <v>537</v>
      </c>
      <c r="U572" s="100" t="s">
        <v>37</v>
      </c>
      <c r="W572" s="57"/>
      <c r="X572" s="57"/>
      <c r="Y572" s="57"/>
      <c r="Z572" s="57"/>
      <c r="AA572" s="57"/>
      <c r="AB572" s="57"/>
      <c r="AC572" s="57"/>
      <c r="AD572" s="57"/>
      <c r="AE572" s="57"/>
      <c r="AF572" s="57"/>
      <c r="AG572" s="57"/>
      <c r="AH572" s="57"/>
      <c r="AI572" s="57"/>
    </row>
    <row r="573" spans="1:35" outlineLevel="2" x14ac:dyDescent="0.35">
      <c r="A573" s="53">
        <v>4</v>
      </c>
      <c r="B573" s="54" t="s">
        <v>1667</v>
      </c>
      <c r="C573" s="101"/>
      <c r="D573" s="102"/>
      <c r="E573" s="56"/>
      <c r="F573" s="103" t="s">
        <v>1668</v>
      </c>
      <c r="G573" s="109">
        <v>1</v>
      </c>
      <c r="H573" s="104" t="s">
        <v>1667</v>
      </c>
      <c r="I573" s="105"/>
      <c r="J573" s="106" t="s">
        <v>1666</v>
      </c>
      <c r="K573" s="107">
        <v>1</v>
      </c>
      <c r="L573" s="107">
        <v>537</v>
      </c>
      <c r="M573" s="107"/>
      <c r="N573" s="107"/>
      <c r="O573" s="107"/>
      <c r="P573" s="107"/>
      <c r="Q573" s="107"/>
      <c r="R573" s="107">
        <v>537</v>
      </c>
      <c r="S573" s="107">
        <v>537</v>
      </c>
      <c r="T573" s="99"/>
      <c r="U573" s="100"/>
      <c r="W573" s="57"/>
      <c r="X573" s="57"/>
      <c r="Y573" s="57"/>
      <c r="Z573" s="57"/>
      <c r="AA573" s="57"/>
      <c r="AB573" s="57"/>
      <c r="AC573" s="57"/>
      <c r="AD573" s="57"/>
      <c r="AE573" s="57"/>
      <c r="AF573" s="57"/>
      <c r="AG573" s="57"/>
      <c r="AH573" s="57"/>
      <c r="AI573" s="57"/>
    </row>
    <row r="574" spans="1:35" ht="106.75" customHeight="1" outlineLevel="2" x14ac:dyDescent="0.35">
      <c r="A574" s="53">
        <v>3</v>
      </c>
      <c r="B574" s="54" t="s">
        <v>384</v>
      </c>
      <c r="C574" s="101" t="s">
        <v>40</v>
      </c>
      <c r="D574" s="102">
        <v>94273</v>
      </c>
      <c r="E574" s="56" t="s">
        <v>33</v>
      </c>
      <c r="F574" s="56" t="s">
        <v>383</v>
      </c>
      <c r="G574" s="109">
        <v>1</v>
      </c>
      <c r="H574" s="96" t="s">
        <v>384</v>
      </c>
      <c r="I574" s="97" t="s">
        <v>382</v>
      </c>
      <c r="J574" s="98"/>
      <c r="K574" s="98"/>
      <c r="L574" s="99"/>
      <c r="M574" s="99"/>
      <c r="N574" s="99"/>
      <c r="O574" s="99"/>
      <c r="P574" s="99"/>
      <c r="Q574" s="99"/>
      <c r="R574" s="99"/>
      <c r="S574" s="99"/>
      <c r="T574" s="99">
        <v>211.06</v>
      </c>
      <c r="U574" s="100" t="s">
        <v>60</v>
      </c>
      <c r="W574" s="57"/>
      <c r="X574" s="57"/>
      <c r="Y574" s="57"/>
      <c r="Z574" s="57"/>
      <c r="AA574" s="57"/>
      <c r="AB574" s="57"/>
      <c r="AC574" s="57"/>
      <c r="AD574" s="57"/>
      <c r="AE574" s="57"/>
      <c r="AF574" s="57"/>
      <c r="AG574" s="57"/>
      <c r="AH574" s="57"/>
      <c r="AI574" s="57"/>
    </row>
    <row r="575" spans="1:35" outlineLevel="2" x14ac:dyDescent="0.35">
      <c r="A575" s="53">
        <v>4</v>
      </c>
      <c r="B575" s="54" t="s">
        <v>1669</v>
      </c>
      <c r="C575" s="101"/>
      <c r="D575" s="102"/>
      <c r="E575" s="56"/>
      <c r="F575" s="103" t="s">
        <v>1670</v>
      </c>
      <c r="G575" s="109">
        <v>1</v>
      </c>
      <c r="H575" s="104" t="s">
        <v>1669</v>
      </c>
      <c r="I575" s="105"/>
      <c r="J575" s="106"/>
      <c r="K575" s="107">
        <v>1</v>
      </c>
      <c r="L575" s="107">
        <v>211.06</v>
      </c>
      <c r="M575" s="107"/>
      <c r="N575" s="107"/>
      <c r="O575" s="107"/>
      <c r="P575" s="107"/>
      <c r="Q575" s="107"/>
      <c r="R575" s="107">
        <v>211.06</v>
      </c>
      <c r="S575" s="107">
        <v>211.06</v>
      </c>
      <c r="T575" s="99"/>
      <c r="U575" s="100"/>
      <c r="W575" s="57"/>
      <c r="X575" s="57"/>
      <c r="Y575" s="57"/>
      <c r="Z575" s="57"/>
      <c r="AA575" s="57"/>
      <c r="AB575" s="57"/>
      <c r="AC575" s="57"/>
      <c r="AD575" s="57"/>
      <c r="AE575" s="57"/>
      <c r="AF575" s="57"/>
      <c r="AG575" s="57"/>
      <c r="AH575" s="57"/>
      <c r="AI575" s="57"/>
    </row>
    <row r="576" spans="1:35" ht="101.5" outlineLevel="2" x14ac:dyDescent="0.35">
      <c r="A576" s="53">
        <v>3</v>
      </c>
      <c r="B576" s="54" t="s">
        <v>386</v>
      </c>
      <c r="C576" s="101" t="s">
        <v>40</v>
      </c>
      <c r="D576" s="102">
        <v>94273</v>
      </c>
      <c r="E576" s="56" t="s">
        <v>33</v>
      </c>
      <c r="F576" s="56" t="s">
        <v>385</v>
      </c>
      <c r="G576" s="109">
        <v>1</v>
      </c>
      <c r="H576" s="96" t="s">
        <v>386</v>
      </c>
      <c r="I576" s="97" t="s">
        <v>382</v>
      </c>
      <c r="J576" s="98"/>
      <c r="K576" s="98"/>
      <c r="L576" s="99"/>
      <c r="M576" s="99"/>
      <c r="N576" s="99"/>
      <c r="O576" s="99"/>
      <c r="P576" s="99"/>
      <c r="Q576" s="99"/>
      <c r="R576" s="99"/>
      <c r="S576" s="99"/>
      <c r="T576" s="99">
        <v>31.6</v>
      </c>
      <c r="U576" s="100" t="s">
        <v>60</v>
      </c>
      <c r="W576" s="57"/>
      <c r="X576" s="57"/>
      <c r="Y576" s="57"/>
      <c r="Z576" s="57"/>
      <c r="AA576" s="57"/>
      <c r="AB576" s="57"/>
      <c r="AC576" s="57"/>
      <c r="AD576" s="57"/>
      <c r="AE576" s="57"/>
      <c r="AF576" s="57"/>
      <c r="AG576" s="57"/>
      <c r="AH576" s="57"/>
      <c r="AI576" s="57"/>
    </row>
    <row r="577" spans="1:35" outlineLevel="2" x14ac:dyDescent="0.35">
      <c r="A577" s="53">
        <v>4</v>
      </c>
      <c r="B577" s="54" t="s">
        <v>1671</v>
      </c>
      <c r="C577" s="101"/>
      <c r="D577" s="102"/>
      <c r="E577" s="56"/>
      <c r="F577" s="103" t="s">
        <v>1672</v>
      </c>
      <c r="G577" s="109">
        <v>1</v>
      </c>
      <c r="H577" s="104" t="s">
        <v>1671</v>
      </c>
      <c r="I577" s="105"/>
      <c r="J577" s="106"/>
      <c r="K577" s="107">
        <v>1</v>
      </c>
      <c r="L577" s="107">
        <v>31.6</v>
      </c>
      <c r="M577" s="107"/>
      <c r="N577" s="107"/>
      <c r="O577" s="107"/>
      <c r="P577" s="107"/>
      <c r="Q577" s="107"/>
      <c r="R577" s="107">
        <v>31.6</v>
      </c>
      <c r="S577" s="107">
        <v>31.6</v>
      </c>
      <c r="T577" s="99"/>
      <c r="U577" s="100"/>
      <c r="W577" s="57"/>
      <c r="X577" s="57"/>
      <c r="Y577" s="57"/>
      <c r="Z577" s="57"/>
      <c r="AA577" s="57"/>
      <c r="AB577" s="57"/>
      <c r="AC577" s="57"/>
      <c r="AD577" s="57"/>
      <c r="AE577" s="57"/>
      <c r="AF577" s="57"/>
      <c r="AG577" s="57"/>
      <c r="AH577" s="57"/>
      <c r="AI577" s="57"/>
    </row>
    <row r="578" spans="1:35" ht="58" outlineLevel="2" x14ac:dyDescent="0.35">
      <c r="A578" s="53">
        <v>3</v>
      </c>
      <c r="B578" s="54" t="s">
        <v>389</v>
      </c>
      <c r="C578" s="101" t="s">
        <v>40</v>
      </c>
      <c r="D578" s="102">
        <v>93679</v>
      </c>
      <c r="E578" s="56" t="s">
        <v>33</v>
      </c>
      <c r="F578" s="56" t="s">
        <v>388</v>
      </c>
      <c r="G578" s="109">
        <v>1</v>
      </c>
      <c r="H578" s="96" t="s">
        <v>389</v>
      </c>
      <c r="I578" s="97" t="s">
        <v>387</v>
      </c>
      <c r="J578" s="98"/>
      <c r="K578" s="98"/>
      <c r="L578" s="99"/>
      <c r="M578" s="99"/>
      <c r="N578" s="99"/>
      <c r="O578" s="99"/>
      <c r="P578" s="99"/>
      <c r="Q578" s="99"/>
      <c r="R578" s="99"/>
      <c r="S578" s="99"/>
      <c r="T578" s="99">
        <v>190.2</v>
      </c>
      <c r="U578" s="100" t="s">
        <v>37</v>
      </c>
      <c r="W578" s="57"/>
      <c r="X578" s="57"/>
      <c r="Y578" s="57"/>
      <c r="Z578" s="57"/>
      <c r="AA578" s="57"/>
      <c r="AB578" s="57"/>
      <c r="AC578" s="57"/>
      <c r="AD578" s="57"/>
      <c r="AE578" s="57"/>
      <c r="AF578" s="57"/>
      <c r="AG578" s="57"/>
      <c r="AH578" s="57"/>
      <c r="AI578" s="57"/>
    </row>
    <row r="579" spans="1:35" outlineLevel="2" x14ac:dyDescent="0.35">
      <c r="A579" s="53">
        <v>4</v>
      </c>
      <c r="B579" s="54" t="s">
        <v>1673</v>
      </c>
      <c r="C579" s="101"/>
      <c r="D579" s="102"/>
      <c r="E579" s="56"/>
      <c r="F579" s="103" t="s">
        <v>1674</v>
      </c>
      <c r="G579" s="109">
        <v>1</v>
      </c>
      <c r="H579" s="104" t="s">
        <v>1673</v>
      </c>
      <c r="I579" s="105"/>
      <c r="J579" s="106"/>
      <c r="K579" s="107">
        <v>1</v>
      </c>
      <c r="L579" s="107">
        <v>190.2</v>
      </c>
      <c r="M579" s="107"/>
      <c r="N579" s="107"/>
      <c r="O579" s="107"/>
      <c r="P579" s="107"/>
      <c r="Q579" s="107"/>
      <c r="R579" s="107">
        <v>190.2</v>
      </c>
      <c r="S579" s="107">
        <v>190.2</v>
      </c>
      <c r="T579" s="99"/>
      <c r="U579" s="100"/>
      <c r="W579" s="57"/>
      <c r="X579" s="57"/>
      <c r="Y579" s="57"/>
      <c r="Z579" s="57"/>
      <c r="AA579" s="57"/>
      <c r="AB579" s="57"/>
      <c r="AC579" s="57"/>
      <c r="AD579" s="57"/>
      <c r="AE579" s="57"/>
      <c r="AF579" s="57"/>
      <c r="AG579" s="57"/>
      <c r="AH579" s="57"/>
      <c r="AI579" s="57"/>
    </row>
    <row r="580" spans="1:35" outlineLevel="2" x14ac:dyDescent="0.35">
      <c r="A580" s="53">
        <v>2</v>
      </c>
      <c r="B580" s="54" t="s">
        <v>392</v>
      </c>
      <c r="C580" s="56"/>
      <c r="D580" s="102"/>
      <c r="E580" s="56"/>
      <c r="F580" s="90">
        <v>12</v>
      </c>
      <c r="G580" s="109">
        <v>1</v>
      </c>
      <c r="H580" s="91" t="s">
        <v>392</v>
      </c>
      <c r="I580" s="110" t="s">
        <v>390</v>
      </c>
      <c r="J580" s="41"/>
      <c r="K580" s="41"/>
      <c r="L580" s="41"/>
      <c r="M580" s="41"/>
      <c r="N580" s="42"/>
      <c r="O580" s="42"/>
      <c r="P580" s="42"/>
      <c r="Q580" s="42"/>
      <c r="R580" s="42"/>
      <c r="S580" s="42"/>
      <c r="T580" s="42"/>
      <c r="U580" s="93"/>
      <c r="W580" s="57"/>
      <c r="X580" s="57"/>
      <c r="Y580" s="57"/>
      <c r="Z580" s="57"/>
      <c r="AA580" s="57"/>
      <c r="AB580" s="57"/>
      <c r="AC580" s="57"/>
      <c r="AD580" s="57"/>
      <c r="AE580" s="57"/>
      <c r="AF580" s="57"/>
      <c r="AG580" s="57"/>
      <c r="AH580" s="57"/>
      <c r="AI580" s="57"/>
    </row>
    <row r="581" spans="1:35" ht="86.25" customHeight="1" outlineLevel="2" x14ac:dyDescent="0.35">
      <c r="A581" s="53">
        <v>3</v>
      </c>
      <c r="B581" s="54" t="s">
        <v>395</v>
      </c>
      <c r="C581" s="101" t="s">
        <v>40</v>
      </c>
      <c r="D581" s="102">
        <v>94207</v>
      </c>
      <c r="E581" s="56" t="s">
        <v>33</v>
      </c>
      <c r="F581" s="56" t="s">
        <v>394</v>
      </c>
      <c r="G581" s="109">
        <v>1</v>
      </c>
      <c r="H581" s="96" t="s">
        <v>395</v>
      </c>
      <c r="I581" s="97" t="s">
        <v>393</v>
      </c>
      <c r="J581" s="98"/>
      <c r="K581" s="98"/>
      <c r="L581" s="99"/>
      <c r="M581" s="99"/>
      <c r="N581" s="99"/>
      <c r="O581" s="99"/>
      <c r="P581" s="99"/>
      <c r="Q581" s="99"/>
      <c r="R581" s="99"/>
      <c r="S581" s="99"/>
      <c r="T581" s="99">
        <v>220.01999999999998</v>
      </c>
      <c r="U581" s="100" t="s">
        <v>37</v>
      </c>
      <c r="W581" s="57"/>
      <c r="X581" s="57"/>
      <c r="Y581" s="57"/>
      <c r="Z581" s="57"/>
      <c r="AA581" s="57"/>
      <c r="AB581" s="57"/>
      <c r="AC581" s="57"/>
      <c r="AD581" s="57"/>
      <c r="AE581" s="57"/>
      <c r="AF581" s="57"/>
      <c r="AG581" s="57"/>
      <c r="AH581" s="57"/>
      <c r="AI581" s="57"/>
    </row>
    <row r="582" spans="1:35" outlineLevel="2" x14ac:dyDescent="0.35">
      <c r="A582" s="53">
        <v>4</v>
      </c>
      <c r="B582" s="54" t="s">
        <v>1675</v>
      </c>
      <c r="C582" s="101"/>
      <c r="D582" s="102"/>
      <c r="E582" s="56"/>
      <c r="F582" s="103" t="s">
        <v>1676</v>
      </c>
      <c r="G582" s="109">
        <v>1</v>
      </c>
      <c r="H582" s="104" t="s">
        <v>1675</v>
      </c>
      <c r="I582" s="105" t="s">
        <v>758</v>
      </c>
      <c r="J582" s="106"/>
      <c r="K582" s="107">
        <v>1</v>
      </c>
      <c r="L582" s="107">
        <v>113.52</v>
      </c>
      <c r="M582" s="107"/>
      <c r="N582" s="107"/>
      <c r="O582" s="107"/>
      <c r="P582" s="107"/>
      <c r="Q582" s="107"/>
      <c r="R582" s="107">
        <v>113.52</v>
      </c>
      <c r="S582" s="107">
        <v>113.52</v>
      </c>
      <c r="T582" s="99"/>
      <c r="U582" s="100"/>
      <c r="W582" s="57"/>
      <c r="X582" s="57"/>
      <c r="Y582" s="57"/>
      <c r="Z582" s="57"/>
      <c r="AA582" s="57"/>
      <c r="AB582" s="57"/>
      <c r="AC582" s="57"/>
      <c r="AD582" s="57"/>
      <c r="AE582" s="57"/>
      <c r="AF582" s="57"/>
      <c r="AG582" s="57"/>
      <c r="AH582" s="57"/>
      <c r="AI582" s="57"/>
    </row>
    <row r="583" spans="1:35" outlineLevel="2" x14ac:dyDescent="0.35">
      <c r="A583" s="53">
        <v>4</v>
      </c>
      <c r="B583" s="54" t="s">
        <v>1677</v>
      </c>
      <c r="C583" s="101"/>
      <c r="D583" s="102"/>
      <c r="E583" s="56"/>
      <c r="F583" s="103" t="s">
        <v>1678</v>
      </c>
      <c r="G583" s="109">
        <v>1</v>
      </c>
      <c r="H583" s="104" t="s">
        <v>1677</v>
      </c>
      <c r="I583" s="105" t="s">
        <v>1679</v>
      </c>
      <c r="J583" s="106"/>
      <c r="K583" s="107">
        <v>1</v>
      </c>
      <c r="L583" s="107">
        <v>106.5</v>
      </c>
      <c r="M583" s="107"/>
      <c r="N583" s="107"/>
      <c r="O583" s="107"/>
      <c r="P583" s="107"/>
      <c r="Q583" s="107"/>
      <c r="R583" s="107">
        <v>106.5</v>
      </c>
      <c r="S583" s="107">
        <v>106.5</v>
      </c>
      <c r="T583" s="99"/>
      <c r="U583" s="100"/>
      <c r="W583" s="57"/>
      <c r="X583" s="57"/>
      <c r="Y583" s="57"/>
      <c r="Z583" s="57"/>
      <c r="AA583" s="57"/>
      <c r="AB583" s="57"/>
      <c r="AC583" s="57"/>
      <c r="AD583" s="57"/>
      <c r="AE583" s="57"/>
      <c r="AF583" s="57"/>
      <c r="AG583" s="57"/>
      <c r="AH583" s="57"/>
      <c r="AI583" s="57"/>
    </row>
    <row r="584" spans="1:35" ht="58" outlineLevel="2" x14ac:dyDescent="0.35">
      <c r="A584" s="53">
        <v>3</v>
      </c>
      <c r="B584" s="54" t="s">
        <v>398</v>
      </c>
      <c r="C584" s="101" t="s">
        <v>40</v>
      </c>
      <c r="D584" s="102">
        <v>98546</v>
      </c>
      <c r="E584" s="56" t="s">
        <v>33</v>
      </c>
      <c r="F584" s="56" t="s">
        <v>397</v>
      </c>
      <c r="G584" s="109">
        <v>1</v>
      </c>
      <c r="H584" s="96" t="s">
        <v>398</v>
      </c>
      <c r="I584" s="97" t="s">
        <v>396</v>
      </c>
      <c r="J584" s="98"/>
      <c r="K584" s="98"/>
      <c r="L584" s="99"/>
      <c r="M584" s="99"/>
      <c r="N584" s="99"/>
      <c r="O584" s="99"/>
      <c r="P584" s="99"/>
      <c r="Q584" s="99"/>
      <c r="R584" s="99"/>
      <c r="S584" s="99"/>
      <c r="T584" s="99">
        <v>107.02</v>
      </c>
      <c r="U584" s="100" t="s">
        <v>37</v>
      </c>
      <c r="W584" s="57"/>
      <c r="X584" s="57"/>
      <c r="Y584" s="57"/>
      <c r="Z584" s="57"/>
      <c r="AA584" s="57"/>
      <c r="AB584" s="57"/>
      <c r="AC584" s="57"/>
      <c r="AD584" s="57"/>
      <c r="AE584" s="57"/>
      <c r="AF584" s="57"/>
      <c r="AG584" s="57"/>
      <c r="AH584" s="57"/>
      <c r="AI584" s="57"/>
    </row>
    <row r="585" spans="1:35" outlineLevel="2" x14ac:dyDescent="0.35">
      <c r="A585" s="53">
        <v>4</v>
      </c>
      <c r="B585" s="54" t="s">
        <v>1680</v>
      </c>
      <c r="C585" s="101"/>
      <c r="D585" s="102"/>
      <c r="E585" s="56"/>
      <c r="F585" s="103" t="s">
        <v>1681</v>
      </c>
      <c r="G585" s="109">
        <v>1</v>
      </c>
      <c r="H585" s="104" t="s">
        <v>1680</v>
      </c>
      <c r="I585" s="105" t="s">
        <v>1682</v>
      </c>
      <c r="J585" s="106"/>
      <c r="K585" s="107">
        <v>1</v>
      </c>
      <c r="L585" s="107">
        <v>62.23</v>
      </c>
      <c r="M585" s="107"/>
      <c r="N585" s="107"/>
      <c r="O585" s="107"/>
      <c r="P585" s="107"/>
      <c r="Q585" s="107"/>
      <c r="R585" s="107">
        <v>62.23</v>
      </c>
      <c r="S585" s="107">
        <v>62.23</v>
      </c>
      <c r="T585" s="99"/>
      <c r="U585" s="100"/>
      <c r="W585" s="57"/>
      <c r="X585" s="57"/>
      <c r="Y585" s="57"/>
      <c r="Z585" s="57"/>
      <c r="AA585" s="57"/>
      <c r="AB585" s="57"/>
      <c r="AC585" s="57"/>
      <c r="AD585" s="57"/>
      <c r="AE585" s="57"/>
      <c r="AF585" s="57"/>
      <c r="AG585" s="57"/>
      <c r="AH585" s="57"/>
      <c r="AI585" s="57"/>
    </row>
    <row r="586" spans="1:35" outlineLevel="2" x14ac:dyDescent="0.35">
      <c r="A586" s="53">
        <v>4</v>
      </c>
      <c r="B586" s="54" t="s">
        <v>1683</v>
      </c>
      <c r="C586" s="101"/>
      <c r="D586" s="102"/>
      <c r="E586" s="56"/>
      <c r="F586" s="103" t="s">
        <v>1684</v>
      </c>
      <c r="G586" s="109">
        <v>1</v>
      </c>
      <c r="H586" s="104" t="s">
        <v>1683</v>
      </c>
      <c r="I586" s="105" t="s">
        <v>1685</v>
      </c>
      <c r="J586" s="106"/>
      <c r="K586" s="107">
        <v>1</v>
      </c>
      <c r="L586" s="107">
        <v>37</v>
      </c>
      <c r="M586" s="107"/>
      <c r="N586" s="107">
        <v>0.3</v>
      </c>
      <c r="O586" s="107"/>
      <c r="P586" s="107"/>
      <c r="Q586" s="107"/>
      <c r="R586" s="107">
        <v>11.1</v>
      </c>
      <c r="S586" s="107">
        <v>11.1</v>
      </c>
      <c r="T586" s="99"/>
      <c r="U586" s="100"/>
      <c r="W586" s="57"/>
      <c r="X586" s="57"/>
      <c r="Y586" s="57"/>
      <c r="Z586" s="57"/>
      <c r="AA586" s="57"/>
      <c r="AB586" s="57"/>
      <c r="AC586" s="57"/>
      <c r="AD586" s="57"/>
      <c r="AE586" s="57"/>
      <c r="AF586" s="57"/>
      <c r="AG586" s="57"/>
      <c r="AH586" s="57"/>
      <c r="AI586" s="57"/>
    </row>
    <row r="587" spans="1:35" outlineLevel="2" x14ac:dyDescent="0.35">
      <c r="A587" s="53">
        <v>4</v>
      </c>
      <c r="B587" s="54" t="s">
        <v>1686</v>
      </c>
      <c r="C587" s="101"/>
      <c r="D587" s="102"/>
      <c r="E587" s="56"/>
      <c r="F587" s="103" t="s">
        <v>1687</v>
      </c>
      <c r="G587" s="109">
        <v>1</v>
      </c>
      <c r="H587" s="104" t="s">
        <v>1686</v>
      </c>
      <c r="I587" s="105" t="s">
        <v>1688</v>
      </c>
      <c r="J587" s="106"/>
      <c r="K587" s="107">
        <v>1</v>
      </c>
      <c r="L587" s="107">
        <v>26.86</v>
      </c>
      <c r="M587" s="107"/>
      <c r="N587" s="107"/>
      <c r="O587" s="107"/>
      <c r="P587" s="107"/>
      <c r="Q587" s="107"/>
      <c r="R587" s="107">
        <v>26.86</v>
      </c>
      <c r="S587" s="107">
        <v>26.86</v>
      </c>
      <c r="T587" s="99"/>
      <c r="U587" s="100"/>
      <c r="W587" s="57"/>
      <c r="X587" s="57"/>
      <c r="Y587" s="57"/>
      <c r="Z587" s="57"/>
      <c r="AA587" s="57"/>
      <c r="AB587" s="57"/>
      <c r="AC587" s="57"/>
      <c r="AD587" s="57"/>
      <c r="AE587" s="57"/>
      <c r="AF587" s="57"/>
      <c r="AG587" s="57"/>
      <c r="AH587" s="57"/>
      <c r="AI587" s="57"/>
    </row>
    <row r="588" spans="1:35" ht="29" outlineLevel="2" x14ac:dyDescent="0.35">
      <c r="A588" s="53">
        <v>4</v>
      </c>
      <c r="B588" s="54" t="s">
        <v>1689</v>
      </c>
      <c r="C588" s="101"/>
      <c r="D588" s="102"/>
      <c r="E588" s="56"/>
      <c r="F588" s="103" t="s">
        <v>1690</v>
      </c>
      <c r="G588" s="109">
        <v>1</v>
      </c>
      <c r="H588" s="104" t="s">
        <v>1689</v>
      </c>
      <c r="I588" s="105" t="s">
        <v>1691</v>
      </c>
      <c r="J588" s="106"/>
      <c r="K588" s="107">
        <v>1</v>
      </c>
      <c r="L588" s="107">
        <v>22.75</v>
      </c>
      <c r="M588" s="107"/>
      <c r="N588" s="107">
        <v>0.3</v>
      </c>
      <c r="O588" s="107"/>
      <c r="P588" s="107"/>
      <c r="Q588" s="107"/>
      <c r="R588" s="107">
        <v>6.8250000000000002</v>
      </c>
      <c r="S588" s="107">
        <v>6.83</v>
      </c>
      <c r="T588" s="99"/>
      <c r="U588" s="100"/>
      <c r="W588" s="57"/>
      <c r="X588" s="57"/>
      <c r="Y588" s="57"/>
      <c r="Z588" s="57"/>
      <c r="AA588" s="57"/>
      <c r="AB588" s="57"/>
      <c r="AC588" s="57"/>
      <c r="AD588" s="57"/>
      <c r="AE588" s="57"/>
      <c r="AF588" s="57"/>
      <c r="AG588" s="57"/>
      <c r="AH588" s="57"/>
      <c r="AI588" s="57"/>
    </row>
    <row r="589" spans="1:35" ht="58" outlineLevel="2" x14ac:dyDescent="0.35">
      <c r="A589" s="53">
        <v>3</v>
      </c>
      <c r="B589" s="54" t="s">
        <v>401</v>
      </c>
      <c r="C589" s="101" t="s">
        <v>40</v>
      </c>
      <c r="D589" s="102">
        <v>98565</v>
      </c>
      <c r="E589" s="56" t="s">
        <v>33</v>
      </c>
      <c r="F589" s="56" t="s">
        <v>400</v>
      </c>
      <c r="G589" s="109">
        <v>1</v>
      </c>
      <c r="H589" s="96" t="s">
        <v>401</v>
      </c>
      <c r="I589" s="97" t="s">
        <v>399</v>
      </c>
      <c r="J589" s="98"/>
      <c r="K589" s="98"/>
      <c r="L589" s="99"/>
      <c r="M589" s="99"/>
      <c r="N589" s="99"/>
      <c r="O589" s="99"/>
      <c r="P589" s="99"/>
      <c r="Q589" s="99"/>
      <c r="R589" s="99"/>
      <c r="S589" s="99"/>
      <c r="T589" s="99">
        <v>107.02</v>
      </c>
      <c r="U589" s="100" t="s">
        <v>37</v>
      </c>
      <c r="W589" s="57"/>
      <c r="X589" s="57"/>
      <c r="Y589" s="57"/>
      <c r="Z589" s="57"/>
      <c r="AA589" s="57"/>
      <c r="AB589" s="57"/>
      <c r="AC589" s="57"/>
      <c r="AD589" s="57"/>
      <c r="AE589" s="57"/>
      <c r="AF589" s="57"/>
      <c r="AG589" s="57"/>
      <c r="AH589" s="57"/>
      <c r="AI589" s="57"/>
    </row>
    <row r="590" spans="1:35" outlineLevel="2" x14ac:dyDescent="0.35">
      <c r="A590" s="53">
        <v>4</v>
      </c>
      <c r="B590" s="54" t="s">
        <v>1692</v>
      </c>
      <c r="C590" s="101"/>
      <c r="D590" s="102"/>
      <c r="E590" s="56"/>
      <c r="F590" s="103" t="s">
        <v>1693</v>
      </c>
      <c r="G590" s="109">
        <v>1</v>
      </c>
      <c r="H590" s="104" t="s">
        <v>1692</v>
      </c>
      <c r="I590" s="105" t="s">
        <v>1682</v>
      </c>
      <c r="J590" s="106"/>
      <c r="K590" s="107">
        <v>1</v>
      </c>
      <c r="L590" s="107">
        <v>62.23</v>
      </c>
      <c r="M590" s="107"/>
      <c r="N590" s="107"/>
      <c r="O590" s="107"/>
      <c r="P590" s="107"/>
      <c r="Q590" s="107"/>
      <c r="R590" s="107">
        <v>62.23</v>
      </c>
      <c r="S590" s="107">
        <v>62.23</v>
      </c>
      <c r="T590" s="99"/>
      <c r="U590" s="100"/>
      <c r="W590" s="57"/>
      <c r="X590" s="57"/>
      <c r="Y590" s="57"/>
      <c r="Z590" s="57"/>
      <c r="AA590" s="57"/>
      <c r="AB590" s="57"/>
      <c r="AC590" s="57"/>
      <c r="AD590" s="57"/>
      <c r="AE590" s="57"/>
      <c r="AF590" s="57"/>
      <c r="AG590" s="57"/>
      <c r="AH590" s="57"/>
      <c r="AI590" s="57"/>
    </row>
    <row r="591" spans="1:35" outlineLevel="2" x14ac:dyDescent="0.35">
      <c r="A591" s="53">
        <v>4</v>
      </c>
      <c r="B591" s="54" t="s">
        <v>1694</v>
      </c>
      <c r="C591" s="101"/>
      <c r="D591" s="102"/>
      <c r="E591" s="56"/>
      <c r="F591" s="103" t="s">
        <v>1695</v>
      </c>
      <c r="G591" s="109">
        <v>1</v>
      </c>
      <c r="H591" s="104" t="s">
        <v>1694</v>
      </c>
      <c r="I591" s="105" t="s">
        <v>1685</v>
      </c>
      <c r="J591" s="106"/>
      <c r="K591" s="107">
        <v>1</v>
      </c>
      <c r="L591" s="107">
        <v>37</v>
      </c>
      <c r="M591" s="107"/>
      <c r="N591" s="107">
        <v>0.3</v>
      </c>
      <c r="O591" s="107"/>
      <c r="P591" s="107"/>
      <c r="Q591" s="107"/>
      <c r="R591" s="107">
        <v>11.1</v>
      </c>
      <c r="S591" s="107">
        <v>11.1</v>
      </c>
      <c r="T591" s="99"/>
      <c r="U591" s="100"/>
      <c r="W591" s="57"/>
      <c r="X591" s="57"/>
      <c r="Y591" s="57"/>
      <c r="Z591" s="57"/>
      <c r="AA591" s="57"/>
      <c r="AB591" s="57"/>
      <c r="AC591" s="57"/>
      <c r="AD591" s="57"/>
      <c r="AE591" s="57"/>
      <c r="AF591" s="57"/>
      <c r="AG591" s="57"/>
      <c r="AH591" s="57"/>
      <c r="AI591" s="57"/>
    </row>
    <row r="592" spans="1:35" outlineLevel="2" x14ac:dyDescent="0.35">
      <c r="A592" s="53">
        <v>4</v>
      </c>
      <c r="B592" s="54" t="s">
        <v>1696</v>
      </c>
      <c r="C592" s="101"/>
      <c r="D592" s="102"/>
      <c r="E592" s="56"/>
      <c r="F592" s="103" t="s">
        <v>1697</v>
      </c>
      <c r="G592" s="109">
        <v>1</v>
      </c>
      <c r="H592" s="104" t="s">
        <v>1696</v>
      </c>
      <c r="I592" s="105" t="s">
        <v>1688</v>
      </c>
      <c r="J592" s="106"/>
      <c r="K592" s="107">
        <v>1</v>
      </c>
      <c r="L592" s="107">
        <v>26.86</v>
      </c>
      <c r="M592" s="107"/>
      <c r="N592" s="107"/>
      <c r="O592" s="107"/>
      <c r="P592" s="107"/>
      <c r="Q592" s="107"/>
      <c r="R592" s="107">
        <v>26.86</v>
      </c>
      <c r="S592" s="107">
        <v>26.86</v>
      </c>
      <c r="T592" s="99"/>
      <c r="U592" s="100"/>
      <c r="W592" s="57"/>
      <c r="X592" s="57"/>
      <c r="Y592" s="57"/>
      <c r="Z592" s="57"/>
      <c r="AA592" s="57"/>
      <c r="AB592" s="57"/>
      <c r="AC592" s="57"/>
      <c r="AD592" s="57"/>
      <c r="AE592" s="57"/>
      <c r="AF592" s="57"/>
      <c r="AG592" s="57"/>
      <c r="AH592" s="57"/>
      <c r="AI592" s="57"/>
    </row>
    <row r="593" spans="1:35" ht="29" outlineLevel="2" x14ac:dyDescent="0.35">
      <c r="A593" s="53">
        <v>4</v>
      </c>
      <c r="B593" s="54" t="s">
        <v>1698</v>
      </c>
      <c r="C593" s="101"/>
      <c r="D593" s="102"/>
      <c r="E593" s="56"/>
      <c r="F593" s="103" t="s">
        <v>1699</v>
      </c>
      <c r="G593" s="109">
        <v>1</v>
      </c>
      <c r="H593" s="104" t="s">
        <v>1698</v>
      </c>
      <c r="I593" s="105" t="s">
        <v>1691</v>
      </c>
      <c r="J593" s="106"/>
      <c r="K593" s="107">
        <v>1</v>
      </c>
      <c r="L593" s="107">
        <v>22.75</v>
      </c>
      <c r="M593" s="107"/>
      <c r="N593" s="107">
        <v>0.3</v>
      </c>
      <c r="O593" s="107"/>
      <c r="P593" s="107"/>
      <c r="Q593" s="107"/>
      <c r="R593" s="107">
        <v>6.8250000000000002</v>
      </c>
      <c r="S593" s="107">
        <v>6.83</v>
      </c>
      <c r="T593" s="99"/>
      <c r="U593" s="100"/>
      <c r="W593" s="57"/>
      <c r="X593" s="57"/>
      <c r="Y593" s="57"/>
      <c r="Z593" s="57"/>
      <c r="AA593" s="57"/>
      <c r="AB593" s="57"/>
      <c r="AC593" s="57"/>
      <c r="AD593" s="57"/>
      <c r="AE593" s="57"/>
      <c r="AF593" s="57"/>
      <c r="AG593" s="57"/>
      <c r="AH593" s="57"/>
      <c r="AI593" s="57"/>
    </row>
    <row r="594" spans="1:35" ht="112.25" customHeight="1" outlineLevel="2" x14ac:dyDescent="0.35">
      <c r="A594" s="53">
        <v>3</v>
      </c>
      <c r="B594" s="54" t="s">
        <v>404</v>
      </c>
      <c r="C594" s="101" t="s">
        <v>40</v>
      </c>
      <c r="D594" s="102">
        <v>100373</v>
      </c>
      <c r="E594" s="56" t="s">
        <v>33</v>
      </c>
      <c r="F594" s="56" t="s">
        <v>403</v>
      </c>
      <c r="G594" s="109">
        <v>1</v>
      </c>
      <c r="H594" s="96" t="s">
        <v>404</v>
      </c>
      <c r="I594" s="97" t="s">
        <v>402</v>
      </c>
      <c r="J594" s="98"/>
      <c r="K594" s="98"/>
      <c r="L594" s="99"/>
      <c r="M594" s="99"/>
      <c r="N594" s="99"/>
      <c r="O594" s="99"/>
      <c r="P594" s="99"/>
      <c r="Q594" s="99"/>
      <c r="R594" s="99"/>
      <c r="S594" s="99"/>
      <c r="T594" s="99">
        <v>5</v>
      </c>
      <c r="U594" s="100" t="s">
        <v>220</v>
      </c>
      <c r="W594" s="57"/>
      <c r="X594" s="57"/>
      <c r="Y594" s="57"/>
      <c r="Z594" s="57"/>
      <c r="AA594" s="57"/>
      <c r="AB594" s="57"/>
      <c r="AC594" s="57"/>
      <c r="AD594" s="57"/>
      <c r="AE594" s="57"/>
      <c r="AF594" s="57"/>
      <c r="AG594" s="57"/>
      <c r="AH594" s="57"/>
      <c r="AI594" s="57"/>
    </row>
    <row r="595" spans="1:35" outlineLevel="2" x14ac:dyDescent="0.35">
      <c r="A595" s="53">
        <v>4</v>
      </c>
      <c r="B595" s="54" t="s">
        <v>1700</v>
      </c>
      <c r="C595" s="101"/>
      <c r="D595" s="102"/>
      <c r="E595" s="56"/>
      <c r="F595" s="103" t="s">
        <v>1701</v>
      </c>
      <c r="G595" s="109">
        <v>1</v>
      </c>
      <c r="H595" s="104" t="s">
        <v>1700</v>
      </c>
      <c r="I595" s="105"/>
      <c r="J595" s="106"/>
      <c r="K595" s="107">
        <v>1</v>
      </c>
      <c r="L595" s="107">
        <v>5</v>
      </c>
      <c r="M595" s="107"/>
      <c r="N595" s="107"/>
      <c r="O595" s="107"/>
      <c r="P595" s="107"/>
      <c r="Q595" s="107"/>
      <c r="R595" s="107">
        <v>5</v>
      </c>
      <c r="S595" s="107">
        <v>5</v>
      </c>
      <c r="T595" s="99"/>
      <c r="U595" s="100"/>
      <c r="W595" s="57"/>
      <c r="X595" s="57"/>
      <c r="Y595" s="57"/>
      <c r="Z595" s="57"/>
      <c r="AA595" s="57"/>
      <c r="AB595" s="57"/>
      <c r="AC595" s="57"/>
      <c r="AD595" s="57"/>
      <c r="AE595" s="57"/>
      <c r="AF595" s="57"/>
      <c r="AG595" s="57"/>
      <c r="AH595" s="57"/>
      <c r="AI595" s="57"/>
    </row>
    <row r="596" spans="1:35" ht="112.75" customHeight="1" outlineLevel="2" x14ac:dyDescent="0.35">
      <c r="A596" s="53">
        <v>3</v>
      </c>
      <c r="B596" s="54" t="s">
        <v>407</v>
      </c>
      <c r="C596" s="101" t="s">
        <v>40</v>
      </c>
      <c r="D596" s="102">
        <v>92562</v>
      </c>
      <c r="E596" s="56" t="s">
        <v>33</v>
      </c>
      <c r="F596" s="56" t="s">
        <v>406</v>
      </c>
      <c r="G596" s="109">
        <v>1</v>
      </c>
      <c r="H596" s="96" t="s">
        <v>407</v>
      </c>
      <c r="I596" s="97" t="s">
        <v>405</v>
      </c>
      <c r="J596" s="98"/>
      <c r="K596" s="98"/>
      <c r="L596" s="99"/>
      <c r="M596" s="99"/>
      <c r="N596" s="99"/>
      <c r="O596" s="99"/>
      <c r="P596" s="99"/>
      <c r="Q596" s="99"/>
      <c r="R596" s="99"/>
      <c r="S596" s="99"/>
      <c r="T596" s="99">
        <v>9</v>
      </c>
      <c r="U596" s="100" t="s">
        <v>220</v>
      </c>
      <c r="W596" s="57"/>
      <c r="X596" s="57"/>
      <c r="Y596" s="57">
        <v>4.375</v>
      </c>
      <c r="Z596" s="57"/>
      <c r="AA596" s="57"/>
      <c r="AB596" s="57"/>
      <c r="AC596" s="57"/>
      <c r="AD596" s="57"/>
      <c r="AE596" s="57"/>
      <c r="AF596" s="57"/>
      <c r="AG596" s="57"/>
      <c r="AH596" s="57"/>
      <c r="AI596" s="57"/>
    </row>
    <row r="597" spans="1:35" outlineLevel="2" x14ac:dyDescent="0.35">
      <c r="A597" s="53">
        <v>4</v>
      </c>
      <c r="B597" s="54" t="s">
        <v>1702</v>
      </c>
      <c r="C597" s="101"/>
      <c r="D597" s="102"/>
      <c r="E597" s="56"/>
      <c r="F597" s="103" t="s">
        <v>1703</v>
      </c>
      <c r="G597" s="109">
        <v>1</v>
      </c>
      <c r="H597" s="104" t="s">
        <v>1702</v>
      </c>
      <c r="I597" s="105"/>
      <c r="J597" s="106"/>
      <c r="K597" s="107">
        <v>1</v>
      </c>
      <c r="L597" s="107">
        <v>9</v>
      </c>
      <c r="M597" s="107"/>
      <c r="N597" s="107"/>
      <c r="O597" s="107"/>
      <c r="P597" s="107"/>
      <c r="Q597" s="107"/>
      <c r="R597" s="107">
        <v>9</v>
      </c>
      <c r="S597" s="107">
        <v>9</v>
      </c>
      <c r="T597" s="99"/>
      <c r="U597" s="100"/>
      <c r="W597" s="57"/>
      <c r="X597" s="57"/>
      <c r="Y597" s="57"/>
      <c r="Z597" s="57"/>
      <c r="AA597" s="57"/>
      <c r="AB597" s="57"/>
      <c r="AC597" s="57"/>
      <c r="AD597" s="57"/>
      <c r="AE597" s="57"/>
      <c r="AF597" s="57"/>
      <c r="AG597" s="57"/>
      <c r="AH597" s="57"/>
      <c r="AI597" s="57"/>
    </row>
    <row r="598" spans="1:35" ht="90" customHeight="1" outlineLevel="2" x14ac:dyDescent="0.35">
      <c r="A598" s="53">
        <v>3</v>
      </c>
      <c r="B598" s="54" t="s">
        <v>410</v>
      </c>
      <c r="C598" s="101" t="s">
        <v>40</v>
      </c>
      <c r="D598" s="102">
        <v>92544</v>
      </c>
      <c r="E598" s="56" t="s">
        <v>33</v>
      </c>
      <c r="F598" s="56" t="s">
        <v>409</v>
      </c>
      <c r="G598" s="109">
        <v>1</v>
      </c>
      <c r="H598" s="96" t="s">
        <v>410</v>
      </c>
      <c r="I598" s="97" t="s">
        <v>408</v>
      </c>
      <c r="J598" s="98"/>
      <c r="K598" s="98"/>
      <c r="L598" s="99"/>
      <c r="M598" s="99"/>
      <c r="N598" s="99"/>
      <c r="O598" s="99"/>
      <c r="P598" s="99"/>
      <c r="Q598" s="99"/>
      <c r="R598" s="99"/>
      <c r="S598" s="99"/>
      <c r="T598" s="99">
        <v>220.01999999999998</v>
      </c>
      <c r="U598" s="100" t="s">
        <v>37</v>
      </c>
      <c r="W598" s="57"/>
      <c r="X598" s="57"/>
      <c r="Y598" s="57"/>
      <c r="Z598" s="57"/>
      <c r="AA598" s="57"/>
      <c r="AB598" s="57"/>
      <c r="AC598" s="57"/>
      <c r="AD598" s="57"/>
      <c r="AE598" s="57"/>
      <c r="AF598" s="57"/>
      <c r="AG598" s="57"/>
      <c r="AH598" s="57"/>
      <c r="AI598" s="57"/>
    </row>
    <row r="599" spans="1:35" outlineLevel="2" x14ac:dyDescent="0.35">
      <c r="A599" s="53">
        <v>4</v>
      </c>
      <c r="B599" s="54" t="s">
        <v>1704</v>
      </c>
      <c r="C599" s="101"/>
      <c r="D599" s="102"/>
      <c r="E599" s="56"/>
      <c r="F599" s="103" t="s">
        <v>1705</v>
      </c>
      <c r="G599" s="109">
        <v>1</v>
      </c>
      <c r="H599" s="104" t="s">
        <v>1704</v>
      </c>
      <c r="I599" s="105" t="s">
        <v>758</v>
      </c>
      <c r="J599" s="106"/>
      <c r="K599" s="107">
        <v>1</v>
      </c>
      <c r="L599" s="107">
        <v>113.52</v>
      </c>
      <c r="M599" s="107"/>
      <c r="N599" s="107"/>
      <c r="O599" s="107"/>
      <c r="P599" s="107"/>
      <c r="Q599" s="107"/>
      <c r="R599" s="107">
        <v>113.52</v>
      </c>
      <c r="S599" s="107">
        <v>113.52</v>
      </c>
      <c r="T599" s="99"/>
      <c r="U599" s="100"/>
      <c r="W599" s="57"/>
      <c r="X599" s="57"/>
      <c r="Y599" s="57"/>
      <c r="Z599" s="57"/>
      <c r="AA599" s="57"/>
      <c r="AB599" s="57"/>
      <c r="AC599" s="57"/>
      <c r="AD599" s="57"/>
      <c r="AE599" s="57"/>
      <c r="AF599" s="57"/>
      <c r="AG599" s="57"/>
      <c r="AH599" s="57"/>
      <c r="AI599" s="57"/>
    </row>
    <row r="600" spans="1:35" outlineLevel="2" x14ac:dyDescent="0.35">
      <c r="A600" s="53">
        <v>4</v>
      </c>
      <c r="B600" s="54" t="s">
        <v>1706</v>
      </c>
      <c r="C600" s="101"/>
      <c r="D600" s="102"/>
      <c r="E600" s="56"/>
      <c r="F600" s="103" t="s">
        <v>1707</v>
      </c>
      <c r="G600" s="109">
        <v>1</v>
      </c>
      <c r="H600" s="104" t="s">
        <v>1706</v>
      </c>
      <c r="I600" s="105" t="s">
        <v>1679</v>
      </c>
      <c r="J600" s="106"/>
      <c r="K600" s="107">
        <v>1</v>
      </c>
      <c r="L600" s="107">
        <v>106.5</v>
      </c>
      <c r="M600" s="107"/>
      <c r="N600" s="107"/>
      <c r="O600" s="107"/>
      <c r="P600" s="107"/>
      <c r="Q600" s="107"/>
      <c r="R600" s="107">
        <v>106.5</v>
      </c>
      <c r="S600" s="107">
        <v>106.5</v>
      </c>
      <c r="T600" s="99"/>
      <c r="U600" s="100"/>
      <c r="W600" s="57"/>
      <c r="X600" s="57"/>
      <c r="Y600" s="57"/>
      <c r="Z600" s="57"/>
      <c r="AA600" s="57"/>
      <c r="AB600" s="57"/>
      <c r="AC600" s="57"/>
      <c r="AD600" s="57"/>
      <c r="AE600" s="57"/>
      <c r="AF600" s="57"/>
      <c r="AG600" s="57"/>
      <c r="AH600" s="57"/>
      <c r="AI600" s="57"/>
    </row>
    <row r="601" spans="1:35" ht="58" outlineLevel="2" x14ac:dyDescent="0.35">
      <c r="A601" s="53">
        <v>3</v>
      </c>
      <c r="B601" s="54" t="s">
        <v>413</v>
      </c>
      <c r="C601" s="101" t="s">
        <v>40</v>
      </c>
      <c r="D601" s="102">
        <v>100435</v>
      </c>
      <c r="E601" s="56" t="s">
        <v>33</v>
      </c>
      <c r="F601" s="56" t="s">
        <v>412</v>
      </c>
      <c r="G601" s="109">
        <v>1</v>
      </c>
      <c r="H601" s="96" t="s">
        <v>413</v>
      </c>
      <c r="I601" s="97" t="s">
        <v>411</v>
      </c>
      <c r="J601" s="98"/>
      <c r="K601" s="98"/>
      <c r="L601" s="99"/>
      <c r="M601" s="99"/>
      <c r="N601" s="99"/>
      <c r="O601" s="99"/>
      <c r="P601" s="99"/>
      <c r="Q601" s="99"/>
      <c r="R601" s="99"/>
      <c r="S601" s="99"/>
      <c r="T601" s="99">
        <v>91.35</v>
      </c>
      <c r="U601" s="100" t="s">
        <v>60</v>
      </c>
      <c r="W601" s="57"/>
      <c r="X601" s="57"/>
      <c r="Y601" s="57"/>
      <c r="Z601" s="57"/>
      <c r="AA601" s="57"/>
      <c r="AB601" s="57"/>
      <c r="AC601" s="57"/>
      <c r="AD601" s="57"/>
      <c r="AE601" s="57"/>
      <c r="AF601" s="57"/>
      <c r="AG601" s="57"/>
      <c r="AH601" s="57"/>
      <c r="AI601" s="57"/>
    </row>
    <row r="602" spans="1:35" outlineLevel="2" x14ac:dyDescent="0.35">
      <c r="A602" s="53">
        <v>4</v>
      </c>
      <c r="B602" s="54" t="s">
        <v>1708</v>
      </c>
      <c r="C602" s="101"/>
      <c r="D602" s="102"/>
      <c r="E602" s="56"/>
      <c r="F602" s="103" t="s">
        <v>1709</v>
      </c>
      <c r="G602" s="109">
        <v>1</v>
      </c>
      <c r="H602" s="104" t="s">
        <v>1708</v>
      </c>
      <c r="I602" s="105" t="s">
        <v>758</v>
      </c>
      <c r="J602" s="106"/>
      <c r="K602" s="107">
        <v>1</v>
      </c>
      <c r="L602" s="107">
        <v>30.75</v>
      </c>
      <c r="M602" s="107"/>
      <c r="N602" s="107"/>
      <c r="O602" s="107"/>
      <c r="P602" s="107"/>
      <c r="Q602" s="107"/>
      <c r="R602" s="107">
        <v>30.75</v>
      </c>
      <c r="S602" s="107">
        <v>30.75</v>
      </c>
      <c r="T602" s="99"/>
      <c r="U602" s="100"/>
      <c r="W602" s="57"/>
      <c r="X602" s="57"/>
      <c r="Y602" s="57"/>
      <c r="Z602" s="57"/>
      <c r="AA602" s="57"/>
      <c r="AB602" s="57"/>
      <c r="AC602" s="57"/>
      <c r="AD602" s="57"/>
      <c r="AE602" s="57"/>
      <c r="AF602" s="57"/>
      <c r="AG602" s="57"/>
      <c r="AH602" s="57"/>
      <c r="AI602" s="57"/>
    </row>
    <row r="603" spans="1:35" outlineLevel="2" x14ac:dyDescent="0.35">
      <c r="A603" s="53">
        <v>4</v>
      </c>
      <c r="B603" s="54" t="s">
        <v>1710</v>
      </c>
      <c r="C603" s="101"/>
      <c r="D603" s="102"/>
      <c r="E603" s="56"/>
      <c r="F603" s="103" t="s">
        <v>1711</v>
      </c>
      <c r="G603" s="109">
        <v>1</v>
      </c>
      <c r="H603" s="104" t="s">
        <v>1710</v>
      </c>
      <c r="I603" s="105" t="s">
        <v>1166</v>
      </c>
      <c r="J603" s="106"/>
      <c r="K603" s="107">
        <v>1</v>
      </c>
      <c r="L603" s="107">
        <v>27.4</v>
      </c>
      <c r="M603" s="107"/>
      <c r="N603" s="107"/>
      <c r="O603" s="107"/>
      <c r="P603" s="107"/>
      <c r="Q603" s="107"/>
      <c r="R603" s="107">
        <v>27.4</v>
      </c>
      <c r="S603" s="107">
        <v>27.4</v>
      </c>
      <c r="T603" s="99"/>
      <c r="U603" s="100"/>
      <c r="W603" s="57"/>
      <c r="X603" s="57"/>
      <c r="Y603" s="57"/>
      <c r="Z603" s="57"/>
      <c r="AA603" s="57"/>
      <c r="AB603" s="57"/>
      <c r="AC603" s="57"/>
      <c r="AD603" s="57"/>
      <c r="AE603" s="57"/>
      <c r="AF603" s="57"/>
      <c r="AG603" s="57"/>
      <c r="AH603" s="57"/>
      <c r="AI603" s="57"/>
    </row>
    <row r="604" spans="1:35" outlineLevel="2" x14ac:dyDescent="0.35">
      <c r="A604" s="53">
        <v>4</v>
      </c>
      <c r="B604" s="54" t="s">
        <v>1712</v>
      </c>
      <c r="C604" s="101"/>
      <c r="D604" s="102"/>
      <c r="E604" s="56"/>
      <c r="F604" s="103" t="s">
        <v>1713</v>
      </c>
      <c r="G604" s="109">
        <v>1</v>
      </c>
      <c r="H604" s="104" t="s">
        <v>1712</v>
      </c>
      <c r="I604" s="105" t="s">
        <v>1679</v>
      </c>
      <c r="J604" s="106"/>
      <c r="K604" s="107">
        <v>1</v>
      </c>
      <c r="L604" s="107">
        <v>33.200000000000003</v>
      </c>
      <c r="M604" s="107"/>
      <c r="N604" s="107"/>
      <c r="O604" s="107"/>
      <c r="P604" s="107"/>
      <c r="Q604" s="107"/>
      <c r="R604" s="107">
        <v>33.200000000000003</v>
      </c>
      <c r="S604" s="107">
        <v>33.200000000000003</v>
      </c>
      <c r="T604" s="99"/>
      <c r="U604" s="100"/>
      <c r="W604" s="57"/>
      <c r="X604" s="57"/>
      <c r="Y604" s="57"/>
      <c r="Z604" s="57"/>
      <c r="AA604" s="57"/>
      <c r="AB604" s="57"/>
      <c r="AC604" s="57"/>
      <c r="AD604" s="57"/>
      <c r="AE604" s="57"/>
      <c r="AF604" s="57"/>
      <c r="AG604" s="57"/>
      <c r="AH604" s="57"/>
      <c r="AI604" s="57"/>
    </row>
    <row r="605" spans="1:35" ht="83.25" customHeight="1" outlineLevel="2" x14ac:dyDescent="0.35">
      <c r="A605" s="53">
        <v>3</v>
      </c>
      <c r="B605" s="54" t="s">
        <v>416</v>
      </c>
      <c r="C605" s="101" t="s">
        <v>40</v>
      </c>
      <c r="D605" s="102">
        <v>94229</v>
      </c>
      <c r="E605" s="56" t="s">
        <v>33</v>
      </c>
      <c r="F605" s="56" t="s">
        <v>415</v>
      </c>
      <c r="G605" s="109">
        <v>1</v>
      </c>
      <c r="H605" s="96" t="s">
        <v>416</v>
      </c>
      <c r="I605" s="97" t="s">
        <v>414</v>
      </c>
      <c r="J605" s="98"/>
      <c r="K605" s="98"/>
      <c r="L605" s="99"/>
      <c r="M605" s="99"/>
      <c r="N605" s="99"/>
      <c r="O605" s="99"/>
      <c r="P605" s="99"/>
      <c r="Q605" s="99"/>
      <c r="R605" s="99"/>
      <c r="S605" s="99"/>
      <c r="T605" s="99">
        <v>37.75</v>
      </c>
      <c r="U605" s="100" t="s">
        <v>60</v>
      </c>
      <c r="W605" s="57"/>
      <c r="X605" s="57"/>
      <c r="Y605" s="57"/>
      <c r="Z605" s="57"/>
      <c r="AA605" s="57"/>
      <c r="AB605" s="57"/>
      <c r="AC605" s="57"/>
      <c r="AD605" s="57"/>
      <c r="AE605" s="57"/>
      <c r="AF605" s="57"/>
      <c r="AG605" s="57"/>
      <c r="AH605" s="57"/>
      <c r="AI605" s="57"/>
    </row>
    <row r="606" spans="1:35" outlineLevel="2" x14ac:dyDescent="0.35">
      <c r="A606" s="53">
        <v>4</v>
      </c>
      <c r="B606" s="54" t="s">
        <v>1714</v>
      </c>
      <c r="C606" s="101"/>
      <c r="D606" s="102"/>
      <c r="E606" s="56"/>
      <c r="F606" s="103" t="s">
        <v>1715</v>
      </c>
      <c r="G606" s="109">
        <v>1</v>
      </c>
      <c r="H606" s="104" t="s">
        <v>1714</v>
      </c>
      <c r="I606" s="105" t="s">
        <v>758</v>
      </c>
      <c r="J606" s="106"/>
      <c r="K606" s="107">
        <v>1</v>
      </c>
      <c r="L606" s="107">
        <v>13.95</v>
      </c>
      <c r="M606" s="107"/>
      <c r="N606" s="107"/>
      <c r="O606" s="107"/>
      <c r="P606" s="107"/>
      <c r="Q606" s="107"/>
      <c r="R606" s="107">
        <v>13.95</v>
      </c>
      <c r="S606" s="107">
        <v>13.95</v>
      </c>
      <c r="T606" s="99"/>
      <c r="U606" s="100"/>
      <c r="W606" s="57"/>
      <c r="X606" s="57"/>
      <c r="Y606" s="57"/>
      <c r="Z606" s="57"/>
      <c r="AA606" s="57"/>
      <c r="AB606" s="57"/>
      <c r="AC606" s="57"/>
      <c r="AD606" s="57"/>
      <c r="AE606" s="57"/>
      <c r="AF606" s="57"/>
      <c r="AG606" s="57"/>
      <c r="AH606" s="57"/>
      <c r="AI606" s="57"/>
    </row>
    <row r="607" spans="1:35" outlineLevel="2" x14ac:dyDescent="0.35">
      <c r="A607" s="53">
        <v>4</v>
      </c>
      <c r="B607" s="54" t="s">
        <v>1716</v>
      </c>
      <c r="C607" s="101"/>
      <c r="D607" s="102"/>
      <c r="E607" s="56"/>
      <c r="F607" s="103" t="s">
        <v>1717</v>
      </c>
      <c r="G607" s="109">
        <v>1</v>
      </c>
      <c r="H607" s="104" t="s">
        <v>1716</v>
      </c>
      <c r="I607" s="105" t="s">
        <v>1166</v>
      </c>
      <c r="J607" s="106"/>
      <c r="K607" s="107">
        <v>1</v>
      </c>
      <c r="L607" s="107">
        <v>13.4</v>
      </c>
      <c r="M607" s="107"/>
      <c r="N607" s="107"/>
      <c r="O607" s="107"/>
      <c r="P607" s="107"/>
      <c r="Q607" s="107"/>
      <c r="R607" s="107">
        <v>13.4</v>
      </c>
      <c r="S607" s="107">
        <v>13.4</v>
      </c>
      <c r="T607" s="99"/>
      <c r="U607" s="100"/>
      <c r="W607" s="57"/>
      <c r="X607" s="57">
        <v>4.4666666666666668</v>
      </c>
      <c r="Y607" s="57"/>
      <c r="Z607" s="57"/>
      <c r="AA607" s="57"/>
      <c r="AB607" s="57"/>
      <c r="AC607" s="57"/>
      <c r="AD607" s="57"/>
      <c r="AE607" s="57"/>
      <c r="AF607" s="57"/>
      <c r="AG607" s="57"/>
      <c r="AH607" s="57"/>
      <c r="AI607" s="57"/>
    </row>
    <row r="608" spans="1:35" outlineLevel="2" x14ac:dyDescent="0.35">
      <c r="A608" s="53">
        <v>4</v>
      </c>
      <c r="B608" s="54" t="s">
        <v>1718</v>
      </c>
      <c r="C608" s="101"/>
      <c r="D608" s="102"/>
      <c r="E608" s="56"/>
      <c r="F608" s="103" t="s">
        <v>1719</v>
      </c>
      <c r="G608" s="109">
        <v>1</v>
      </c>
      <c r="H608" s="104" t="s">
        <v>1718</v>
      </c>
      <c r="I608" s="105" t="s">
        <v>1679</v>
      </c>
      <c r="J608" s="106"/>
      <c r="K608" s="107">
        <v>1</v>
      </c>
      <c r="L608" s="107">
        <v>10.4</v>
      </c>
      <c r="M608" s="107"/>
      <c r="N608" s="107"/>
      <c r="O608" s="107"/>
      <c r="P608" s="107"/>
      <c r="Q608" s="107"/>
      <c r="R608" s="107">
        <v>10.4</v>
      </c>
      <c r="S608" s="107">
        <v>10.4</v>
      </c>
      <c r="T608" s="99"/>
      <c r="U608" s="100"/>
      <c r="W608" s="57"/>
      <c r="X608" s="57"/>
      <c r="Y608" s="57"/>
      <c r="Z608" s="57"/>
      <c r="AA608" s="57"/>
      <c r="AB608" s="57"/>
      <c r="AC608" s="57"/>
      <c r="AD608" s="57"/>
      <c r="AE608" s="57"/>
      <c r="AF608" s="57"/>
      <c r="AG608" s="57"/>
      <c r="AH608" s="57"/>
      <c r="AI608" s="57"/>
    </row>
    <row r="609" spans="1:35" ht="29" outlineLevel="2" x14ac:dyDescent="0.35">
      <c r="A609" s="53">
        <v>3</v>
      </c>
      <c r="B609" s="54" t="s">
        <v>419</v>
      </c>
      <c r="C609" s="101" t="s">
        <v>40</v>
      </c>
      <c r="D609" s="102">
        <v>96113</v>
      </c>
      <c r="E609" s="56" t="s">
        <v>33</v>
      </c>
      <c r="F609" s="56" t="s">
        <v>418</v>
      </c>
      <c r="G609" s="109">
        <v>1</v>
      </c>
      <c r="H609" s="96" t="s">
        <v>419</v>
      </c>
      <c r="I609" s="97" t="s">
        <v>417</v>
      </c>
      <c r="J609" s="98"/>
      <c r="K609" s="98"/>
      <c r="L609" s="99"/>
      <c r="M609" s="99"/>
      <c r="N609" s="99"/>
      <c r="O609" s="99"/>
      <c r="P609" s="99"/>
      <c r="Q609" s="99"/>
      <c r="R609" s="99"/>
      <c r="S609" s="99"/>
      <c r="T609" s="99">
        <v>491.02</v>
      </c>
      <c r="U609" s="100" t="s">
        <v>37</v>
      </c>
      <c r="W609" s="57"/>
      <c r="X609" s="57"/>
      <c r="Y609" s="57"/>
      <c r="Z609" s="57"/>
      <c r="AA609" s="57"/>
      <c r="AB609" s="57"/>
      <c r="AC609" s="57"/>
      <c r="AD609" s="57"/>
      <c r="AE609" s="57"/>
      <c r="AF609" s="57"/>
      <c r="AG609" s="57"/>
      <c r="AH609" s="57"/>
      <c r="AI609" s="57"/>
    </row>
    <row r="610" spans="1:35" outlineLevel="2" x14ac:dyDescent="0.35">
      <c r="A610" s="53">
        <v>4</v>
      </c>
      <c r="B610" s="54" t="s">
        <v>1720</v>
      </c>
      <c r="C610" s="101"/>
      <c r="D610" s="102"/>
      <c r="E610" s="56"/>
      <c r="F610" s="103" t="s">
        <v>1721</v>
      </c>
      <c r="G610" s="109">
        <v>1</v>
      </c>
      <c r="H610" s="104" t="s">
        <v>1720</v>
      </c>
      <c r="I610" s="108" t="s">
        <v>758</v>
      </c>
      <c r="J610" s="106"/>
      <c r="K610" s="107">
        <v>1</v>
      </c>
      <c r="L610" s="107">
        <v>190</v>
      </c>
      <c r="M610" s="107"/>
      <c r="N610" s="107"/>
      <c r="O610" s="107"/>
      <c r="P610" s="107"/>
      <c r="Q610" s="107"/>
      <c r="R610" s="107">
        <v>190</v>
      </c>
      <c r="S610" s="107">
        <v>190</v>
      </c>
      <c r="T610" s="99"/>
      <c r="U610" s="100"/>
      <c r="W610" s="57"/>
      <c r="X610" s="57"/>
      <c r="Y610" s="57"/>
      <c r="Z610" s="57"/>
      <c r="AA610" s="57"/>
      <c r="AB610" s="57"/>
      <c r="AC610" s="57"/>
      <c r="AD610" s="57"/>
      <c r="AE610" s="57"/>
      <c r="AF610" s="57"/>
      <c r="AG610" s="57"/>
      <c r="AH610" s="57"/>
      <c r="AI610" s="57"/>
    </row>
    <row r="611" spans="1:35" outlineLevel="2" x14ac:dyDescent="0.35">
      <c r="A611" s="53">
        <v>4</v>
      </c>
      <c r="B611" s="54" t="s">
        <v>1722</v>
      </c>
      <c r="C611" s="101"/>
      <c r="D611" s="102"/>
      <c r="E611" s="56"/>
      <c r="F611" s="103" t="s">
        <v>1723</v>
      </c>
      <c r="G611" s="109">
        <v>1</v>
      </c>
      <c r="H611" s="104" t="s">
        <v>1722</v>
      </c>
      <c r="I611" s="108" t="s">
        <v>760</v>
      </c>
      <c r="J611" s="106"/>
      <c r="K611" s="107">
        <v>1</v>
      </c>
      <c r="L611" s="107">
        <v>79</v>
      </c>
      <c r="M611" s="107"/>
      <c r="N611" s="107"/>
      <c r="O611" s="107"/>
      <c r="P611" s="107"/>
      <c r="Q611" s="107"/>
      <c r="R611" s="107">
        <v>79</v>
      </c>
      <c r="S611" s="107">
        <v>79</v>
      </c>
      <c r="T611" s="99"/>
      <c r="U611" s="100"/>
      <c r="W611" s="57"/>
      <c r="X611" s="57"/>
      <c r="Y611" s="57"/>
      <c r="Z611" s="57"/>
      <c r="AA611" s="57"/>
      <c r="AB611" s="57"/>
      <c r="AC611" s="57"/>
      <c r="AD611" s="57"/>
      <c r="AE611" s="57"/>
      <c r="AF611" s="57"/>
      <c r="AG611" s="57"/>
      <c r="AH611" s="57"/>
      <c r="AI611" s="57"/>
    </row>
    <row r="612" spans="1:35" outlineLevel="2" x14ac:dyDescent="0.35">
      <c r="A612" s="53">
        <v>4</v>
      </c>
      <c r="B612" s="54" t="s">
        <v>1724</v>
      </c>
      <c r="C612" s="101"/>
      <c r="D612" s="102"/>
      <c r="E612" s="56"/>
      <c r="F612" s="103" t="s">
        <v>1725</v>
      </c>
      <c r="G612" s="109">
        <v>1</v>
      </c>
      <c r="H612" s="104" t="s">
        <v>1724</v>
      </c>
      <c r="I612" s="108" t="s">
        <v>764</v>
      </c>
      <c r="J612" s="106"/>
      <c r="K612" s="107">
        <v>1</v>
      </c>
      <c r="L612" s="107">
        <v>198.5</v>
      </c>
      <c r="M612" s="107"/>
      <c r="N612" s="107"/>
      <c r="O612" s="107"/>
      <c r="P612" s="107"/>
      <c r="Q612" s="107"/>
      <c r="R612" s="107">
        <v>198.5</v>
      </c>
      <c r="S612" s="107">
        <v>198.5</v>
      </c>
      <c r="T612" s="99"/>
      <c r="U612" s="100"/>
      <c r="W612" s="57"/>
      <c r="X612" s="57"/>
      <c r="Y612" s="57"/>
      <c r="Z612" s="57"/>
      <c r="AA612" s="57"/>
      <c r="AB612" s="57"/>
      <c r="AC612" s="57"/>
      <c r="AD612" s="57"/>
      <c r="AE612" s="57"/>
      <c r="AF612" s="57"/>
      <c r="AG612" s="57"/>
      <c r="AH612" s="57"/>
      <c r="AI612" s="57"/>
    </row>
    <row r="613" spans="1:35" outlineLevel="2" x14ac:dyDescent="0.35">
      <c r="A613" s="53">
        <v>4</v>
      </c>
      <c r="B613" s="54" t="s">
        <v>1726</v>
      </c>
      <c r="C613" s="101"/>
      <c r="D613" s="102"/>
      <c r="E613" s="56"/>
      <c r="F613" s="103" t="s">
        <v>1727</v>
      </c>
      <c r="G613" s="109">
        <v>1</v>
      </c>
      <c r="H613" s="104" t="s">
        <v>1726</v>
      </c>
      <c r="I613" s="108" t="s">
        <v>766</v>
      </c>
      <c r="J613" s="106"/>
      <c r="K613" s="107">
        <v>1</v>
      </c>
      <c r="L613" s="107">
        <v>23.52</v>
      </c>
      <c r="M613" s="107"/>
      <c r="N613" s="107"/>
      <c r="O613" s="107"/>
      <c r="P613" s="107"/>
      <c r="Q613" s="107"/>
      <c r="R613" s="107">
        <v>23.52</v>
      </c>
      <c r="S613" s="107">
        <v>23.52</v>
      </c>
      <c r="T613" s="99"/>
      <c r="U613" s="100"/>
      <c r="W613" s="57"/>
      <c r="X613" s="57"/>
      <c r="Y613" s="57"/>
      <c r="Z613" s="57"/>
      <c r="AA613" s="57"/>
      <c r="AB613" s="57"/>
      <c r="AC613" s="57"/>
      <c r="AD613" s="57"/>
      <c r="AE613" s="57"/>
      <c r="AF613" s="57"/>
      <c r="AG613" s="57"/>
      <c r="AH613" s="57"/>
      <c r="AI613" s="57"/>
    </row>
    <row r="614" spans="1:35" ht="69" customHeight="1" outlineLevel="2" x14ac:dyDescent="0.35">
      <c r="A614" s="53">
        <v>3</v>
      </c>
      <c r="B614" s="54" t="s">
        <v>422</v>
      </c>
      <c r="C614" s="101" t="s">
        <v>40</v>
      </c>
      <c r="D614" s="102">
        <v>94216</v>
      </c>
      <c r="E614" s="56" t="s">
        <v>33</v>
      </c>
      <c r="F614" s="56" t="s">
        <v>421</v>
      </c>
      <c r="G614" s="109">
        <v>1</v>
      </c>
      <c r="H614" s="96" t="s">
        <v>422</v>
      </c>
      <c r="I614" s="97" t="s">
        <v>420</v>
      </c>
      <c r="J614" s="98"/>
      <c r="K614" s="98"/>
      <c r="L614" s="99"/>
      <c r="M614" s="99"/>
      <c r="N614" s="99"/>
      <c r="O614" s="99"/>
      <c r="P614" s="99"/>
      <c r="Q614" s="99"/>
      <c r="R614" s="99"/>
      <c r="S614" s="99"/>
      <c r="T614" s="99">
        <v>90</v>
      </c>
      <c r="U614" s="100" t="s">
        <v>37</v>
      </c>
      <c r="W614" s="57"/>
      <c r="X614" s="57"/>
      <c r="Y614" s="57"/>
      <c r="Z614" s="57"/>
      <c r="AA614" s="57"/>
      <c r="AB614" s="57"/>
      <c r="AC614" s="57"/>
      <c r="AD614" s="57"/>
      <c r="AE614" s="57"/>
      <c r="AF614" s="57"/>
      <c r="AG614" s="57"/>
      <c r="AH614" s="57"/>
      <c r="AI614" s="57"/>
    </row>
    <row r="615" spans="1:35" outlineLevel="2" x14ac:dyDescent="0.35">
      <c r="A615" s="53">
        <v>4</v>
      </c>
      <c r="B615" s="54" t="s">
        <v>1728</v>
      </c>
      <c r="C615" s="101"/>
      <c r="D615" s="102"/>
      <c r="E615" s="56"/>
      <c r="F615" s="103" t="s">
        <v>1729</v>
      </c>
      <c r="G615" s="109">
        <v>1</v>
      </c>
      <c r="H615" s="104" t="s">
        <v>1728</v>
      </c>
      <c r="I615" s="108" t="s">
        <v>760</v>
      </c>
      <c r="J615" s="106"/>
      <c r="K615" s="107">
        <v>1</v>
      </c>
      <c r="L615" s="107">
        <v>90</v>
      </c>
      <c r="M615" s="107"/>
      <c r="N615" s="107"/>
      <c r="O615" s="107"/>
      <c r="P615" s="107"/>
      <c r="Q615" s="107"/>
      <c r="R615" s="107">
        <v>90</v>
      </c>
      <c r="S615" s="107">
        <v>90</v>
      </c>
      <c r="T615" s="99"/>
      <c r="U615" s="100"/>
      <c r="W615" s="57"/>
      <c r="X615" s="57"/>
      <c r="Y615" s="57"/>
      <c r="Z615" s="57"/>
      <c r="AA615" s="57"/>
      <c r="AB615" s="57"/>
      <c r="AC615" s="57"/>
      <c r="AD615" s="57"/>
      <c r="AE615" s="57"/>
      <c r="AF615" s="57"/>
      <c r="AG615" s="57"/>
      <c r="AH615" s="57"/>
      <c r="AI615" s="57"/>
    </row>
    <row r="616" spans="1:35" ht="85.5" customHeight="1" outlineLevel="2" x14ac:dyDescent="0.35">
      <c r="A616" s="53">
        <v>3</v>
      </c>
      <c r="B616" s="54" t="s">
        <v>425</v>
      </c>
      <c r="C616" s="101" t="s">
        <v>40</v>
      </c>
      <c r="D616" s="102">
        <v>92580</v>
      </c>
      <c r="E616" s="56" t="s">
        <v>33</v>
      </c>
      <c r="F616" s="56" t="s">
        <v>424</v>
      </c>
      <c r="G616" s="109">
        <v>1</v>
      </c>
      <c r="H616" s="96" t="s">
        <v>425</v>
      </c>
      <c r="I616" s="97" t="s">
        <v>423</v>
      </c>
      <c r="J616" s="98"/>
      <c r="K616" s="98"/>
      <c r="L616" s="99"/>
      <c r="M616" s="99"/>
      <c r="N616" s="99"/>
      <c r="O616" s="99"/>
      <c r="P616" s="99"/>
      <c r="Q616" s="99"/>
      <c r="R616" s="99"/>
      <c r="S616" s="99"/>
      <c r="T616" s="99">
        <v>90</v>
      </c>
      <c r="U616" s="100" t="s">
        <v>37</v>
      </c>
      <c r="W616" s="57"/>
      <c r="X616" s="57"/>
      <c r="Y616" s="57"/>
      <c r="Z616" s="57"/>
      <c r="AA616" s="57"/>
      <c r="AB616" s="57"/>
      <c r="AC616" s="57"/>
      <c r="AD616" s="57"/>
      <c r="AE616" s="57"/>
      <c r="AF616" s="57"/>
      <c r="AG616" s="57"/>
      <c r="AH616" s="57"/>
      <c r="AI616" s="57"/>
    </row>
    <row r="617" spans="1:35" outlineLevel="2" x14ac:dyDescent="0.35">
      <c r="A617" s="53">
        <v>4</v>
      </c>
      <c r="B617" s="54" t="s">
        <v>1730</v>
      </c>
      <c r="C617" s="101"/>
      <c r="D617" s="102"/>
      <c r="E617" s="56"/>
      <c r="F617" s="103" t="s">
        <v>1731</v>
      </c>
      <c r="G617" s="109">
        <v>1</v>
      </c>
      <c r="H617" s="104" t="s">
        <v>1730</v>
      </c>
      <c r="I617" s="108" t="s">
        <v>760</v>
      </c>
      <c r="J617" s="106"/>
      <c r="K617" s="107">
        <v>1</v>
      </c>
      <c r="L617" s="107">
        <v>90</v>
      </c>
      <c r="M617" s="107"/>
      <c r="N617" s="107"/>
      <c r="O617" s="107"/>
      <c r="P617" s="107"/>
      <c r="Q617" s="107"/>
      <c r="R617" s="107">
        <v>90</v>
      </c>
      <c r="S617" s="107">
        <v>90</v>
      </c>
      <c r="T617" s="99"/>
      <c r="U617" s="100"/>
      <c r="W617" s="57"/>
      <c r="X617" s="57"/>
      <c r="Y617" s="57"/>
      <c r="Z617" s="57"/>
      <c r="AA617" s="57"/>
      <c r="AB617" s="57"/>
      <c r="AC617" s="57"/>
      <c r="AD617" s="57"/>
      <c r="AE617" s="57"/>
      <c r="AF617" s="57"/>
      <c r="AG617" s="57"/>
      <c r="AH617" s="57"/>
      <c r="AI617" s="57"/>
    </row>
    <row r="618" spans="1:35" outlineLevel="2" x14ac:dyDescent="0.35">
      <c r="A618" s="53">
        <v>2</v>
      </c>
      <c r="B618" s="54" t="s">
        <v>428</v>
      </c>
      <c r="C618" s="56"/>
      <c r="D618" s="102"/>
      <c r="E618" s="56"/>
      <c r="F618" s="90">
        <v>13</v>
      </c>
      <c r="G618" s="109">
        <v>1</v>
      </c>
      <c r="H618" s="91" t="s">
        <v>428</v>
      </c>
      <c r="I618" s="111" t="s">
        <v>426</v>
      </c>
      <c r="J618" s="41"/>
      <c r="K618" s="41"/>
      <c r="L618" s="41"/>
      <c r="M618" s="41"/>
      <c r="N618" s="42"/>
      <c r="O618" s="42"/>
      <c r="P618" s="42"/>
      <c r="Q618" s="42"/>
      <c r="R618" s="42"/>
      <c r="S618" s="42"/>
      <c r="T618" s="42"/>
      <c r="U618" s="93"/>
      <c r="W618" s="57"/>
      <c r="X618" s="57"/>
      <c r="Y618" s="57"/>
      <c r="Z618" s="57"/>
      <c r="AA618" s="57"/>
      <c r="AB618" s="57"/>
      <c r="AC618" s="57"/>
      <c r="AD618" s="57"/>
      <c r="AE618" s="57"/>
      <c r="AF618" s="57"/>
      <c r="AG618" s="57"/>
      <c r="AH618" s="57"/>
      <c r="AI618" s="57"/>
    </row>
    <row r="619" spans="1:35" ht="127.75" customHeight="1" outlineLevel="2" x14ac:dyDescent="0.35">
      <c r="A619" s="53">
        <v>3</v>
      </c>
      <c r="B619" s="54" t="s">
        <v>431</v>
      </c>
      <c r="C619" s="101" t="s">
        <v>40</v>
      </c>
      <c r="D619" s="102">
        <v>91785</v>
      </c>
      <c r="E619" s="56" t="s">
        <v>33</v>
      </c>
      <c r="F619" s="56" t="s">
        <v>430</v>
      </c>
      <c r="G619" s="109">
        <v>1</v>
      </c>
      <c r="H619" s="96" t="s">
        <v>431</v>
      </c>
      <c r="I619" s="97" t="s">
        <v>432</v>
      </c>
      <c r="J619" s="98"/>
      <c r="K619" s="98"/>
      <c r="L619" s="99"/>
      <c r="M619" s="99"/>
      <c r="N619" s="99"/>
      <c r="O619" s="99"/>
      <c r="P619" s="99"/>
      <c r="Q619" s="99"/>
      <c r="R619" s="99"/>
      <c r="S619" s="99"/>
      <c r="T619" s="99">
        <v>54.7</v>
      </c>
      <c r="U619" s="100" t="s">
        <v>60</v>
      </c>
      <c r="W619" s="57"/>
      <c r="X619" s="57"/>
      <c r="Y619" s="57"/>
      <c r="Z619" s="57"/>
      <c r="AA619" s="57"/>
      <c r="AB619" s="57"/>
      <c r="AC619" s="57"/>
      <c r="AD619" s="57"/>
      <c r="AE619" s="57"/>
      <c r="AF619" s="57"/>
      <c r="AG619" s="57"/>
      <c r="AH619" s="57"/>
      <c r="AI619" s="57"/>
    </row>
    <row r="620" spans="1:35" outlineLevel="2" x14ac:dyDescent="0.35">
      <c r="A620" s="53">
        <v>4</v>
      </c>
      <c r="B620" s="54" t="s">
        <v>1732</v>
      </c>
      <c r="C620" s="101"/>
      <c r="D620" s="102"/>
      <c r="E620" s="56"/>
      <c r="F620" s="103" t="s">
        <v>1733</v>
      </c>
      <c r="G620" s="109">
        <v>1</v>
      </c>
      <c r="H620" s="104" t="s">
        <v>1732</v>
      </c>
      <c r="I620" s="105"/>
      <c r="J620" s="106"/>
      <c r="K620" s="107">
        <v>1</v>
      </c>
      <c r="L620" s="107">
        <v>54.7</v>
      </c>
      <c r="M620" s="107"/>
      <c r="N620" s="107"/>
      <c r="O620" s="107"/>
      <c r="P620" s="107"/>
      <c r="Q620" s="107"/>
      <c r="R620" s="107">
        <v>54.7</v>
      </c>
      <c r="S620" s="107">
        <v>54.7</v>
      </c>
      <c r="T620" s="99"/>
      <c r="U620" s="100"/>
      <c r="W620" s="57"/>
      <c r="X620" s="57"/>
      <c r="Y620" s="57"/>
      <c r="Z620" s="57"/>
      <c r="AA620" s="57"/>
      <c r="AB620" s="57"/>
      <c r="AC620" s="57"/>
      <c r="AD620" s="57"/>
      <c r="AE620" s="57"/>
      <c r="AF620" s="57"/>
      <c r="AG620" s="57"/>
      <c r="AH620" s="57"/>
      <c r="AI620" s="57"/>
    </row>
    <row r="621" spans="1:35" ht="113.4" customHeight="1" outlineLevel="2" x14ac:dyDescent="0.35">
      <c r="A621" s="53">
        <v>3</v>
      </c>
      <c r="B621" s="54" t="s">
        <v>435</v>
      </c>
      <c r="C621" s="101" t="s">
        <v>40</v>
      </c>
      <c r="D621" s="102">
        <v>91784</v>
      </c>
      <c r="E621" s="56" t="s">
        <v>33</v>
      </c>
      <c r="F621" s="56" t="s">
        <v>434</v>
      </c>
      <c r="G621" s="109">
        <v>1</v>
      </c>
      <c r="H621" s="96" t="s">
        <v>435</v>
      </c>
      <c r="I621" s="97" t="s">
        <v>436</v>
      </c>
      <c r="J621" s="98"/>
      <c r="K621" s="98"/>
      <c r="L621" s="99"/>
      <c r="M621" s="99"/>
      <c r="N621" s="99"/>
      <c r="O621" s="99"/>
      <c r="P621" s="99"/>
      <c r="Q621" s="99"/>
      <c r="R621" s="99"/>
      <c r="S621" s="99"/>
      <c r="T621" s="99">
        <v>30.93</v>
      </c>
      <c r="U621" s="100" t="s">
        <v>60</v>
      </c>
      <c r="W621" s="57"/>
      <c r="X621" s="57"/>
      <c r="Y621" s="57"/>
      <c r="Z621" s="57"/>
      <c r="AA621" s="57"/>
      <c r="AB621" s="57"/>
      <c r="AC621" s="57"/>
      <c r="AD621" s="57"/>
      <c r="AE621" s="57"/>
      <c r="AF621" s="57"/>
      <c r="AG621" s="57"/>
      <c r="AH621" s="57"/>
      <c r="AI621" s="57"/>
    </row>
    <row r="622" spans="1:35" outlineLevel="2" x14ac:dyDescent="0.35">
      <c r="A622" s="53">
        <v>4</v>
      </c>
      <c r="B622" s="54" t="s">
        <v>1734</v>
      </c>
      <c r="C622" s="101"/>
      <c r="D622" s="102"/>
      <c r="E622" s="56"/>
      <c r="F622" s="103" t="s">
        <v>1735</v>
      </c>
      <c r="G622" s="109">
        <v>1</v>
      </c>
      <c r="H622" s="104" t="s">
        <v>1734</v>
      </c>
      <c r="I622" s="105"/>
      <c r="J622" s="106"/>
      <c r="K622" s="107">
        <v>1</v>
      </c>
      <c r="L622" s="107">
        <v>30.93</v>
      </c>
      <c r="M622" s="107"/>
      <c r="N622" s="107"/>
      <c r="O622" s="107"/>
      <c r="P622" s="107"/>
      <c r="Q622" s="107"/>
      <c r="R622" s="107">
        <v>30.93</v>
      </c>
      <c r="S622" s="107">
        <v>30.93</v>
      </c>
      <c r="T622" s="99"/>
      <c r="U622" s="100"/>
      <c r="W622" s="57"/>
      <c r="X622" s="57"/>
      <c r="Y622" s="57"/>
      <c r="Z622" s="57"/>
      <c r="AA622" s="57"/>
      <c r="AB622" s="57"/>
      <c r="AC622" s="57"/>
      <c r="AD622" s="57"/>
      <c r="AE622" s="57"/>
      <c r="AF622" s="57"/>
      <c r="AG622" s="57"/>
      <c r="AH622" s="57"/>
      <c r="AI622" s="57"/>
    </row>
    <row r="623" spans="1:35" ht="101.5" outlineLevel="2" x14ac:dyDescent="0.35">
      <c r="A623" s="53">
        <v>3</v>
      </c>
      <c r="B623" s="54" t="s">
        <v>439</v>
      </c>
      <c r="C623" s="101" t="s">
        <v>40</v>
      </c>
      <c r="D623" s="102">
        <v>91786</v>
      </c>
      <c r="E623" s="56" t="s">
        <v>33</v>
      </c>
      <c r="F623" s="56" t="s">
        <v>438</v>
      </c>
      <c r="G623" s="109">
        <v>1</v>
      </c>
      <c r="H623" s="96" t="s">
        <v>439</v>
      </c>
      <c r="I623" s="97" t="s">
        <v>440</v>
      </c>
      <c r="J623" s="98"/>
      <c r="K623" s="98"/>
      <c r="L623" s="99"/>
      <c r="M623" s="99"/>
      <c r="N623" s="99"/>
      <c r="O623" s="99"/>
      <c r="P623" s="99"/>
      <c r="Q623" s="99"/>
      <c r="R623" s="99"/>
      <c r="S623" s="99"/>
      <c r="T623" s="99">
        <v>41.34</v>
      </c>
      <c r="U623" s="100" t="s">
        <v>60</v>
      </c>
      <c r="W623" s="57"/>
      <c r="X623" s="57"/>
      <c r="Y623" s="57"/>
      <c r="Z623" s="57"/>
      <c r="AA623" s="57"/>
      <c r="AB623" s="57"/>
      <c r="AC623" s="57"/>
      <c r="AD623" s="57"/>
      <c r="AE623" s="57"/>
      <c r="AF623" s="57"/>
      <c r="AG623" s="57"/>
      <c r="AH623" s="57"/>
      <c r="AI623" s="57"/>
    </row>
    <row r="624" spans="1:35" outlineLevel="2" x14ac:dyDescent="0.35">
      <c r="A624" s="53">
        <v>4</v>
      </c>
      <c r="B624" s="54" t="s">
        <v>1736</v>
      </c>
      <c r="C624" s="101"/>
      <c r="D624" s="102"/>
      <c r="E624" s="56"/>
      <c r="F624" s="103" t="s">
        <v>1737</v>
      </c>
      <c r="G624" s="109">
        <v>1</v>
      </c>
      <c r="H624" s="104" t="s">
        <v>1736</v>
      </c>
      <c r="I624" s="105"/>
      <c r="J624" s="106"/>
      <c r="K624" s="107">
        <v>1</v>
      </c>
      <c r="L624" s="107">
        <v>41.34</v>
      </c>
      <c r="M624" s="107"/>
      <c r="N624" s="107"/>
      <c r="O624" s="107"/>
      <c r="P624" s="107"/>
      <c r="Q624" s="107"/>
      <c r="R624" s="107">
        <v>41.34</v>
      </c>
      <c r="S624" s="107">
        <v>41.34</v>
      </c>
      <c r="T624" s="99"/>
      <c r="U624" s="100"/>
      <c r="W624" s="57"/>
      <c r="X624" s="57"/>
      <c r="Y624" s="57"/>
      <c r="Z624" s="57"/>
      <c r="AA624" s="57"/>
      <c r="AB624" s="57"/>
      <c r="AC624" s="57"/>
      <c r="AD624" s="57"/>
      <c r="AE624" s="57"/>
      <c r="AF624" s="57"/>
      <c r="AG624" s="57"/>
      <c r="AH624" s="57"/>
      <c r="AI624" s="57"/>
    </row>
    <row r="625" spans="1:35" ht="87" outlineLevel="2" x14ac:dyDescent="0.35">
      <c r="A625" s="53">
        <v>3</v>
      </c>
      <c r="B625" s="54" t="s">
        <v>443</v>
      </c>
      <c r="C625" s="101" t="s">
        <v>40</v>
      </c>
      <c r="D625" s="102">
        <v>91787</v>
      </c>
      <c r="E625" s="56" t="s">
        <v>33</v>
      </c>
      <c r="F625" s="56" t="s">
        <v>442</v>
      </c>
      <c r="G625" s="109">
        <v>1</v>
      </c>
      <c r="H625" s="96" t="s">
        <v>443</v>
      </c>
      <c r="I625" s="97" t="s">
        <v>441</v>
      </c>
      <c r="J625" s="98"/>
      <c r="K625" s="98"/>
      <c r="L625" s="99"/>
      <c r="M625" s="99"/>
      <c r="N625" s="99"/>
      <c r="O625" s="99"/>
      <c r="P625" s="99"/>
      <c r="Q625" s="99"/>
      <c r="R625" s="99"/>
      <c r="S625" s="99"/>
      <c r="T625" s="99">
        <v>10.57</v>
      </c>
      <c r="U625" s="100" t="s">
        <v>60</v>
      </c>
      <c r="W625" s="57"/>
      <c r="X625" s="57"/>
      <c r="Y625" s="57"/>
      <c r="Z625" s="57"/>
      <c r="AA625" s="57"/>
      <c r="AB625" s="57"/>
      <c r="AC625" s="57"/>
      <c r="AD625" s="57"/>
      <c r="AE625" s="57"/>
      <c r="AF625" s="57"/>
      <c r="AG625" s="57"/>
      <c r="AH625" s="57"/>
      <c r="AI625" s="57"/>
    </row>
    <row r="626" spans="1:35" outlineLevel="2" x14ac:dyDescent="0.35">
      <c r="A626" s="53">
        <v>4</v>
      </c>
      <c r="B626" s="54" t="s">
        <v>1738</v>
      </c>
      <c r="C626" s="101"/>
      <c r="D626" s="102"/>
      <c r="E626" s="56"/>
      <c r="F626" s="103" t="s">
        <v>1739</v>
      </c>
      <c r="G626" s="109">
        <v>1</v>
      </c>
      <c r="H626" s="104" t="s">
        <v>1738</v>
      </c>
      <c r="I626" s="105"/>
      <c r="J626" s="106"/>
      <c r="K626" s="107">
        <v>1</v>
      </c>
      <c r="L626" s="107">
        <v>10.57</v>
      </c>
      <c r="M626" s="107"/>
      <c r="N626" s="107"/>
      <c r="O626" s="107"/>
      <c r="P626" s="107"/>
      <c r="Q626" s="107"/>
      <c r="R626" s="107">
        <v>10.57</v>
      </c>
      <c r="S626" s="107">
        <v>10.57</v>
      </c>
      <c r="T626" s="99"/>
      <c r="U626" s="100"/>
      <c r="W626" s="57"/>
      <c r="X626" s="57"/>
      <c r="Y626" s="57"/>
      <c r="Z626" s="57"/>
      <c r="AA626" s="57"/>
      <c r="AB626" s="57"/>
      <c r="AC626" s="57"/>
      <c r="AD626" s="57"/>
      <c r="AE626" s="57"/>
      <c r="AF626" s="57"/>
      <c r="AG626" s="57"/>
      <c r="AH626" s="57"/>
      <c r="AI626" s="57"/>
    </row>
    <row r="627" spans="1:35" ht="85.75" customHeight="1" outlineLevel="2" x14ac:dyDescent="0.35">
      <c r="A627" s="53">
        <v>3</v>
      </c>
      <c r="B627" s="54" t="s">
        <v>446</v>
      </c>
      <c r="C627" s="101" t="s">
        <v>40</v>
      </c>
      <c r="D627" s="102">
        <v>89987</v>
      </c>
      <c r="E627" s="56" t="s">
        <v>33</v>
      </c>
      <c r="F627" s="56" t="s">
        <v>445</v>
      </c>
      <c r="G627" s="109">
        <v>1</v>
      </c>
      <c r="H627" s="96" t="s">
        <v>446</v>
      </c>
      <c r="I627" s="97" t="s">
        <v>444</v>
      </c>
      <c r="J627" s="98"/>
      <c r="K627" s="98"/>
      <c r="L627" s="99"/>
      <c r="M627" s="99"/>
      <c r="N627" s="99"/>
      <c r="O627" s="99"/>
      <c r="P627" s="99"/>
      <c r="Q627" s="99"/>
      <c r="R627" s="99"/>
      <c r="S627" s="99"/>
      <c r="T627" s="99">
        <v>7</v>
      </c>
      <c r="U627" s="100" t="s">
        <v>220</v>
      </c>
      <c r="W627" s="57"/>
      <c r="X627" s="57"/>
      <c r="Y627" s="57"/>
      <c r="Z627" s="57"/>
      <c r="AA627" s="57"/>
      <c r="AB627" s="57"/>
      <c r="AC627" s="57"/>
      <c r="AD627" s="57"/>
      <c r="AE627" s="57"/>
      <c r="AF627" s="57"/>
      <c r="AG627" s="57"/>
      <c r="AH627" s="57"/>
      <c r="AI627" s="57"/>
    </row>
    <row r="628" spans="1:35" outlineLevel="2" x14ac:dyDescent="0.35">
      <c r="A628" s="53">
        <v>4</v>
      </c>
      <c r="B628" s="54" t="s">
        <v>1740</v>
      </c>
      <c r="C628" s="101"/>
      <c r="D628" s="102"/>
      <c r="E628" s="56"/>
      <c r="F628" s="103" t="s">
        <v>1741</v>
      </c>
      <c r="G628" s="109">
        <v>1</v>
      </c>
      <c r="H628" s="104" t="s">
        <v>1740</v>
      </c>
      <c r="I628" s="105"/>
      <c r="J628" s="106"/>
      <c r="K628" s="107">
        <v>1</v>
      </c>
      <c r="L628" s="107">
        <v>7</v>
      </c>
      <c r="M628" s="107"/>
      <c r="N628" s="107"/>
      <c r="O628" s="107"/>
      <c r="P628" s="107"/>
      <c r="Q628" s="107"/>
      <c r="R628" s="107">
        <v>7</v>
      </c>
      <c r="S628" s="107">
        <v>7</v>
      </c>
      <c r="T628" s="99"/>
      <c r="U628" s="100"/>
      <c r="W628" s="57"/>
      <c r="X628" s="57"/>
      <c r="Y628" s="57"/>
      <c r="Z628" s="57"/>
      <c r="AA628" s="57"/>
      <c r="AB628" s="57"/>
      <c r="AC628" s="57"/>
      <c r="AD628" s="57"/>
      <c r="AE628" s="57"/>
      <c r="AF628" s="57"/>
      <c r="AG628" s="57"/>
      <c r="AH628" s="57"/>
      <c r="AI628" s="57"/>
    </row>
    <row r="629" spans="1:35" ht="58" outlineLevel="2" x14ac:dyDescent="0.35">
      <c r="A629" s="53">
        <v>3</v>
      </c>
      <c r="B629" s="54" t="s">
        <v>449</v>
      </c>
      <c r="C629" s="101" t="s">
        <v>40</v>
      </c>
      <c r="D629" s="102">
        <v>94490</v>
      </c>
      <c r="E629" s="56" t="s">
        <v>33</v>
      </c>
      <c r="F629" s="56" t="s">
        <v>448</v>
      </c>
      <c r="G629" s="109">
        <v>1</v>
      </c>
      <c r="H629" s="96" t="s">
        <v>449</v>
      </c>
      <c r="I629" s="97" t="s">
        <v>447</v>
      </c>
      <c r="J629" s="98"/>
      <c r="K629" s="98"/>
      <c r="L629" s="99"/>
      <c r="M629" s="99"/>
      <c r="N629" s="99"/>
      <c r="O629" s="99"/>
      <c r="P629" s="99"/>
      <c r="Q629" s="99"/>
      <c r="R629" s="99"/>
      <c r="S629" s="99"/>
      <c r="T629" s="99">
        <v>5</v>
      </c>
      <c r="U629" s="100" t="s">
        <v>220</v>
      </c>
      <c r="W629" s="57"/>
      <c r="X629" s="57"/>
      <c r="Y629" s="57"/>
      <c r="Z629" s="57"/>
      <c r="AA629" s="57"/>
      <c r="AB629" s="57"/>
      <c r="AC629" s="57"/>
      <c r="AD629" s="57"/>
      <c r="AE629" s="57"/>
      <c r="AF629" s="57"/>
      <c r="AG629" s="57"/>
      <c r="AH629" s="57"/>
      <c r="AI629" s="57"/>
    </row>
    <row r="630" spans="1:35" outlineLevel="2" x14ac:dyDescent="0.35">
      <c r="A630" s="53">
        <v>4</v>
      </c>
      <c r="B630" s="54" t="s">
        <v>1742</v>
      </c>
      <c r="C630" s="101"/>
      <c r="D630" s="102"/>
      <c r="E630" s="56"/>
      <c r="F630" s="103" t="s">
        <v>1743</v>
      </c>
      <c r="G630" s="109">
        <v>1</v>
      </c>
      <c r="H630" s="104" t="s">
        <v>1742</v>
      </c>
      <c r="I630" s="105"/>
      <c r="J630" s="106"/>
      <c r="K630" s="107">
        <v>1</v>
      </c>
      <c r="L630" s="107">
        <v>5</v>
      </c>
      <c r="M630" s="107"/>
      <c r="N630" s="107"/>
      <c r="O630" s="107"/>
      <c r="P630" s="107"/>
      <c r="Q630" s="107"/>
      <c r="R630" s="107">
        <v>5</v>
      </c>
      <c r="S630" s="107">
        <v>5</v>
      </c>
      <c r="T630" s="99"/>
      <c r="U630" s="100"/>
      <c r="W630" s="57"/>
      <c r="X630" s="57"/>
      <c r="Y630" s="57"/>
      <c r="Z630" s="57"/>
      <c r="AA630" s="57"/>
      <c r="AB630" s="57"/>
      <c r="AC630" s="57"/>
      <c r="AD630" s="57"/>
      <c r="AE630" s="57"/>
      <c r="AF630" s="57"/>
      <c r="AG630" s="57"/>
      <c r="AH630" s="57"/>
      <c r="AI630" s="57"/>
    </row>
    <row r="631" spans="1:35" ht="58" outlineLevel="2" x14ac:dyDescent="0.35">
      <c r="A631" s="53">
        <v>3</v>
      </c>
      <c r="B631" s="54" t="s">
        <v>452</v>
      </c>
      <c r="C631" s="101" t="s">
        <v>40</v>
      </c>
      <c r="D631" s="102">
        <v>89985</v>
      </c>
      <c r="E631" s="56" t="s">
        <v>33</v>
      </c>
      <c r="F631" s="56" t="s">
        <v>451</v>
      </c>
      <c r="G631" s="109">
        <v>1</v>
      </c>
      <c r="H631" s="96" t="s">
        <v>452</v>
      </c>
      <c r="I631" s="97" t="s">
        <v>450</v>
      </c>
      <c r="J631" s="98"/>
      <c r="K631" s="98"/>
      <c r="L631" s="99"/>
      <c r="M631" s="99"/>
      <c r="N631" s="99"/>
      <c r="O631" s="99"/>
      <c r="P631" s="99"/>
      <c r="Q631" s="99"/>
      <c r="R631" s="99"/>
      <c r="S631" s="99"/>
      <c r="T631" s="99">
        <v>1</v>
      </c>
      <c r="U631" s="100" t="s">
        <v>220</v>
      </c>
      <c r="W631" s="57"/>
      <c r="X631" s="57"/>
      <c r="Y631" s="57"/>
      <c r="Z631" s="57"/>
      <c r="AA631" s="57"/>
      <c r="AB631" s="57"/>
      <c r="AC631" s="57"/>
      <c r="AD631" s="57"/>
      <c r="AE631" s="57"/>
      <c r="AF631" s="57"/>
      <c r="AG631" s="57"/>
      <c r="AH631" s="57"/>
      <c r="AI631" s="57"/>
    </row>
    <row r="632" spans="1:35" outlineLevel="2" x14ac:dyDescent="0.35">
      <c r="A632" s="53">
        <v>4</v>
      </c>
      <c r="B632" s="54" t="s">
        <v>1744</v>
      </c>
      <c r="C632" s="101"/>
      <c r="D632" s="102"/>
      <c r="E632" s="56"/>
      <c r="F632" s="103" t="s">
        <v>1745</v>
      </c>
      <c r="G632" s="109">
        <v>1</v>
      </c>
      <c r="H632" s="104" t="s">
        <v>1744</v>
      </c>
      <c r="I632" s="105"/>
      <c r="J632" s="106"/>
      <c r="K632" s="107">
        <v>1</v>
      </c>
      <c r="L632" s="107">
        <v>1</v>
      </c>
      <c r="M632" s="107"/>
      <c r="N632" s="107"/>
      <c r="O632" s="107"/>
      <c r="P632" s="107"/>
      <c r="Q632" s="107"/>
      <c r="R632" s="107">
        <v>1</v>
      </c>
      <c r="S632" s="107">
        <v>1</v>
      </c>
      <c r="T632" s="99"/>
      <c r="U632" s="100"/>
      <c r="W632" s="57"/>
      <c r="X632" s="57"/>
      <c r="Y632" s="57"/>
      <c r="Z632" s="57"/>
      <c r="AA632" s="57"/>
      <c r="AB632" s="57"/>
      <c r="AC632" s="57"/>
      <c r="AD632" s="57"/>
      <c r="AE632" s="57"/>
      <c r="AF632" s="57"/>
      <c r="AG632" s="57"/>
      <c r="AH632" s="57"/>
      <c r="AI632" s="57"/>
    </row>
    <row r="633" spans="1:35" ht="69" customHeight="1" outlineLevel="2" x14ac:dyDescent="0.35">
      <c r="A633" s="53">
        <v>3</v>
      </c>
      <c r="B633" s="54" t="s">
        <v>455</v>
      </c>
      <c r="C633" s="101" t="s">
        <v>40</v>
      </c>
      <c r="D633" s="102">
        <v>102613</v>
      </c>
      <c r="E633" s="56" t="s">
        <v>33</v>
      </c>
      <c r="F633" s="56" t="s">
        <v>454</v>
      </c>
      <c r="G633" s="109">
        <v>1</v>
      </c>
      <c r="H633" s="96" t="s">
        <v>455</v>
      </c>
      <c r="I633" s="97" t="s">
        <v>453</v>
      </c>
      <c r="J633" s="98"/>
      <c r="K633" s="98"/>
      <c r="L633" s="99"/>
      <c r="M633" s="99"/>
      <c r="N633" s="99"/>
      <c r="O633" s="99"/>
      <c r="P633" s="99"/>
      <c r="Q633" s="99"/>
      <c r="R633" s="99"/>
      <c r="S633" s="99"/>
      <c r="T633" s="99">
        <v>5</v>
      </c>
      <c r="U633" s="100" t="s">
        <v>220</v>
      </c>
      <c r="W633" s="57"/>
      <c r="X633" s="57"/>
      <c r="Y633" s="57"/>
      <c r="Z633" s="57"/>
      <c r="AA633" s="57"/>
      <c r="AB633" s="57"/>
      <c r="AC633" s="57"/>
      <c r="AD633" s="57"/>
      <c r="AE633" s="57"/>
      <c r="AF633" s="57"/>
      <c r="AG633" s="57"/>
      <c r="AH633" s="57"/>
      <c r="AI633" s="57"/>
    </row>
    <row r="634" spans="1:35" outlineLevel="2" x14ac:dyDescent="0.35">
      <c r="A634" s="53">
        <v>4</v>
      </c>
      <c r="B634" s="54" t="s">
        <v>1746</v>
      </c>
      <c r="C634" s="101"/>
      <c r="D634" s="102"/>
      <c r="E634" s="56"/>
      <c r="F634" s="103" t="s">
        <v>1747</v>
      </c>
      <c r="G634" s="109">
        <v>1</v>
      </c>
      <c r="H634" s="104" t="s">
        <v>1746</v>
      </c>
      <c r="I634" s="105"/>
      <c r="J634" s="106"/>
      <c r="K634" s="107">
        <v>1</v>
      </c>
      <c r="L634" s="107">
        <v>5</v>
      </c>
      <c r="M634" s="107"/>
      <c r="N634" s="107"/>
      <c r="O634" s="107"/>
      <c r="P634" s="107"/>
      <c r="Q634" s="107"/>
      <c r="R634" s="107">
        <v>5</v>
      </c>
      <c r="S634" s="107">
        <v>5</v>
      </c>
      <c r="T634" s="99"/>
      <c r="U634" s="100"/>
      <c r="W634" s="57"/>
      <c r="X634" s="57"/>
      <c r="Y634" s="57"/>
      <c r="Z634" s="57"/>
      <c r="AA634" s="57"/>
      <c r="AB634" s="57"/>
      <c r="AC634" s="57"/>
      <c r="AD634" s="57"/>
      <c r="AE634" s="57"/>
      <c r="AF634" s="57"/>
      <c r="AG634" s="57"/>
      <c r="AH634" s="57"/>
      <c r="AI634" s="57"/>
    </row>
    <row r="635" spans="1:35" ht="43.5" outlineLevel="2" x14ac:dyDescent="0.35">
      <c r="A635" s="53">
        <v>3</v>
      </c>
      <c r="B635" s="54" t="s">
        <v>458</v>
      </c>
      <c r="C635" s="101" t="s">
        <v>40</v>
      </c>
      <c r="D635" s="102">
        <v>94796</v>
      </c>
      <c r="E635" s="56" t="s">
        <v>33</v>
      </c>
      <c r="F635" s="56" t="s">
        <v>457</v>
      </c>
      <c r="G635" s="109">
        <v>1</v>
      </c>
      <c r="H635" s="96" t="s">
        <v>458</v>
      </c>
      <c r="I635" s="97" t="s">
        <v>456</v>
      </c>
      <c r="J635" s="98"/>
      <c r="K635" s="98"/>
      <c r="L635" s="99"/>
      <c r="M635" s="99"/>
      <c r="N635" s="99"/>
      <c r="O635" s="99"/>
      <c r="P635" s="99"/>
      <c r="Q635" s="99"/>
      <c r="R635" s="99"/>
      <c r="S635" s="99"/>
      <c r="T635" s="99">
        <v>5</v>
      </c>
      <c r="U635" s="100" t="s">
        <v>220</v>
      </c>
      <c r="W635" s="57"/>
      <c r="X635" s="57"/>
      <c r="Y635" s="57"/>
      <c r="Z635" s="57"/>
      <c r="AA635" s="57"/>
      <c r="AB635" s="57"/>
      <c r="AC635" s="57"/>
      <c r="AD635" s="57"/>
      <c r="AE635" s="57"/>
      <c r="AF635" s="57"/>
      <c r="AG635" s="57"/>
      <c r="AH635" s="57"/>
      <c r="AI635" s="57"/>
    </row>
    <row r="636" spans="1:35" outlineLevel="2" x14ac:dyDescent="0.35">
      <c r="A636" s="53">
        <v>4</v>
      </c>
      <c r="B636" s="54" t="s">
        <v>1748</v>
      </c>
      <c r="C636" s="101"/>
      <c r="D636" s="102"/>
      <c r="E636" s="56"/>
      <c r="F636" s="103" t="s">
        <v>1749</v>
      </c>
      <c r="G636" s="109">
        <v>1</v>
      </c>
      <c r="H636" s="104" t="s">
        <v>1748</v>
      </c>
      <c r="I636" s="105"/>
      <c r="J636" s="106"/>
      <c r="K636" s="107">
        <v>1</v>
      </c>
      <c r="L636" s="107">
        <v>5</v>
      </c>
      <c r="M636" s="107"/>
      <c r="N636" s="107"/>
      <c r="O636" s="107"/>
      <c r="P636" s="107"/>
      <c r="Q636" s="107"/>
      <c r="R636" s="107">
        <v>5</v>
      </c>
      <c r="S636" s="107">
        <v>5</v>
      </c>
      <c r="T636" s="99"/>
      <c r="U636" s="100"/>
      <c r="W636" s="57"/>
      <c r="X636" s="57"/>
      <c r="Y636" s="57"/>
      <c r="Z636" s="57"/>
      <c r="AA636" s="57"/>
      <c r="AB636" s="57"/>
      <c r="AC636" s="57"/>
      <c r="AD636" s="57"/>
      <c r="AE636" s="57"/>
      <c r="AF636" s="57"/>
      <c r="AG636" s="57"/>
      <c r="AH636" s="57"/>
      <c r="AI636" s="57"/>
    </row>
    <row r="637" spans="1:35" ht="58" outlineLevel="2" x14ac:dyDescent="0.35">
      <c r="A637" s="53">
        <v>3</v>
      </c>
      <c r="B637" s="54" t="s">
        <v>461</v>
      </c>
      <c r="C637" s="101" t="s">
        <v>40</v>
      </c>
      <c r="D637" s="102">
        <v>94491</v>
      </c>
      <c r="E637" s="56" t="s">
        <v>33</v>
      </c>
      <c r="F637" s="56" t="s">
        <v>460</v>
      </c>
      <c r="G637" s="109">
        <v>1</v>
      </c>
      <c r="H637" s="96" t="s">
        <v>461</v>
      </c>
      <c r="I637" s="97" t="s">
        <v>459</v>
      </c>
      <c r="J637" s="98"/>
      <c r="K637" s="98"/>
      <c r="L637" s="99"/>
      <c r="M637" s="99"/>
      <c r="N637" s="99"/>
      <c r="O637" s="99"/>
      <c r="P637" s="99"/>
      <c r="Q637" s="99"/>
      <c r="R637" s="99"/>
      <c r="S637" s="99"/>
      <c r="T637" s="99">
        <v>5</v>
      </c>
      <c r="U637" s="100" t="s">
        <v>220</v>
      </c>
      <c r="W637" s="57"/>
      <c r="X637" s="57"/>
      <c r="Y637" s="57"/>
      <c r="Z637" s="57"/>
      <c r="AA637" s="57"/>
      <c r="AB637" s="57"/>
      <c r="AC637" s="57"/>
      <c r="AD637" s="57"/>
      <c r="AE637" s="57"/>
      <c r="AF637" s="57"/>
      <c r="AG637" s="57"/>
      <c r="AH637" s="57"/>
      <c r="AI637" s="57"/>
    </row>
    <row r="638" spans="1:35" outlineLevel="2" x14ac:dyDescent="0.35">
      <c r="A638" s="53">
        <v>4</v>
      </c>
      <c r="B638" s="54" t="s">
        <v>1750</v>
      </c>
      <c r="C638" s="101"/>
      <c r="D638" s="102"/>
      <c r="E638" s="56"/>
      <c r="F638" s="103" t="s">
        <v>1751</v>
      </c>
      <c r="G638" s="109">
        <v>1</v>
      </c>
      <c r="H638" s="104" t="s">
        <v>1750</v>
      </c>
      <c r="I638" s="105"/>
      <c r="J638" s="106"/>
      <c r="K638" s="107">
        <v>1</v>
      </c>
      <c r="L638" s="107">
        <v>5</v>
      </c>
      <c r="M638" s="107"/>
      <c r="N638" s="107"/>
      <c r="O638" s="107"/>
      <c r="P638" s="107"/>
      <c r="Q638" s="107"/>
      <c r="R638" s="107">
        <v>5</v>
      </c>
      <c r="S638" s="107">
        <v>5</v>
      </c>
      <c r="T638" s="99"/>
      <c r="U638" s="100"/>
      <c r="W638" s="57"/>
      <c r="X638" s="57"/>
      <c r="Y638" s="57"/>
      <c r="Z638" s="57"/>
      <c r="AA638" s="57"/>
      <c r="AB638" s="57"/>
      <c r="AC638" s="57"/>
      <c r="AD638" s="57"/>
      <c r="AE638" s="57"/>
      <c r="AF638" s="57"/>
      <c r="AG638" s="57"/>
      <c r="AH638" s="57"/>
      <c r="AI638" s="57"/>
    </row>
    <row r="639" spans="1:35" outlineLevel="2" x14ac:dyDescent="0.35">
      <c r="C639" s="101"/>
      <c r="D639" s="102"/>
      <c r="E639" s="56"/>
      <c r="F639" s="103"/>
      <c r="G639" s="109">
        <v>1</v>
      </c>
      <c r="H639" s="112"/>
      <c r="I639" s="113" t="s">
        <v>1752</v>
      </c>
      <c r="J639" s="114"/>
      <c r="K639" s="115"/>
      <c r="L639" s="115"/>
      <c r="M639" s="115"/>
      <c r="N639" s="115"/>
      <c r="O639" s="115"/>
      <c r="P639" s="115"/>
      <c r="Q639" s="115"/>
      <c r="R639" s="115"/>
      <c r="S639" s="115"/>
      <c r="T639" s="116"/>
      <c r="U639" s="117"/>
      <c r="W639" s="57"/>
      <c r="X639" s="57"/>
      <c r="Y639" s="57"/>
      <c r="Z639" s="57"/>
      <c r="AA639" s="57"/>
      <c r="AB639" s="57"/>
      <c r="AC639" s="57"/>
      <c r="AD639" s="57"/>
      <c r="AE639" s="57"/>
      <c r="AF639" s="57"/>
      <c r="AG639" s="57"/>
      <c r="AH639" s="57"/>
      <c r="AI639" s="57"/>
    </row>
    <row r="640" spans="1:35" ht="72.5" outlineLevel="2" x14ac:dyDescent="0.35">
      <c r="A640" s="53">
        <v>3</v>
      </c>
      <c r="B640" s="54" t="s">
        <v>464</v>
      </c>
      <c r="C640" s="101" t="s">
        <v>40</v>
      </c>
      <c r="D640" s="102">
        <v>97902</v>
      </c>
      <c r="E640" s="56" t="s">
        <v>33</v>
      </c>
      <c r="F640" s="56" t="s">
        <v>463</v>
      </c>
      <c r="G640" s="109">
        <v>1</v>
      </c>
      <c r="H640" s="96" t="s">
        <v>464</v>
      </c>
      <c r="I640" s="97" t="s">
        <v>462</v>
      </c>
      <c r="J640" s="98"/>
      <c r="K640" s="98"/>
      <c r="L640" s="99"/>
      <c r="M640" s="99"/>
      <c r="N640" s="99"/>
      <c r="O640" s="99"/>
      <c r="P640" s="99"/>
      <c r="Q640" s="99"/>
      <c r="R640" s="99"/>
      <c r="S640" s="99"/>
      <c r="T640" s="99">
        <v>1</v>
      </c>
      <c r="U640" s="100" t="s">
        <v>220</v>
      </c>
      <c r="W640" s="57"/>
      <c r="X640" s="57"/>
      <c r="Y640" s="57"/>
      <c r="Z640" s="57"/>
      <c r="AA640" s="57"/>
      <c r="AB640" s="57"/>
      <c r="AC640" s="57"/>
      <c r="AD640" s="57"/>
      <c r="AE640" s="57"/>
      <c r="AF640" s="57"/>
      <c r="AG640" s="57"/>
      <c r="AH640" s="57"/>
      <c r="AI640" s="57"/>
    </row>
    <row r="641" spans="1:35" outlineLevel="2" x14ac:dyDescent="0.35">
      <c r="A641" s="53">
        <v>4</v>
      </c>
      <c r="B641" s="54" t="s">
        <v>1753</v>
      </c>
      <c r="C641" s="101"/>
      <c r="D641" s="102"/>
      <c r="E641" s="56"/>
      <c r="F641" s="103" t="s">
        <v>1754</v>
      </c>
      <c r="G641" s="109">
        <v>1</v>
      </c>
      <c r="H641" s="104" t="s">
        <v>1753</v>
      </c>
      <c r="I641" s="105"/>
      <c r="J641" s="106"/>
      <c r="K641" s="107">
        <v>1</v>
      </c>
      <c r="L641" s="107">
        <v>1</v>
      </c>
      <c r="M641" s="107"/>
      <c r="N641" s="107"/>
      <c r="O641" s="107"/>
      <c r="P641" s="107"/>
      <c r="Q641" s="107"/>
      <c r="R641" s="107">
        <v>1</v>
      </c>
      <c r="S641" s="107">
        <v>1</v>
      </c>
      <c r="T641" s="99"/>
      <c r="U641" s="100"/>
      <c r="W641" s="57"/>
      <c r="X641" s="57"/>
      <c r="Y641" s="57"/>
      <c r="Z641" s="57"/>
      <c r="AA641" s="57"/>
      <c r="AB641" s="57"/>
      <c r="AC641" s="57"/>
      <c r="AD641" s="57"/>
      <c r="AE641" s="57"/>
      <c r="AF641" s="57"/>
      <c r="AG641" s="57"/>
      <c r="AH641" s="57"/>
      <c r="AI641" s="57"/>
    </row>
    <row r="642" spans="1:35" ht="78" customHeight="1" outlineLevel="2" x14ac:dyDescent="0.35">
      <c r="A642" s="53">
        <v>3</v>
      </c>
      <c r="B642" s="54" t="s">
        <v>467</v>
      </c>
      <c r="C642" s="101" t="s">
        <v>40</v>
      </c>
      <c r="D642" s="102">
        <v>99258</v>
      </c>
      <c r="E642" s="56" t="s">
        <v>33</v>
      </c>
      <c r="F642" s="56" t="s">
        <v>466</v>
      </c>
      <c r="G642" s="109">
        <v>1</v>
      </c>
      <c r="H642" s="96" t="s">
        <v>467</v>
      </c>
      <c r="I642" s="97" t="s">
        <v>465</v>
      </c>
      <c r="J642" s="98"/>
      <c r="K642" s="98"/>
      <c r="L642" s="99"/>
      <c r="M642" s="99"/>
      <c r="N642" s="99"/>
      <c r="O642" s="99"/>
      <c r="P642" s="99"/>
      <c r="Q642" s="99"/>
      <c r="R642" s="99"/>
      <c r="S642" s="99"/>
      <c r="T642" s="99">
        <v>10</v>
      </c>
      <c r="U642" s="100" t="s">
        <v>220</v>
      </c>
      <c r="W642" s="57"/>
      <c r="X642" s="57"/>
      <c r="Y642" s="57"/>
      <c r="Z642" s="57"/>
      <c r="AA642" s="57"/>
      <c r="AB642" s="57"/>
      <c r="AC642" s="57"/>
      <c r="AD642" s="57"/>
      <c r="AE642" s="57"/>
      <c r="AF642" s="57"/>
      <c r="AG642" s="57"/>
      <c r="AH642" s="57"/>
      <c r="AI642" s="57"/>
    </row>
    <row r="643" spans="1:35" outlineLevel="2" x14ac:dyDescent="0.35">
      <c r="A643" s="53">
        <v>4</v>
      </c>
      <c r="B643" s="54" t="s">
        <v>1755</v>
      </c>
      <c r="C643" s="101"/>
      <c r="D643" s="102"/>
      <c r="E643" s="56"/>
      <c r="F643" s="103" t="s">
        <v>1756</v>
      </c>
      <c r="G643" s="109">
        <v>1</v>
      </c>
      <c r="H643" s="104" t="s">
        <v>1755</v>
      </c>
      <c r="I643" s="105"/>
      <c r="J643" s="106"/>
      <c r="K643" s="107">
        <v>1</v>
      </c>
      <c r="L643" s="107">
        <v>10</v>
      </c>
      <c r="M643" s="107"/>
      <c r="N643" s="107"/>
      <c r="O643" s="107"/>
      <c r="P643" s="107"/>
      <c r="Q643" s="107"/>
      <c r="R643" s="107">
        <v>10</v>
      </c>
      <c r="S643" s="107">
        <v>10</v>
      </c>
      <c r="T643" s="99"/>
      <c r="U643" s="100"/>
      <c r="W643" s="57"/>
      <c r="X643" s="57"/>
      <c r="Y643" s="57"/>
      <c r="Z643" s="57"/>
      <c r="AA643" s="57"/>
      <c r="AB643" s="57"/>
      <c r="AC643" s="57"/>
      <c r="AD643" s="57"/>
      <c r="AE643" s="57"/>
      <c r="AF643" s="57"/>
      <c r="AG643" s="57"/>
      <c r="AH643" s="57"/>
      <c r="AI643" s="57"/>
    </row>
    <row r="644" spans="1:35" ht="70.25" customHeight="1" outlineLevel="2" x14ac:dyDescent="0.35">
      <c r="A644" s="53">
        <v>3</v>
      </c>
      <c r="B644" s="54" t="s">
        <v>470</v>
      </c>
      <c r="C644" s="101" t="s">
        <v>40</v>
      </c>
      <c r="D644" s="102">
        <v>89482</v>
      </c>
      <c r="E644" s="56" t="s">
        <v>33</v>
      </c>
      <c r="F644" s="56" t="s">
        <v>469</v>
      </c>
      <c r="G644" s="109">
        <v>1</v>
      </c>
      <c r="H644" s="96" t="s">
        <v>470</v>
      </c>
      <c r="I644" s="97" t="s">
        <v>468</v>
      </c>
      <c r="J644" s="98"/>
      <c r="K644" s="98"/>
      <c r="L644" s="99"/>
      <c r="M644" s="99"/>
      <c r="N644" s="99"/>
      <c r="O644" s="99"/>
      <c r="P644" s="99"/>
      <c r="Q644" s="99"/>
      <c r="R644" s="99"/>
      <c r="S644" s="99"/>
      <c r="T644" s="99">
        <v>7</v>
      </c>
      <c r="U644" s="100" t="s">
        <v>220</v>
      </c>
      <c r="W644" s="57"/>
      <c r="X644" s="57"/>
      <c r="Y644" s="57"/>
      <c r="Z644" s="57"/>
      <c r="AA644" s="57"/>
      <c r="AB644" s="57"/>
      <c r="AC644" s="57"/>
      <c r="AD644" s="57"/>
      <c r="AE644" s="57"/>
      <c r="AF644" s="57"/>
      <c r="AG644" s="57"/>
      <c r="AH644" s="57"/>
      <c r="AI644" s="57"/>
    </row>
    <row r="645" spans="1:35" outlineLevel="2" x14ac:dyDescent="0.35">
      <c r="A645" s="53">
        <v>4</v>
      </c>
      <c r="B645" s="54" t="s">
        <v>1757</v>
      </c>
      <c r="C645" s="101"/>
      <c r="D645" s="102"/>
      <c r="E645" s="56"/>
      <c r="F645" s="103" t="s">
        <v>1758</v>
      </c>
      <c r="G645" s="109">
        <v>1</v>
      </c>
      <c r="H645" s="104" t="s">
        <v>1757</v>
      </c>
      <c r="I645" s="105"/>
      <c r="J645" s="106"/>
      <c r="K645" s="107">
        <v>1</v>
      </c>
      <c r="L645" s="107">
        <v>7</v>
      </c>
      <c r="M645" s="107"/>
      <c r="N645" s="107"/>
      <c r="O645" s="107"/>
      <c r="P645" s="107"/>
      <c r="Q645" s="107"/>
      <c r="R645" s="107">
        <v>7</v>
      </c>
      <c r="S645" s="107">
        <v>7</v>
      </c>
      <c r="T645" s="99"/>
      <c r="U645" s="100"/>
      <c r="W645" s="57"/>
      <c r="X645" s="57"/>
      <c r="Y645" s="57"/>
      <c r="Z645" s="57"/>
      <c r="AA645" s="57"/>
      <c r="AB645" s="57"/>
      <c r="AC645" s="57"/>
      <c r="AD645" s="57"/>
      <c r="AE645" s="57"/>
      <c r="AF645" s="57"/>
      <c r="AG645" s="57"/>
      <c r="AH645" s="57"/>
      <c r="AI645" s="57"/>
    </row>
    <row r="646" spans="1:35" ht="120" customHeight="1" outlineLevel="2" x14ac:dyDescent="0.35">
      <c r="A646" s="53">
        <v>3</v>
      </c>
      <c r="B646" s="54" t="s">
        <v>473</v>
      </c>
      <c r="C646" s="101" t="s">
        <v>40</v>
      </c>
      <c r="D646" s="102">
        <v>91792</v>
      </c>
      <c r="E646" s="56" t="s">
        <v>33</v>
      </c>
      <c r="F646" s="56" t="s">
        <v>472</v>
      </c>
      <c r="G646" s="109">
        <v>1</v>
      </c>
      <c r="H646" s="96" t="s">
        <v>473</v>
      </c>
      <c r="I646" s="97" t="s">
        <v>474</v>
      </c>
      <c r="J646" s="98"/>
      <c r="K646" s="98"/>
      <c r="L646" s="99"/>
      <c r="M646" s="99"/>
      <c r="N646" s="99"/>
      <c r="O646" s="99"/>
      <c r="P646" s="99"/>
      <c r="Q646" s="99"/>
      <c r="R646" s="99"/>
      <c r="S646" s="99"/>
      <c r="T646" s="99">
        <v>20.28</v>
      </c>
      <c r="U646" s="100" t="s">
        <v>60</v>
      </c>
      <c r="W646" s="57"/>
      <c r="X646" s="57"/>
      <c r="Y646" s="57"/>
      <c r="Z646" s="57"/>
      <c r="AA646" s="57"/>
      <c r="AB646" s="57"/>
      <c r="AC646" s="57"/>
      <c r="AD646" s="57"/>
      <c r="AE646" s="57"/>
      <c r="AF646" s="57"/>
      <c r="AG646" s="57"/>
      <c r="AH646" s="57"/>
      <c r="AI646" s="57"/>
    </row>
    <row r="647" spans="1:35" outlineLevel="2" x14ac:dyDescent="0.35">
      <c r="A647" s="53">
        <v>4</v>
      </c>
      <c r="B647" s="54" t="s">
        <v>1759</v>
      </c>
      <c r="C647" s="101"/>
      <c r="D647" s="102"/>
      <c r="E647" s="56"/>
      <c r="F647" s="103" t="s">
        <v>1760</v>
      </c>
      <c r="G647" s="109">
        <v>1</v>
      </c>
      <c r="H647" s="104" t="s">
        <v>1759</v>
      </c>
      <c r="I647" s="105"/>
      <c r="J647" s="106"/>
      <c r="K647" s="107">
        <v>1</v>
      </c>
      <c r="L647" s="107">
        <v>20.28</v>
      </c>
      <c r="M647" s="107"/>
      <c r="N647" s="107"/>
      <c r="O647" s="107"/>
      <c r="P647" s="107"/>
      <c r="Q647" s="107"/>
      <c r="R647" s="107">
        <v>20.28</v>
      </c>
      <c r="S647" s="107">
        <v>20.28</v>
      </c>
      <c r="T647" s="99"/>
      <c r="U647" s="100"/>
      <c r="W647" s="57"/>
      <c r="X647" s="57"/>
      <c r="Y647" s="57"/>
      <c r="Z647" s="57"/>
      <c r="AA647" s="57"/>
      <c r="AB647" s="57"/>
      <c r="AC647" s="57"/>
      <c r="AD647" s="57"/>
      <c r="AE647" s="57"/>
      <c r="AF647" s="57"/>
      <c r="AG647" s="57"/>
      <c r="AH647" s="57"/>
      <c r="AI647" s="57"/>
    </row>
    <row r="648" spans="1:35" ht="120.65" customHeight="1" outlineLevel="2" x14ac:dyDescent="0.35">
      <c r="A648" s="53">
        <v>3</v>
      </c>
      <c r="B648" s="54" t="s">
        <v>477</v>
      </c>
      <c r="C648" s="101" t="s">
        <v>40</v>
      </c>
      <c r="D648" s="102">
        <v>91793</v>
      </c>
      <c r="E648" s="56" t="s">
        <v>33</v>
      </c>
      <c r="F648" s="56" t="s">
        <v>476</v>
      </c>
      <c r="G648" s="109">
        <v>1</v>
      </c>
      <c r="H648" s="96" t="s">
        <v>477</v>
      </c>
      <c r="I648" s="97" t="s">
        <v>478</v>
      </c>
      <c r="J648" s="98"/>
      <c r="K648" s="98"/>
      <c r="L648" s="99"/>
      <c r="M648" s="99"/>
      <c r="N648" s="99"/>
      <c r="O648" s="99"/>
      <c r="P648" s="99"/>
      <c r="Q648" s="99"/>
      <c r="R648" s="99"/>
      <c r="S648" s="99"/>
      <c r="T648" s="99">
        <v>11.93</v>
      </c>
      <c r="U648" s="100" t="s">
        <v>60</v>
      </c>
      <c r="W648" s="57"/>
      <c r="X648" s="57"/>
      <c r="Y648" s="57"/>
      <c r="Z648" s="57"/>
      <c r="AA648" s="57"/>
      <c r="AB648" s="57"/>
      <c r="AC648" s="57"/>
      <c r="AD648" s="57"/>
      <c r="AE648" s="57"/>
      <c r="AF648" s="57"/>
      <c r="AG648" s="57"/>
      <c r="AH648" s="57"/>
      <c r="AI648" s="57"/>
    </row>
    <row r="649" spans="1:35" ht="16.5" customHeight="1" outlineLevel="2" x14ac:dyDescent="0.35">
      <c r="A649" s="53">
        <v>4</v>
      </c>
      <c r="B649" s="54" t="s">
        <v>1761</v>
      </c>
      <c r="C649" s="101"/>
      <c r="D649" s="102"/>
      <c r="E649" s="56"/>
      <c r="F649" s="103" t="s">
        <v>1762</v>
      </c>
      <c r="G649" s="109">
        <v>1</v>
      </c>
      <c r="H649" s="104" t="s">
        <v>1761</v>
      </c>
      <c r="I649" s="105"/>
      <c r="J649" s="106"/>
      <c r="K649" s="107">
        <v>1</v>
      </c>
      <c r="L649" s="107">
        <v>11.93</v>
      </c>
      <c r="M649" s="107"/>
      <c r="N649" s="107"/>
      <c r="O649" s="107"/>
      <c r="P649" s="107"/>
      <c r="Q649" s="107"/>
      <c r="R649" s="107">
        <v>11.93</v>
      </c>
      <c r="S649" s="107">
        <v>11.93</v>
      </c>
      <c r="T649" s="99"/>
      <c r="U649" s="100"/>
      <c r="W649" s="57"/>
      <c r="X649" s="57"/>
      <c r="Y649" s="57"/>
      <c r="Z649" s="57"/>
      <c r="AA649" s="57"/>
      <c r="AB649" s="57"/>
      <c r="AC649" s="57"/>
      <c r="AD649" s="57"/>
      <c r="AE649" s="57"/>
      <c r="AF649" s="57"/>
      <c r="AG649" s="57"/>
      <c r="AH649" s="57"/>
      <c r="AI649" s="57"/>
    </row>
    <row r="650" spans="1:35" ht="90" customHeight="1" outlineLevel="2" x14ac:dyDescent="0.35">
      <c r="A650" s="53">
        <v>3</v>
      </c>
      <c r="B650" s="54" t="s">
        <v>481</v>
      </c>
      <c r="C650" s="101" t="s">
        <v>40</v>
      </c>
      <c r="D650" s="102">
        <v>98107</v>
      </c>
      <c r="E650" s="56" t="s">
        <v>33</v>
      </c>
      <c r="F650" s="56" t="s">
        <v>480</v>
      </c>
      <c r="G650" s="109">
        <v>1</v>
      </c>
      <c r="H650" s="96" t="s">
        <v>481</v>
      </c>
      <c r="I650" s="97" t="s">
        <v>479</v>
      </c>
      <c r="J650" s="98"/>
      <c r="K650" s="98"/>
      <c r="L650" s="99"/>
      <c r="M650" s="99"/>
      <c r="N650" s="99"/>
      <c r="O650" s="99"/>
      <c r="P650" s="99"/>
      <c r="Q650" s="99"/>
      <c r="R650" s="99"/>
      <c r="S650" s="99"/>
      <c r="T650" s="99">
        <v>2</v>
      </c>
      <c r="U650" s="100" t="s">
        <v>220</v>
      </c>
      <c r="W650" s="57"/>
      <c r="X650" s="57"/>
      <c r="Y650" s="57"/>
      <c r="Z650" s="57"/>
      <c r="AA650" s="57"/>
      <c r="AB650" s="57"/>
      <c r="AC650" s="57"/>
      <c r="AD650" s="57"/>
      <c r="AE650" s="57"/>
      <c r="AF650" s="57"/>
      <c r="AG650" s="57"/>
      <c r="AH650" s="57"/>
      <c r="AI650" s="57"/>
    </row>
    <row r="651" spans="1:35" ht="21" customHeight="1" outlineLevel="2" x14ac:dyDescent="0.35">
      <c r="A651" s="53">
        <v>4</v>
      </c>
      <c r="B651" s="54" t="s">
        <v>1763</v>
      </c>
      <c r="C651" s="101"/>
      <c r="D651" s="102"/>
      <c r="E651" s="56"/>
      <c r="F651" s="103" t="s">
        <v>1764</v>
      </c>
      <c r="G651" s="109">
        <v>1</v>
      </c>
      <c r="H651" s="104" t="s">
        <v>1763</v>
      </c>
      <c r="I651" s="105"/>
      <c r="J651" s="106"/>
      <c r="K651" s="107">
        <v>1</v>
      </c>
      <c r="L651" s="107">
        <v>2</v>
      </c>
      <c r="M651" s="107"/>
      <c r="N651" s="107"/>
      <c r="O651" s="107"/>
      <c r="P651" s="107"/>
      <c r="Q651" s="107"/>
      <c r="R651" s="107">
        <v>2</v>
      </c>
      <c r="S651" s="107">
        <v>2</v>
      </c>
      <c r="T651" s="99"/>
      <c r="U651" s="100"/>
      <c r="W651" s="57"/>
      <c r="X651" s="57"/>
      <c r="Y651" s="57"/>
      <c r="Z651" s="57"/>
      <c r="AA651" s="57"/>
      <c r="AB651" s="57"/>
      <c r="AC651" s="57"/>
      <c r="AD651" s="57"/>
      <c r="AE651" s="57"/>
      <c r="AF651" s="57"/>
      <c r="AG651" s="57"/>
      <c r="AH651" s="57"/>
      <c r="AI651" s="57"/>
    </row>
    <row r="652" spans="1:35" ht="121.5" customHeight="1" outlineLevel="2" x14ac:dyDescent="0.35">
      <c r="A652" s="53">
        <v>3</v>
      </c>
      <c r="B652" s="54" t="s">
        <v>484</v>
      </c>
      <c r="C652" s="101" t="s">
        <v>40</v>
      </c>
      <c r="D652" s="102">
        <v>91795</v>
      </c>
      <c r="E652" s="56" t="s">
        <v>33</v>
      </c>
      <c r="F652" s="56" t="s">
        <v>483</v>
      </c>
      <c r="G652" s="109">
        <v>1</v>
      </c>
      <c r="H652" s="96" t="s">
        <v>484</v>
      </c>
      <c r="I652" s="97" t="s">
        <v>485</v>
      </c>
      <c r="J652" s="98"/>
      <c r="K652" s="98"/>
      <c r="L652" s="99"/>
      <c r="M652" s="99"/>
      <c r="N652" s="99"/>
      <c r="O652" s="99"/>
      <c r="P652" s="99"/>
      <c r="Q652" s="99"/>
      <c r="R652" s="99"/>
      <c r="S652" s="99"/>
      <c r="T652" s="99">
        <v>121.28</v>
      </c>
      <c r="U652" s="100" t="s">
        <v>60</v>
      </c>
      <c r="W652" s="57"/>
      <c r="X652" s="57"/>
      <c r="Y652" s="57"/>
      <c r="Z652" s="57"/>
      <c r="AA652" s="57"/>
      <c r="AB652" s="57"/>
      <c r="AC652" s="57"/>
      <c r="AD652" s="57"/>
      <c r="AE652" s="57"/>
      <c r="AF652" s="57"/>
      <c r="AG652" s="57"/>
      <c r="AH652" s="57"/>
      <c r="AI652" s="57"/>
    </row>
    <row r="653" spans="1:35" ht="18" customHeight="1" outlineLevel="2" x14ac:dyDescent="0.35">
      <c r="A653" s="53">
        <v>4</v>
      </c>
      <c r="B653" s="54" t="s">
        <v>1765</v>
      </c>
      <c r="C653" s="101"/>
      <c r="D653" s="102"/>
      <c r="E653" s="56"/>
      <c r="F653" s="103" t="s">
        <v>1766</v>
      </c>
      <c r="G653" s="109">
        <v>1</v>
      </c>
      <c r="H653" s="104" t="s">
        <v>1765</v>
      </c>
      <c r="I653" s="105"/>
      <c r="J653" s="106"/>
      <c r="K653" s="107">
        <v>1</v>
      </c>
      <c r="L653" s="107">
        <v>121.28</v>
      </c>
      <c r="M653" s="107"/>
      <c r="N653" s="107"/>
      <c r="O653" s="107"/>
      <c r="P653" s="107"/>
      <c r="Q653" s="107"/>
      <c r="R653" s="107">
        <v>121.28</v>
      </c>
      <c r="S653" s="107">
        <v>121.28</v>
      </c>
      <c r="T653" s="99"/>
      <c r="U653" s="100"/>
      <c r="W653" s="57"/>
      <c r="X653" s="57"/>
      <c r="Y653" s="57"/>
      <c r="Z653" s="57"/>
      <c r="AA653" s="57"/>
      <c r="AB653" s="57"/>
      <c r="AC653" s="57"/>
      <c r="AD653" s="57"/>
      <c r="AE653" s="57"/>
      <c r="AF653" s="57"/>
      <c r="AG653" s="57"/>
      <c r="AH653" s="57"/>
      <c r="AI653" s="57"/>
    </row>
    <row r="654" spans="1:35" ht="15.75" customHeight="1" outlineLevel="2" x14ac:dyDescent="0.35">
      <c r="C654" s="101"/>
      <c r="D654" s="102"/>
      <c r="E654" s="56"/>
      <c r="F654" s="103"/>
      <c r="G654" s="109"/>
      <c r="H654" s="112"/>
      <c r="I654" s="113" t="s">
        <v>1767</v>
      </c>
      <c r="J654" s="114"/>
      <c r="K654" s="115"/>
      <c r="L654" s="115"/>
      <c r="M654" s="115"/>
      <c r="N654" s="115"/>
      <c r="O654" s="115"/>
      <c r="P654" s="115"/>
      <c r="Q654" s="115"/>
      <c r="R654" s="115"/>
      <c r="S654" s="115"/>
      <c r="T654" s="116"/>
      <c r="U654" s="117"/>
      <c r="W654" s="57"/>
      <c r="X654" s="57"/>
      <c r="Y654" s="57"/>
      <c r="Z654" s="57"/>
      <c r="AA654" s="57"/>
      <c r="AB654" s="57"/>
      <c r="AC654" s="57"/>
      <c r="AD654" s="57"/>
      <c r="AE654" s="57"/>
      <c r="AF654" s="57"/>
      <c r="AG654" s="57"/>
      <c r="AH654" s="57"/>
      <c r="AI654" s="57"/>
    </row>
    <row r="655" spans="1:35" ht="82.75" customHeight="1" outlineLevel="2" x14ac:dyDescent="0.35">
      <c r="A655" s="53">
        <v>3</v>
      </c>
      <c r="B655" s="54" t="s">
        <v>488</v>
      </c>
      <c r="C655" s="101" t="s">
        <v>40</v>
      </c>
      <c r="D655" s="102">
        <v>99251</v>
      </c>
      <c r="E655" s="56" t="s">
        <v>33</v>
      </c>
      <c r="F655" s="56" t="s">
        <v>487</v>
      </c>
      <c r="G655" s="109">
        <v>1</v>
      </c>
      <c r="H655" s="96" t="s">
        <v>488</v>
      </c>
      <c r="I655" s="97" t="s">
        <v>486</v>
      </c>
      <c r="J655" s="98"/>
      <c r="K655" s="98"/>
      <c r="L655" s="99"/>
      <c r="M655" s="99"/>
      <c r="N655" s="99"/>
      <c r="O655" s="99"/>
      <c r="P655" s="99"/>
      <c r="Q655" s="99"/>
      <c r="R655" s="99"/>
      <c r="S655" s="99"/>
      <c r="T655" s="99">
        <v>3</v>
      </c>
      <c r="U655" s="100" t="s">
        <v>220</v>
      </c>
      <c r="W655" s="57"/>
      <c r="X655" s="57"/>
      <c r="Y655" s="57"/>
      <c r="Z655" s="57"/>
      <c r="AA655" s="57"/>
      <c r="AB655" s="57"/>
      <c r="AC655" s="57"/>
      <c r="AD655" s="57"/>
      <c r="AE655" s="57"/>
      <c r="AF655" s="57"/>
      <c r="AG655" s="57"/>
      <c r="AH655" s="57"/>
      <c r="AI655" s="57"/>
    </row>
    <row r="656" spans="1:35" outlineLevel="2" x14ac:dyDescent="0.35">
      <c r="A656" s="53">
        <v>4</v>
      </c>
      <c r="B656" s="54" t="s">
        <v>1768</v>
      </c>
      <c r="C656" s="101"/>
      <c r="D656" s="102"/>
      <c r="E656" s="56"/>
      <c r="F656" s="103" t="s">
        <v>1769</v>
      </c>
      <c r="G656" s="109">
        <v>1</v>
      </c>
      <c r="H656" s="104" t="s">
        <v>1768</v>
      </c>
      <c r="I656" s="105"/>
      <c r="J656" s="106"/>
      <c r="K656" s="107">
        <v>1</v>
      </c>
      <c r="L656" s="107">
        <v>3</v>
      </c>
      <c r="M656" s="107"/>
      <c r="N656" s="107"/>
      <c r="O656" s="107"/>
      <c r="P656" s="107"/>
      <c r="Q656" s="107"/>
      <c r="R656" s="107">
        <v>3</v>
      </c>
      <c r="S656" s="107">
        <v>3</v>
      </c>
      <c r="T656" s="99"/>
      <c r="U656" s="100"/>
      <c r="W656" s="57"/>
      <c r="X656" s="57"/>
      <c r="Y656" s="57"/>
      <c r="Z656" s="57"/>
      <c r="AA656" s="57"/>
      <c r="AB656" s="57"/>
      <c r="AC656" s="57"/>
      <c r="AD656" s="57"/>
      <c r="AE656" s="57"/>
      <c r="AF656" s="57"/>
      <c r="AG656" s="57"/>
      <c r="AH656" s="57"/>
      <c r="AI656" s="57"/>
    </row>
    <row r="657" spans="1:21" ht="118.25" customHeight="1" x14ac:dyDescent="0.35">
      <c r="A657" s="53">
        <v>3</v>
      </c>
      <c r="B657" s="54" t="s">
        <v>491</v>
      </c>
      <c r="C657" s="101" t="s">
        <v>40</v>
      </c>
      <c r="D657" s="102">
        <v>91790</v>
      </c>
      <c r="E657" s="56" t="s">
        <v>33</v>
      </c>
      <c r="F657" s="56" t="s">
        <v>490</v>
      </c>
      <c r="G657" s="109">
        <v>1</v>
      </c>
      <c r="H657" s="96" t="s">
        <v>491</v>
      </c>
      <c r="I657" s="97" t="s">
        <v>492</v>
      </c>
      <c r="J657" s="98"/>
      <c r="K657" s="98"/>
      <c r="L657" s="99"/>
      <c r="M657" s="99"/>
      <c r="N657" s="99"/>
      <c r="O657" s="99"/>
      <c r="P657" s="99"/>
      <c r="Q657" s="99"/>
      <c r="R657" s="99"/>
      <c r="S657" s="99"/>
      <c r="T657" s="99">
        <v>91.39</v>
      </c>
      <c r="U657" s="100" t="s">
        <v>60</v>
      </c>
    </row>
    <row r="658" spans="1:21" x14ac:dyDescent="0.35">
      <c r="A658" s="53">
        <v>4</v>
      </c>
      <c r="B658" s="54" t="s">
        <v>1770</v>
      </c>
      <c r="C658" s="101"/>
      <c r="D658" s="102"/>
      <c r="E658" s="56"/>
      <c r="F658" s="103" t="s">
        <v>1771</v>
      </c>
      <c r="G658" s="109">
        <v>1</v>
      </c>
      <c r="H658" s="104" t="s">
        <v>1770</v>
      </c>
      <c r="I658" s="105"/>
      <c r="J658" s="106"/>
      <c r="K658" s="107">
        <v>1</v>
      </c>
      <c r="L658" s="107">
        <v>91.39</v>
      </c>
      <c r="M658" s="107"/>
      <c r="N658" s="107"/>
      <c r="O658" s="107"/>
      <c r="P658" s="107"/>
      <c r="Q658" s="107"/>
      <c r="R658" s="107">
        <v>91.39</v>
      </c>
      <c r="S658" s="107">
        <v>91.39</v>
      </c>
      <c r="T658" s="99"/>
      <c r="U658" s="100"/>
    </row>
    <row r="659" spans="1:21" x14ac:dyDescent="0.35">
      <c r="A659" s="53">
        <v>2</v>
      </c>
      <c r="B659" s="54" t="s">
        <v>495</v>
      </c>
      <c r="C659" s="56"/>
      <c r="D659" s="102"/>
      <c r="E659" s="56"/>
      <c r="F659" s="90">
        <v>14</v>
      </c>
      <c r="G659" s="109">
        <v>1</v>
      </c>
      <c r="H659" s="91" t="s">
        <v>495</v>
      </c>
      <c r="I659" s="110" t="s">
        <v>493</v>
      </c>
      <c r="J659" s="41"/>
      <c r="K659" s="41"/>
      <c r="L659" s="41"/>
      <c r="M659" s="41"/>
      <c r="N659" s="42"/>
      <c r="O659" s="42"/>
      <c r="P659" s="42"/>
      <c r="Q659" s="42"/>
      <c r="R659" s="42"/>
      <c r="S659" s="42"/>
      <c r="T659" s="42"/>
      <c r="U659" s="93"/>
    </row>
    <row r="660" spans="1:21" ht="43.5" x14ac:dyDescent="0.35">
      <c r="A660" s="53">
        <v>3</v>
      </c>
      <c r="B660" s="54" t="s">
        <v>498</v>
      </c>
      <c r="C660" s="94" t="s">
        <v>35</v>
      </c>
      <c r="D660" s="102">
        <v>10</v>
      </c>
      <c r="E660" s="56" t="s">
        <v>33</v>
      </c>
      <c r="F660" s="56" t="s">
        <v>497</v>
      </c>
      <c r="G660" s="109">
        <v>1</v>
      </c>
      <c r="H660" s="96" t="s">
        <v>498</v>
      </c>
      <c r="I660" s="97" t="s">
        <v>496</v>
      </c>
      <c r="J660" s="98"/>
      <c r="K660" s="98"/>
      <c r="L660" s="99"/>
      <c r="M660" s="99"/>
      <c r="N660" s="99"/>
      <c r="O660" s="99"/>
      <c r="P660" s="99"/>
      <c r="Q660" s="99"/>
      <c r="R660" s="99"/>
      <c r="S660" s="99"/>
      <c r="T660" s="99">
        <v>8.85</v>
      </c>
      <c r="U660" s="100" t="s">
        <v>37</v>
      </c>
    </row>
    <row r="661" spans="1:21" x14ac:dyDescent="0.35">
      <c r="A661" s="53">
        <v>4</v>
      </c>
      <c r="B661" s="54" t="s">
        <v>1772</v>
      </c>
      <c r="C661" s="101"/>
      <c r="D661" s="102"/>
      <c r="E661" s="56"/>
      <c r="F661" s="103" t="s">
        <v>1773</v>
      </c>
      <c r="G661" s="109">
        <v>1</v>
      </c>
      <c r="H661" s="104" t="s">
        <v>1772</v>
      </c>
      <c r="I661" s="105" t="s">
        <v>1774</v>
      </c>
      <c r="J661" s="106"/>
      <c r="K661" s="107">
        <v>7</v>
      </c>
      <c r="L661" s="107">
        <v>1</v>
      </c>
      <c r="M661" s="107"/>
      <c r="N661" s="107">
        <v>0.75</v>
      </c>
      <c r="O661" s="107"/>
      <c r="P661" s="107"/>
      <c r="Q661" s="107"/>
      <c r="R661" s="107">
        <v>0.75</v>
      </c>
      <c r="S661" s="107">
        <v>5.25</v>
      </c>
      <c r="T661" s="99"/>
      <c r="U661" s="100"/>
    </row>
    <row r="662" spans="1:21" x14ac:dyDescent="0.35">
      <c r="A662" s="53">
        <v>4</v>
      </c>
      <c r="B662" s="54" t="s">
        <v>1775</v>
      </c>
      <c r="C662" s="101"/>
      <c r="D662" s="102"/>
      <c r="E662" s="56"/>
      <c r="F662" s="103" t="s">
        <v>1776</v>
      </c>
      <c r="G662" s="109">
        <v>1</v>
      </c>
      <c r="H662" s="104" t="s">
        <v>1775</v>
      </c>
      <c r="I662" s="105" t="s">
        <v>1777</v>
      </c>
      <c r="J662" s="106"/>
      <c r="K662" s="107">
        <v>2</v>
      </c>
      <c r="L662" s="107">
        <v>3</v>
      </c>
      <c r="M662" s="107"/>
      <c r="N662" s="107">
        <v>0.6</v>
      </c>
      <c r="O662" s="107"/>
      <c r="P662" s="107"/>
      <c r="Q662" s="107"/>
      <c r="R662" s="107">
        <v>1.7999999999999998</v>
      </c>
      <c r="S662" s="107">
        <v>3.6</v>
      </c>
      <c r="T662" s="99"/>
      <c r="U662" s="100"/>
    </row>
    <row r="663" spans="1:21" ht="58" x14ac:dyDescent="0.35">
      <c r="A663" s="53">
        <v>3</v>
      </c>
      <c r="B663" s="54" t="s">
        <v>501</v>
      </c>
      <c r="C663" s="101" t="s">
        <v>40</v>
      </c>
      <c r="D663" s="102">
        <v>86906</v>
      </c>
      <c r="E663" s="56" t="s">
        <v>33</v>
      </c>
      <c r="F663" s="56" t="s">
        <v>500</v>
      </c>
      <c r="G663" s="109">
        <v>1</v>
      </c>
      <c r="H663" s="96" t="s">
        <v>501</v>
      </c>
      <c r="I663" s="97" t="s">
        <v>499</v>
      </c>
      <c r="J663" s="98"/>
      <c r="K663" s="98"/>
      <c r="L663" s="99"/>
      <c r="M663" s="99"/>
      <c r="N663" s="99"/>
      <c r="O663" s="99"/>
      <c r="P663" s="99"/>
      <c r="Q663" s="99"/>
      <c r="R663" s="99"/>
      <c r="S663" s="99"/>
      <c r="T663" s="99">
        <v>7</v>
      </c>
      <c r="U663" s="100" t="s">
        <v>220</v>
      </c>
    </row>
    <row r="664" spans="1:21" x14ac:dyDescent="0.35">
      <c r="A664" s="53">
        <v>4</v>
      </c>
      <c r="B664" s="54" t="s">
        <v>1778</v>
      </c>
      <c r="C664" s="101"/>
      <c r="D664" s="102"/>
      <c r="E664" s="56"/>
      <c r="F664" s="103" t="s">
        <v>1779</v>
      </c>
      <c r="G664" s="109">
        <v>1</v>
      </c>
      <c r="H664" s="104" t="s">
        <v>1778</v>
      </c>
      <c r="I664" s="105"/>
      <c r="J664" s="106"/>
      <c r="K664" s="107">
        <v>1</v>
      </c>
      <c r="L664" s="107">
        <v>7</v>
      </c>
      <c r="M664" s="107"/>
      <c r="N664" s="107"/>
      <c r="O664" s="107"/>
      <c r="P664" s="107"/>
      <c r="Q664" s="107"/>
      <c r="R664" s="107">
        <v>7</v>
      </c>
      <c r="S664" s="107">
        <v>7</v>
      </c>
      <c r="T664" s="99"/>
      <c r="U664" s="100"/>
    </row>
    <row r="665" spans="1:21" ht="58" x14ac:dyDescent="0.35">
      <c r="A665" s="53">
        <v>3</v>
      </c>
      <c r="B665" s="54" t="s">
        <v>504</v>
      </c>
      <c r="C665" s="101" t="s">
        <v>40</v>
      </c>
      <c r="D665" s="102">
        <v>86911</v>
      </c>
      <c r="E665" s="56" t="s">
        <v>33</v>
      </c>
      <c r="F665" s="56" t="s">
        <v>503</v>
      </c>
      <c r="G665" s="109">
        <v>1</v>
      </c>
      <c r="H665" s="96" t="s">
        <v>504</v>
      </c>
      <c r="I665" s="97" t="s">
        <v>502</v>
      </c>
      <c r="J665" s="98"/>
      <c r="K665" s="98"/>
      <c r="L665" s="99"/>
      <c r="M665" s="99"/>
      <c r="N665" s="99"/>
      <c r="O665" s="99"/>
      <c r="P665" s="99"/>
      <c r="Q665" s="99"/>
      <c r="R665" s="99"/>
      <c r="S665" s="99"/>
      <c r="T665" s="99">
        <v>2</v>
      </c>
      <c r="U665" s="100" t="s">
        <v>220</v>
      </c>
    </row>
    <row r="666" spans="1:21" x14ac:dyDescent="0.35">
      <c r="A666" s="53">
        <v>4</v>
      </c>
      <c r="B666" s="54" t="s">
        <v>1780</v>
      </c>
      <c r="C666" s="101"/>
      <c r="D666" s="102"/>
      <c r="E666" s="56"/>
      <c r="F666" s="103" t="s">
        <v>1781</v>
      </c>
      <c r="G666" s="109">
        <v>1</v>
      </c>
      <c r="H666" s="104" t="s">
        <v>1780</v>
      </c>
      <c r="I666" s="105"/>
      <c r="J666" s="106"/>
      <c r="K666" s="107">
        <v>1</v>
      </c>
      <c r="L666" s="107">
        <v>2</v>
      </c>
      <c r="M666" s="107"/>
      <c r="N666" s="107"/>
      <c r="O666" s="107"/>
      <c r="P666" s="107"/>
      <c r="Q666" s="107"/>
      <c r="R666" s="107">
        <v>2</v>
      </c>
      <c r="S666" s="107">
        <v>2</v>
      </c>
      <c r="T666" s="99"/>
      <c r="U666" s="100"/>
    </row>
    <row r="667" spans="1:21" ht="93" customHeight="1" x14ac:dyDescent="0.35">
      <c r="A667" s="53">
        <v>3</v>
      </c>
      <c r="B667" s="54" t="s">
        <v>507</v>
      </c>
      <c r="C667" s="94" t="s">
        <v>40</v>
      </c>
      <c r="D667" s="102">
        <v>86938</v>
      </c>
      <c r="E667" s="56" t="s">
        <v>33</v>
      </c>
      <c r="F667" s="56" t="s">
        <v>506</v>
      </c>
      <c r="G667" s="109">
        <v>1</v>
      </c>
      <c r="H667" s="96" t="s">
        <v>507</v>
      </c>
      <c r="I667" s="97" t="s">
        <v>505</v>
      </c>
      <c r="J667" s="98"/>
      <c r="K667" s="98"/>
      <c r="L667" s="99"/>
      <c r="M667" s="99"/>
      <c r="N667" s="99"/>
      <c r="O667" s="99"/>
      <c r="P667" s="99"/>
      <c r="Q667" s="99"/>
      <c r="R667" s="99"/>
      <c r="S667" s="99"/>
      <c r="T667" s="99">
        <v>7</v>
      </c>
      <c r="U667" s="100" t="s">
        <v>220</v>
      </c>
    </row>
    <row r="668" spans="1:21" x14ac:dyDescent="0.35">
      <c r="A668" s="53">
        <v>4</v>
      </c>
      <c r="B668" s="54" t="s">
        <v>1782</v>
      </c>
      <c r="C668" s="101"/>
      <c r="D668" s="102"/>
      <c r="E668" s="56"/>
      <c r="F668" s="103" t="s">
        <v>1783</v>
      </c>
      <c r="G668" s="109">
        <v>1</v>
      </c>
      <c r="H668" s="104" t="s">
        <v>1782</v>
      </c>
      <c r="I668" s="105" t="s">
        <v>1784</v>
      </c>
      <c r="J668" s="106"/>
      <c r="K668" s="107">
        <v>1</v>
      </c>
      <c r="L668" s="107">
        <v>7</v>
      </c>
      <c r="M668" s="107"/>
      <c r="N668" s="107"/>
      <c r="O668" s="107"/>
      <c r="P668" s="107"/>
      <c r="Q668" s="107"/>
      <c r="R668" s="107">
        <v>7</v>
      </c>
      <c r="S668" s="107">
        <v>7</v>
      </c>
      <c r="T668" s="99"/>
      <c r="U668" s="100"/>
    </row>
    <row r="669" spans="1:21" ht="87" x14ac:dyDescent="0.35">
      <c r="A669" s="53">
        <v>3</v>
      </c>
      <c r="B669" s="54" t="s">
        <v>510</v>
      </c>
      <c r="C669" s="101" t="s">
        <v>40</v>
      </c>
      <c r="D669" s="102">
        <v>86932</v>
      </c>
      <c r="E669" s="56" t="s">
        <v>33</v>
      </c>
      <c r="F669" s="56" t="s">
        <v>509</v>
      </c>
      <c r="G669" s="109">
        <v>1</v>
      </c>
      <c r="H669" s="96" t="s">
        <v>510</v>
      </c>
      <c r="I669" s="97" t="s">
        <v>508</v>
      </c>
      <c r="J669" s="98"/>
      <c r="K669" s="98"/>
      <c r="L669" s="99"/>
      <c r="M669" s="99"/>
      <c r="N669" s="99"/>
      <c r="O669" s="99"/>
      <c r="P669" s="99"/>
      <c r="Q669" s="99"/>
      <c r="R669" s="99"/>
      <c r="S669" s="99"/>
      <c r="T669" s="99">
        <v>7</v>
      </c>
      <c r="U669" s="100" t="s">
        <v>220</v>
      </c>
    </row>
    <row r="670" spans="1:21" x14ac:dyDescent="0.35">
      <c r="A670" s="53">
        <v>4</v>
      </c>
      <c r="B670" s="54" t="s">
        <v>1785</v>
      </c>
      <c r="C670" s="101"/>
      <c r="D670" s="102"/>
      <c r="E670" s="56"/>
      <c r="F670" s="103" t="s">
        <v>1786</v>
      </c>
      <c r="G670" s="109">
        <v>1</v>
      </c>
      <c r="H670" s="104" t="s">
        <v>1785</v>
      </c>
      <c r="I670" s="105"/>
      <c r="J670" s="106"/>
      <c r="K670" s="107">
        <v>1</v>
      </c>
      <c r="L670" s="107">
        <v>7</v>
      </c>
      <c r="M670" s="107"/>
      <c r="N670" s="107"/>
      <c r="O670" s="107"/>
      <c r="P670" s="107"/>
      <c r="Q670" s="107"/>
      <c r="R670" s="107">
        <v>7</v>
      </c>
      <c r="S670" s="107">
        <v>7</v>
      </c>
      <c r="T670" s="99"/>
      <c r="U670" s="100"/>
    </row>
    <row r="671" spans="1:21" ht="72.5" x14ac:dyDescent="0.35">
      <c r="A671" s="53">
        <v>3</v>
      </c>
      <c r="B671" s="54" t="s">
        <v>513</v>
      </c>
      <c r="C671" s="101" t="s">
        <v>40</v>
      </c>
      <c r="D671" s="102">
        <v>86935</v>
      </c>
      <c r="E671" s="56" t="s">
        <v>33</v>
      </c>
      <c r="F671" s="56" t="s">
        <v>512</v>
      </c>
      <c r="G671" s="109">
        <v>1</v>
      </c>
      <c r="H671" s="96" t="s">
        <v>513</v>
      </c>
      <c r="I671" s="97" t="s">
        <v>511</v>
      </c>
      <c r="J671" s="98"/>
      <c r="K671" s="98"/>
      <c r="L671" s="99"/>
      <c r="M671" s="99"/>
      <c r="N671" s="99"/>
      <c r="O671" s="99"/>
      <c r="P671" s="99"/>
      <c r="Q671" s="99"/>
      <c r="R671" s="99"/>
      <c r="S671" s="99"/>
      <c r="T671" s="99">
        <v>2</v>
      </c>
      <c r="U671" s="100" t="s">
        <v>220</v>
      </c>
    </row>
    <row r="672" spans="1:21" x14ac:dyDescent="0.35">
      <c r="A672" s="53">
        <v>4</v>
      </c>
      <c r="B672" s="54" t="s">
        <v>1787</v>
      </c>
      <c r="C672" s="101"/>
      <c r="D672" s="102"/>
      <c r="E672" s="56"/>
      <c r="F672" s="103" t="s">
        <v>1788</v>
      </c>
      <c r="G672" s="109">
        <v>1</v>
      </c>
      <c r="H672" s="104" t="s">
        <v>1787</v>
      </c>
      <c r="I672" s="105"/>
      <c r="J672" s="106"/>
      <c r="K672" s="107">
        <v>1</v>
      </c>
      <c r="L672" s="107">
        <v>2</v>
      </c>
      <c r="M672" s="107"/>
      <c r="N672" s="107"/>
      <c r="O672" s="107"/>
      <c r="P672" s="107"/>
      <c r="Q672" s="107"/>
      <c r="R672" s="107">
        <v>2</v>
      </c>
      <c r="S672" s="107">
        <v>2</v>
      </c>
      <c r="T672" s="99"/>
      <c r="U672" s="100"/>
    </row>
    <row r="673" spans="1:21" ht="58" x14ac:dyDescent="0.35">
      <c r="A673" s="53">
        <v>3</v>
      </c>
      <c r="B673" s="54" t="s">
        <v>516</v>
      </c>
      <c r="C673" s="101" t="s">
        <v>40</v>
      </c>
      <c r="D673" s="102">
        <v>100868</v>
      </c>
      <c r="E673" s="56" t="s">
        <v>33</v>
      </c>
      <c r="F673" s="56" t="s">
        <v>515</v>
      </c>
      <c r="G673" s="109">
        <v>1</v>
      </c>
      <c r="H673" s="96" t="s">
        <v>516</v>
      </c>
      <c r="I673" s="97" t="s">
        <v>514</v>
      </c>
      <c r="J673" s="98"/>
      <c r="K673" s="98"/>
      <c r="L673" s="99"/>
      <c r="M673" s="99"/>
      <c r="N673" s="99"/>
      <c r="O673" s="99"/>
      <c r="P673" s="99"/>
      <c r="Q673" s="99"/>
      <c r="R673" s="99"/>
      <c r="S673" s="99"/>
      <c r="T673" s="99">
        <v>8</v>
      </c>
      <c r="U673" s="100" t="s">
        <v>220</v>
      </c>
    </row>
    <row r="674" spans="1:21" x14ac:dyDescent="0.35">
      <c r="A674" s="53">
        <v>4</v>
      </c>
      <c r="B674" s="54" t="s">
        <v>1789</v>
      </c>
      <c r="C674" s="101"/>
      <c r="D674" s="102"/>
      <c r="E674" s="56"/>
      <c r="F674" s="103" t="s">
        <v>1790</v>
      </c>
      <c r="G674" s="109">
        <v>1</v>
      </c>
      <c r="H674" s="104" t="s">
        <v>1789</v>
      </c>
      <c r="I674" s="105"/>
      <c r="J674" s="106"/>
      <c r="K674" s="107">
        <v>4</v>
      </c>
      <c r="L674" s="107">
        <v>2</v>
      </c>
      <c r="M674" s="107"/>
      <c r="N674" s="107"/>
      <c r="O674" s="107"/>
      <c r="P674" s="107"/>
      <c r="Q674" s="107"/>
      <c r="R674" s="107">
        <v>2</v>
      </c>
      <c r="S674" s="107">
        <v>8</v>
      </c>
      <c r="T674" s="99"/>
      <c r="U674" s="100"/>
    </row>
    <row r="675" spans="1:21" ht="29" x14ac:dyDescent="0.35">
      <c r="A675" s="77"/>
      <c r="C675" s="77"/>
      <c r="D675" s="77"/>
      <c r="E675" s="77"/>
      <c r="F675" s="77">
        <v>0</v>
      </c>
      <c r="G675" s="77">
        <v>2</v>
      </c>
      <c r="H675" s="86" t="s">
        <v>518</v>
      </c>
      <c r="I675" s="87" t="s">
        <v>519</v>
      </c>
      <c r="J675" s="88"/>
      <c r="K675" s="88"/>
      <c r="L675" s="88"/>
      <c r="M675" s="88"/>
      <c r="N675" s="88"/>
      <c r="O675" s="88"/>
      <c r="P675" s="88"/>
      <c r="Q675" s="88"/>
      <c r="R675" s="88"/>
      <c r="S675" s="88"/>
      <c r="T675" s="88"/>
      <c r="U675" s="89"/>
    </row>
    <row r="676" spans="1:21" ht="15" customHeight="1" x14ac:dyDescent="0.35">
      <c r="A676" s="53">
        <v>2</v>
      </c>
      <c r="B676" s="54" t="s">
        <v>76</v>
      </c>
      <c r="C676" s="56"/>
      <c r="D676" s="102"/>
      <c r="E676" s="118"/>
      <c r="F676" s="90">
        <v>1</v>
      </c>
      <c r="G676" s="77">
        <v>2</v>
      </c>
      <c r="H676" s="91" t="s">
        <v>76</v>
      </c>
      <c r="I676" s="110" t="s">
        <v>31</v>
      </c>
      <c r="J676" s="41"/>
      <c r="K676" s="41"/>
      <c r="L676" s="41"/>
      <c r="M676" s="41"/>
      <c r="N676" s="42"/>
      <c r="O676" s="42"/>
      <c r="P676" s="42"/>
      <c r="Q676" s="42"/>
      <c r="R676" s="42"/>
      <c r="S676" s="42"/>
      <c r="T676" s="42"/>
      <c r="U676" s="93"/>
    </row>
    <row r="677" spans="1:21" ht="66.650000000000006" customHeight="1" x14ac:dyDescent="0.35">
      <c r="A677" s="53">
        <v>3</v>
      </c>
      <c r="B677" s="54" t="s">
        <v>520</v>
      </c>
      <c r="C677" s="101" t="s">
        <v>40</v>
      </c>
      <c r="D677" s="102">
        <v>99059</v>
      </c>
      <c r="E677" s="56" t="s">
        <v>33</v>
      </c>
      <c r="F677" s="56" t="s">
        <v>32</v>
      </c>
      <c r="G677" s="77">
        <v>2</v>
      </c>
      <c r="H677" s="96" t="s">
        <v>520</v>
      </c>
      <c r="I677" s="97" t="s">
        <v>75</v>
      </c>
      <c r="J677" s="98"/>
      <c r="K677" s="98"/>
      <c r="L677" s="99"/>
      <c r="M677" s="99"/>
      <c r="N677" s="99"/>
      <c r="O677" s="99"/>
      <c r="P677" s="99"/>
      <c r="Q677" s="99"/>
      <c r="R677" s="99"/>
      <c r="S677" s="99"/>
      <c r="T677" s="99">
        <v>22.4</v>
      </c>
      <c r="U677" s="100" t="s">
        <v>60</v>
      </c>
    </row>
    <row r="678" spans="1:21" x14ac:dyDescent="0.35">
      <c r="A678" s="53">
        <v>4</v>
      </c>
      <c r="B678" s="54" t="s">
        <v>1791</v>
      </c>
      <c r="C678" s="101"/>
      <c r="D678" s="102"/>
      <c r="E678" s="56"/>
      <c r="F678" s="103" t="s">
        <v>36</v>
      </c>
      <c r="G678" s="77">
        <v>2</v>
      </c>
      <c r="H678" s="104" t="s">
        <v>1791</v>
      </c>
      <c r="I678" s="105"/>
      <c r="J678" s="106"/>
      <c r="K678" s="107">
        <v>1</v>
      </c>
      <c r="L678" s="107">
        <v>22.4</v>
      </c>
      <c r="M678" s="107"/>
      <c r="N678" s="107"/>
      <c r="O678" s="107"/>
      <c r="P678" s="107"/>
      <c r="Q678" s="107"/>
      <c r="R678" s="107">
        <v>22.4</v>
      </c>
      <c r="S678" s="107">
        <v>22.4</v>
      </c>
      <c r="T678" s="99"/>
      <c r="U678" s="100"/>
    </row>
    <row r="679" spans="1:21" x14ac:dyDescent="0.35">
      <c r="A679" s="53">
        <v>2</v>
      </c>
      <c r="B679" s="54" t="s">
        <v>79</v>
      </c>
      <c r="C679" s="56"/>
      <c r="D679" s="102"/>
      <c r="E679" s="118"/>
      <c r="F679" s="90">
        <v>2</v>
      </c>
      <c r="G679" s="77">
        <v>2</v>
      </c>
      <c r="H679" s="91" t="s">
        <v>79</v>
      </c>
      <c r="I679" s="110" t="s">
        <v>73</v>
      </c>
      <c r="J679" s="41"/>
      <c r="K679" s="41"/>
      <c r="L679" s="41"/>
      <c r="M679" s="41"/>
      <c r="N679" s="42"/>
      <c r="O679" s="42"/>
      <c r="P679" s="42"/>
      <c r="Q679" s="42"/>
      <c r="R679" s="42"/>
      <c r="S679" s="42"/>
      <c r="T679" s="42"/>
      <c r="U679" s="93"/>
    </row>
    <row r="680" spans="1:21" ht="43.5" x14ac:dyDescent="0.35">
      <c r="A680" s="53">
        <v>3</v>
      </c>
      <c r="B680" s="54" t="s">
        <v>521</v>
      </c>
      <c r="C680" s="3" t="s">
        <v>40</v>
      </c>
      <c r="D680" s="102">
        <v>93358</v>
      </c>
      <c r="E680" s="56" t="s">
        <v>33</v>
      </c>
      <c r="F680" s="56" t="s">
        <v>76</v>
      </c>
      <c r="G680" s="77">
        <v>2</v>
      </c>
      <c r="H680" s="96" t="s">
        <v>521</v>
      </c>
      <c r="I680" s="97" t="s">
        <v>78</v>
      </c>
      <c r="J680" s="98"/>
      <c r="K680" s="98"/>
      <c r="L680" s="99"/>
      <c r="M680" s="99"/>
      <c r="N680" s="99"/>
      <c r="O680" s="99"/>
      <c r="P680" s="99"/>
      <c r="Q680" s="99"/>
      <c r="R680" s="99"/>
      <c r="S680" s="99"/>
      <c r="T680" s="99">
        <v>4.8499999999999996</v>
      </c>
      <c r="U680" s="100" t="s">
        <v>68</v>
      </c>
    </row>
    <row r="681" spans="1:21" ht="29" x14ac:dyDescent="0.35">
      <c r="A681" s="53">
        <v>4</v>
      </c>
      <c r="B681" s="54" t="s">
        <v>1792</v>
      </c>
      <c r="C681" s="101"/>
      <c r="D681" s="102"/>
      <c r="E681" s="56"/>
      <c r="F681" s="103" t="s">
        <v>520</v>
      </c>
      <c r="G681" s="77">
        <v>2</v>
      </c>
      <c r="H681" s="104" t="s">
        <v>1792</v>
      </c>
      <c r="I681" s="105" t="s">
        <v>1793</v>
      </c>
      <c r="J681" s="106"/>
      <c r="K681" s="107">
        <v>6</v>
      </c>
      <c r="L681" s="107">
        <v>0.55000000000000004</v>
      </c>
      <c r="M681" s="107"/>
      <c r="N681" s="107">
        <v>0.7</v>
      </c>
      <c r="O681" s="107"/>
      <c r="P681" s="107">
        <v>1.5</v>
      </c>
      <c r="Q681" s="107"/>
      <c r="R681" s="107">
        <v>0.57750000000000001</v>
      </c>
      <c r="S681" s="107">
        <v>3.47</v>
      </c>
      <c r="T681" s="99"/>
      <c r="U681" s="100"/>
    </row>
    <row r="682" spans="1:21" x14ac:dyDescent="0.35">
      <c r="A682" s="53">
        <v>4</v>
      </c>
      <c r="B682" s="54" t="s">
        <v>1794</v>
      </c>
      <c r="C682" s="101"/>
      <c r="D682" s="102"/>
      <c r="E682" s="56"/>
      <c r="F682" s="103" t="s">
        <v>1795</v>
      </c>
      <c r="G682" s="77">
        <v>2</v>
      </c>
      <c r="H682" s="104" t="s">
        <v>1794</v>
      </c>
      <c r="I682" s="105" t="s">
        <v>1796</v>
      </c>
      <c r="J682" s="106"/>
      <c r="K682" s="107">
        <v>1</v>
      </c>
      <c r="L682" s="107">
        <v>0.55000000000000004</v>
      </c>
      <c r="M682" s="107"/>
      <c r="N682" s="107">
        <v>0.65</v>
      </c>
      <c r="O682" s="107"/>
      <c r="P682" s="107">
        <v>1.5</v>
      </c>
      <c r="Q682" s="107"/>
      <c r="R682" s="107">
        <v>0.53625000000000012</v>
      </c>
      <c r="S682" s="107">
        <v>0.54</v>
      </c>
      <c r="T682" s="99"/>
      <c r="U682" s="100"/>
    </row>
    <row r="683" spans="1:21" x14ac:dyDescent="0.35">
      <c r="A683" s="53">
        <v>4</v>
      </c>
      <c r="B683" s="54" t="s">
        <v>1797</v>
      </c>
      <c r="C683" s="101"/>
      <c r="D683" s="102"/>
      <c r="E683" s="56"/>
      <c r="F683" s="103" t="s">
        <v>1798</v>
      </c>
      <c r="G683" s="77">
        <v>2</v>
      </c>
      <c r="H683" s="104" t="s">
        <v>1797</v>
      </c>
      <c r="I683" s="105" t="s">
        <v>835</v>
      </c>
      <c r="J683" s="106"/>
      <c r="K683" s="107">
        <v>1</v>
      </c>
      <c r="L683" s="107">
        <v>22.4</v>
      </c>
      <c r="M683" s="107"/>
      <c r="N683" s="107">
        <v>0.15</v>
      </c>
      <c r="O683" s="107"/>
      <c r="P683" s="107">
        <v>0.25</v>
      </c>
      <c r="Q683" s="107"/>
      <c r="R683" s="107">
        <v>0.84</v>
      </c>
      <c r="S683" s="107">
        <v>0.84</v>
      </c>
      <c r="T683" s="99"/>
      <c r="U683" s="100"/>
    </row>
    <row r="684" spans="1:21" ht="43.75" customHeight="1" x14ac:dyDescent="0.35">
      <c r="A684" s="53">
        <v>3</v>
      </c>
      <c r="B684" s="54" t="s">
        <v>522</v>
      </c>
      <c r="C684" s="3" t="s">
        <v>40</v>
      </c>
      <c r="D684" s="102">
        <v>96995</v>
      </c>
      <c r="E684" s="56" t="s">
        <v>33</v>
      </c>
      <c r="F684" s="56" t="s">
        <v>79</v>
      </c>
      <c r="G684" s="77">
        <v>2</v>
      </c>
      <c r="H684" s="96" t="s">
        <v>522</v>
      </c>
      <c r="I684" s="97" t="s">
        <v>81</v>
      </c>
      <c r="J684" s="98"/>
      <c r="K684" s="98"/>
      <c r="L684" s="99"/>
      <c r="M684" s="99"/>
      <c r="N684" s="99"/>
      <c r="O684" s="99"/>
      <c r="P684" s="99"/>
      <c r="Q684" s="99"/>
      <c r="R684" s="99"/>
      <c r="S684" s="99"/>
      <c r="T684" s="99">
        <v>2.93</v>
      </c>
      <c r="U684" s="100" t="s">
        <v>68</v>
      </c>
    </row>
    <row r="685" spans="1:21" x14ac:dyDescent="0.35">
      <c r="A685" s="53">
        <v>4</v>
      </c>
      <c r="B685" s="54" t="s">
        <v>1799</v>
      </c>
      <c r="C685" s="101"/>
      <c r="D685" s="102"/>
      <c r="E685" s="56"/>
      <c r="F685" s="103" t="s">
        <v>521</v>
      </c>
      <c r="G685" s="77">
        <v>2</v>
      </c>
      <c r="H685" s="104" t="s">
        <v>1799</v>
      </c>
      <c r="I685" s="105"/>
      <c r="J685" s="106"/>
      <c r="K685" s="107">
        <v>1</v>
      </c>
      <c r="L685" s="107">
        <v>2.9299999999999997</v>
      </c>
      <c r="M685" s="107"/>
      <c r="N685" s="107"/>
      <c r="O685" s="107"/>
      <c r="P685" s="107"/>
      <c r="Q685" s="107"/>
      <c r="R685" s="107">
        <v>2.9299999999999997</v>
      </c>
      <c r="S685" s="107">
        <v>2.93</v>
      </c>
      <c r="T685" s="99"/>
      <c r="U685" s="100"/>
    </row>
    <row r="686" spans="1:21" ht="43.5" x14ac:dyDescent="0.35">
      <c r="A686" s="53">
        <v>3</v>
      </c>
      <c r="B686" s="54" t="s">
        <v>523</v>
      </c>
      <c r="C686" s="3" t="s">
        <v>40</v>
      </c>
      <c r="D686" s="102">
        <v>94319</v>
      </c>
      <c r="E686" s="56" t="s">
        <v>33</v>
      </c>
      <c r="F686" s="56" t="s">
        <v>82</v>
      </c>
      <c r="G686" s="77">
        <v>2</v>
      </c>
      <c r="H686" s="96" t="s">
        <v>523</v>
      </c>
      <c r="I686" s="97" t="s">
        <v>84</v>
      </c>
      <c r="J686" s="98"/>
      <c r="K686" s="98"/>
      <c r="L686" s="99"/>
      <c r="M686" s="99"/>
      <c r="N686" s="99"/>
      <c r="O686" s="99"/>
      <c r="P686" s="99"/>
      <c r="Q686" s="99"/>
      <c r="R686" s="99"/>
      <c r="S686" s="99"/>
      <c r="T686" s="99">
        <v>2.4500000000000002</v>
      </c>
      <c r="U686" s="100" t="s">
        <v>68</v>
      </c>
    </row>
    <row r="687" spans="1:21" x14ac:dyDescent="0.35">
      <c r="A687" s="53">
        <v>4</v>
      </c>
      <c r="B687" s="54" t="s">
        <v>1800</v>
      </c>
      <c r="C687" s="101"/>
      <c r="D687" s="102"/>
      <c r="E687" s="56"/>
      <c r="F687" s="103" t="s">
        <v>525</v>
      </c>
      <c r="G687" s="77">
        <v>2</v>
      </c>
      <c r="H687" s="104" t="s">
        <v>1800</v>
      </c>
      <c r="I687" s="105"/>
      <c r="J687" s="106"/>
      <c r="K687" s="107">
        <v>1</v>
      </c>
      <c r="L687" s="107">
        <v>16.3</v>
      </c>
      <c r="M687" s="107"/>
      <c r="N687" s="107">
        <v>0.15</v>
      </c>
      <c r="O687" s="107"/>
      <c r="P687" s="107"/>
      <c r="Q687" s="107"/>
      <c r="R687" s="107">
        <v>2.4449999999999998</v>
      </c>
      <c r="S687" s="107">
        <v>2.4500000000000002</v>
      </c>
      <c r="T687" s="99"/>
      <c r="U687" s="100"/>
    </row>
    <row r="688" spans="1:21" x14ac:dyDescent="0.35">
      <c r="A688" s="53">
        <v>2</v>
      </c>
      <c r="B688" s="54" t="s">
        <v>82</v>
      </c>
      <c r="C688" s="56"/>
      <c r="D688" s="102"/>
      <c r="E688" s="118"/>
      <c r="F688" s="90">
        <v>3</v>
      </c>
      <c r="G688" s="77">
        <v>2</v>
      </c>
      <c r="H688" s="91" t="s">
        <v>82</v>
      </c>
      <c r="I688" s="110" t="s">
        <v>524</v>
      </c>
      <c r="J688" s="41"/>
      <c r="K688" s="41"/>
      <c r="L688" s="41"/>
      <c r="M688" s="41"/>
      <c r="N688" s="42"/>
      <c r="O688" s="42"/>
      <c r="P688" s="42"/>
      <c r="Q688" s="42"/>
      <c r="R688" s="42"/>
      <c r="S688" s="42"/>
      <c r="T688" s="42"/>
      <c r="U688" s="93"/>
    </row>
    <row r="689" spans="1:21" ht="77.400000000000006" customHeight="1" x14ac:dyDescent="0.35">
      <c r="A689" s="53">
        <v>3</v>
      </c>
      <c r="B689" s="54" t="s">
        <v>525</v>
      </c>
      <c r="C689" s="94" t="s">
        <v>35</v>
      </c>
      <c r="D689" s="102">
        <v>12</v>
      </c>
      <c r="E689" s="56" t="s">
        <v>33</v>
      </c>
      <c r="F689" s="56" t="s">
        <v>90</v>
      </c>
      <c r="G689" s="109">
        <v>2</v>
      </c>
      <c r="H689" s="96" t="s">
        <v>525</v>
      </c>
      <c r="I689" s="97" t="s">
        <v>89</v>
      </c>
      <c r="J689" s="98"/>
      <c r="K689" s="98"/>
      <c r="L689" s="99"/>
      <c r="M689" s="99"/>
      <c r="N689" s="99"/>
      <c r="O689" s="99"/>
      <c r="P689" s="99"/>
      <c r="Q689" s="99"/>
      <c r="R689" s="99"/>
      <c r="S689" s="99"/>
      <c r="T689" s="99">
        <v>3.36</v>
      </c>
      <c r="U689" s="100" t="s">
        <v>68</v>
      </c>
    </row>
    <row r="690" spans="1:21" ht="19.5" customHeight="1" x14ac:dyDescent="0.35">
      <c r="A690" s="53">
        <v>4</v>
      </c>
      <c r="B690" s="54" t="s">
        <v>1801</v>
      </c>
      <c r="C690" s="101"/>
      <c r="D690" s="102"/>
      <c r="E690" s="56"/>
      <c r="F690" s="103" t="s">
        <v>768</v>
      </c>
      <c r="G690" s="109">
        <v>2</v>
      </c>
      <c r="H690" s="104" t="s">
        <v>1801</v>
      </c>
      <c r="I690" s="105"/>
      <c r="J690" s="106"/>
      <c r="K690" s="107">
        <v>1</v>
      </c>
      <c r="L690" s="107">
        <v>22.4</v>
      </c>
      <c r="M690" s="107"/>
      <c r="N690" s="107">
        <v>0.15</v>
      </c>
      <c r="O690" s="107"/>
      <c r="P690" s="107"/>
      <c r="Q690" s="107"/>
      <c r="R690" s="107">
        <v>3.36</v>
      </c>
      <c r="S690" s="107">
        <v>3.36</v>
      </c>
      <c r="T690" s="99"/>
      <c r="U690" s="100"/>
    </row>
    <row r="691" spans="1:21" ht="43.5" x14ac:dyDescent="0.35">
      <c r="A691" s="53">
        <v>3</v>
      </c>
      <c r="B691" s="54" t="s">
        <v>526</v>
      </c>
      <c r="C691" s="101" t="s">
        <v>40</v>
      </c>
      <c r="D691" s="102">
        <v>101616</v>
      </c>
      <c r="E691" s="56" t="s">
        <v>33</v>
      </c>
      <c r="F691" s="56" t="s">
        <v>93</v>
      </c>
      <c r="G691" s="109">
        <v>2</v>
      </c>
      <c r="H691" s="96" t="s">
        <v>526</v>
      </c>
      <c r="I691" s="97" t="s">
        <v>92</v>
      </c>
      <c r="J691" s="98"/>
      <c r="K691" s="98"/>
      <c r="L691" s="99"/>
      <c r="M691" s="99"/>
      <c r="N691" s="99"/>
      <c r="O691" s="99"/>
      <c r="P691" s="99"/>
      <c r="Q691" s="99"/>
      <c r="R691" s="99"/>
      <c r="S691" s="99"/>
      <c r="T691" s="99">
        <v>6.0299999999999994</v>
      </c>
      <c r="U691" s="100" t="s">
        <v>37</v>
      </c>
    </row>
    <row r="692" spans="1:21" ht="29" x14ac:dyDescent="0.35">
      <c r="A692" s="53">
        <v>4</v>
      </c>
      <c r="B692" s="54" t="s">
        <v>1802</v>
      </c>
      <c r="C692" s="101"/>
      <c r="D692" s="102"/>
      <c r="E692" s="56"/>
      <c r="F692" s="103" t="s">
        <v>774</v>
      </c>
      <c r="G692" s="109">
        <v>2</v>
      </c>
      <c r="H692" s="104" t="s">
        <v>1802</v>
      </c>
      <c r="I692" s="105" t="s">
        <v>1793</v>
      </c>
      <c r="J692" s="106"/>
      <c r="K692" s="107">
        <v>6</v>
      </c>
      <c r="L692" s="107">
        <v>0.55000000000000004</v>
      </c>
      <c r="M692" s="107"/>
      <c r="N692" s="107">
        <v>0.7</v>
      </c>
      <c r="O692" s="107"/>
      <c r="P692" s="107"/>
      <c r="Q692" s="107"/>
      <c r="R692" s="107">
        <v>0.38500000000000001</v>
      </c>
      <c r="S692" s="107">
        <v>2.31</v>
      </c>
      <c r="T692" s="99"/>
      <c r="U692" s="100"/>
    </row>
    <row r="693" spans="1:21" x14ac:dyDescent="0.35">
      <c r="A693" s="53">
        <v>4</v>
      </c>
      <c r="B693" s="54" t="s">
        <v>1803</v>
      </c>
      <c r="C693" s="101"/>
      <c r="D693" s="102"/>
      <c r="E693" s="56"/>
      <c r="F693" s="103" t="s">
        <v>776</v>
      </c>
      <c r="G693" s="109">
        <v>2</v>
      </c>
      <c r="H693" s="104" t="s">
        <v>1803</v>
      </c>
      <c r="I693" s="105" t="s">
        <v>1796</v>
      </c>
      <c r="J693" s="106"/>
      <c r="K693" s="107">
        <v>1</v>
      </c>
      <c r="L693" s="107">
        <v>0.55000000000000004</v>
      </c>
      <c r="M693" s="107"/>
      <c r="N693" s="107">
        <v>0.65</v>
      </c>
      <c r="O693" s="107"/>
      <c r="P693" s="107"/>
      <c r="Q693" s="107"/>
      <c r="R693" s="107">
        <v>0.35750000000000004</v>
      </c>
      <c r="S693" s="107">
        <v>0.36</v>
      </c>
      <c r="T693" s="99"/>
      <c r="U693" s="100"/>
    </row>
    <row r="694" spans="1:21" x14ac:dyDescent="0.35">
      <c r="A694" s="53">
        <v>4</v>
      </c>
      <c r="B694" s="54" t="s">
        <v>1804</v>
      </c>
      <c r="C694" s="101"/>
      <c r="D694" s="102"/>
      <c r="E694" s="56"/>
      <c r="F694" s="103" t="s">
        <v>778</v>
      </c>
      <c r="G694" s="109">
        <v>2</v>
      </c>
      <c r="H694" s="104" t="s">
        <v>1804</v>
      </c>
      <c r="I694" s="105" t="s">
        <v>835</v>
      </c>
      <c r="J694" s="106"/>
      <c r="K694" s="107">
        <v>1</v>
      </c>
      <c r="L694" s="107">
        <v>22.4</v>
      </c>
      <c r="M694" s="107"/>
      <c r="N694" s="107">
        <v>0.15</v>
      </c>
      <c r="O694" s="107"/>
      <c r="P694" s="107"/>
      <c r="Q694" s="107"/>
      <c r="R694" s="107">
        <v>3.36</v>
      </c>
      <c r="S694" s="107">
        <v>3.36</v>
      </c>
      <c r="T694" s="99"/>
      <c r="U694" s="100"/>
    </row>
    <row r="695" spans="1:21" ht="61.25" customHeight="1" x14ac:dyDescent="0.35">
      <c r="A695" s="53">
        <v>3</v>
      </c>
      <c r="B695" s="54" t="s">
        <v>527</v>
      </c>
      <c r="C695" s="101" t="s">
        <v>40</v>
      </c>
      <c r="D695" s="102">
        <v>96619</v>
      </c>
      <c r="E695" s="56" t="s">
        <v>33</v>
      </c>
      <c r="F695" s="56" t="s">
        <v>96</v>
      </c>
      <c r="G695" s="109">
        <v>2</v>
      </c>
      <c r="H695" s="96" t="s">
        <v>527</v>
      </c>
      <c r="I695" s="97" t="s">
        <v>95</v>
      </c>
      <c r="J695" s="98"/>
      <c r="K695" s="98"/>
      <c r="L695" s="99"/>
      <c r="M695" s="99"/>
      <c r="N695" s="99"/>
      <c r="O695" s="99"/>
      <c r="P695" s="99"/>
      <c r="Q695" s="99"/>
      <c r="R695" s="99"/>
      <c r="S695" s="99"/>
      <c r="T695" s="99">
        <v>6.0299999999999994</v>
      </c>
      <c r="U695" s="100" t="s">
        <v>37</v>
      </c>
    </row>
    <row r="696" spans="1:21" ht="28.25" customHeight="1" x14ac:dyDescent="0.35">
      <c r="A696" s="53">
        <v>4</v>
      </c>
      <c r="B696" s="54" t="s">
        <v>1805</v>
      </c>
      <c r="C696" s="101"/>
      <c r="D696" s="102"/>
      <c r="E696" s="56"/>
      <c r="F696" s="103" t="s">
        <v>804</v>
      </c>
      <c r="G696" s="109">
        <v>2</v>
      </c>
      <c r="H696" s="104" t="s">
        <v>1805</v>
      </c>
      <c r="I696" s="119" t="s">
        <v>1793</v>
      </c>
      <c r="J696" s="106"/>
      <c r="K696" s="107">
        <v>6</v>
      </c>
      <c r="L696" s="107">
        <v>0.55000000000000004</v>
      </c>
      <c r="M696" s="107"/>
      <c r="N696" s="107">
        <v>0.7</v>
      </c>
      <c r="O696" s="107"/>
      <c r="P696" s="107"/>
      <c r="Q696" s="107"/>
      <c r="R696" s="107">
        <v>0.38500000000000001</v>
      </c>
      <c r="S696" s="107">
        <v>2.31</v>
      </c>
      <c r="T696" s="99"/>
      <c r="U696" s="100"/>
    </row>
    <row r="697" spans="1:21" x14ac:dyDescent="0.35">
      <c r="A697" s="53">
        <v>4</v>
      </c>
      <c r="B697" s="54" t="s">
        <v>1806</v>
      </c>
      <c r="C697" s="101"/>
      <c r="D697" s="102"/>
      <c r="E697" s="56"/>
      <c r="F697" s="103" t="s">
        <v>806</v>
      </c>
      <c r="G697" s="109">
        <v>2</v>
      </c>
      <c r="H697" s="104" t="s">
        <v>1806</v>
      </c>
      <c r="I697" s="105" t="s">
        <v>1796</v>
      </c>
      <c r="J697" s="106"/>
      <c r="K697" s="107">
        <v>1</v>
      </c>
      <c r="L697" s="107">
        <v>0.55000000000000004</v>
      </c>
      <c r="M697" s="107"/>
      <c r="N697" s="107">
        <v>0.65</v>
      </c>
      <c r="O697" s="107"/>
      <c r="P697" s="107"/>
      <c r="Q697" s="107"/>
      <c r="R697" s="107">
        <v>0.35750000000000004</v>
      </c>
      <c r="S697" s="107">
        <v>0.36</v>
      </c>
      <c r="T697" s="99"/>
      <c r="U697" s="100"/>
    </row>
    <row r="698" spans="1:21" x14ac:dyDescent="0.35">
      <c r="A698" s="53">
        <v>4</v>
      </c>
      <c r="B698" s="54" t="s">
        <v>1807</v>
      </c>
      <c r="C698" s="101"/>
      <c r="D698" s="102"/>
      <c r="E698" s="56"/>
      <c r="F698" s="103" t="s">
        <v>808</v>
      </c>
      <c r="G698" s="109">
        <v>2</v>
      </c>
      <c r="H698" s="104" t="s">
        <v>1807</v>
      </c>
      <c r="I698" s="105" t="s">
        <v>835</v>
      </c>
      <c r="J698" s="106"/>
      <c r="K698" s="107">
        <v>1</v>
      </c>
      <c r="L698" s="107">
        <v>22.4</v>
      </c>
      <c r="M698" s="107"/>
      <c r="N698" s="107">
        <v>0.15</v>
      </c>
      <c r="O698" s="107"/>
      <c r="P698" s="107"/>
      <c r="Q698" s="107"/>
      <c r="R698" s="107">
        <v>3.36</v>
      </c>
      <c r="S698" s="107">
        <v>3.36</v>
      </c>
      <c r="T698" s="99"/>
      <c r="U698" s="100"/>
    </row>
    <row r="699" spans="1:21" ht="43.5" x14ac:dyDescent="0.35">
      <c r="A699" s="53">
        <v>3</v>
      </c>
      <c r="B699" s="54" t="s">
        <v>528</v>
      </c>
      <c r="C699" s="101" t="s">
        <v>40</v>
      </c>
      <c r="D699" s="102">
        <v>96545</v>
      </c>
      <c r="E699" s="56" t="s">
        <v>33</v>
      </c>
      <c r="F699" s="56" t="s">
        <v>99</v>
      </c>
      <c r="G699" s="109">
        <v>2</v>
      </c>
      <c r="H699" s="96" t="s">
        <v>528</v>
      </c>
      <c r="I699" s="97" t="s">
        <v>98</v>
      </c>
      <c r="J699" s="98"/>
      <c r="K699" s="98"/>
      <c r="L699" s="99"/>
      <c r="M699" s="99"/>
      <c r="N699" s="99"/>
      <c r="O699" s="99"/>
      <c r="P699" s="99"/>
      <c r="Q699" s="99"/>
      <c r="R699" s="99"/>
      <c r="S699" s="99"/>
      <c r="T699" s="99">
        <v>35.6</v>
      </c>
      <c r="U699" s="100" t="s">
        <v>101</v>
      </c>
    </row>
    <row r="700" spans="1:21" x14ac:dyDescent="0.35">
      <c r="A700" s="53">
        <v>4</v>
      </c>
      <c r="B700" s="54" t="s">
        <v>1808</v>
      </c>
      <c r="C700" s="101"/>
      <c r="D700" s="102"/>
      <c r="E700" s="56"/>
      <c r="F700" s="103" t="s">
        <v>834</v>
      </c>
      <c r="G700" s="109">
        <v>2</v>
      </c>
      <c r="H700" s="104" t="s">
        <v>1808</v>
      </c>
      <c r="I700" s="105" t="s">
        <v>835</v>
      </c>
      <c r="J700" s="106"/>
      <c r="K700" s="107">
        <v>1</v>
      </c>
      <c r="L700" s="107">
        <v>35.6</v>
      </c>
      <c r="M700" s="107"/>
      <c r="N700" s="107"/>
      <c r="O700" s="107"/>
      <c r="P700" s="107"/>
      <c r="Q700" s="107"/>
      <c r="R700" s="107">
        <v>35.6</v>
      </c>
      <c r="S700" s="107">
        <v>35.6</v>
      </c>
      <c r="T700" s="99"/>
      <c r="U700" s="100"/>
    </row>
    <row r="701" spans="1:21" ht="72.5" x14ac:dyDescent="0.35">
      <c r="A701" s="53">
        <v>3</v>
      </c>
      <c r="B701" s="54" t="s">
        <v>529</v>
      </c>
      <c r="C701" s="101" t="s">
        <v>40</v>
      </c>
      <c r="D701" s="102">
        <v>96534</v>
      </c>
      <c r="E701" s="56" t="s">
        <v>33</v>
      </c>
      <c r="F701" s="56" t="s">
        <v>103</v>
      </c>
      <c r="G701" s="109">
        <v>2</v>
      </c>
      <c r="H701" s="96" t="s">
        <v>529</v>
      </c>
      <c r="I701" s="97" t="s">
        <v>102</v>
      </c>
      <c r="J701" s="98"/>
      <c r="K701" s="98"/>
      <c r="L701" s="99"/>
      <c r="M701" s="99"/>
      <c r="N701" s="99"/>
      <c r="O701" s="99"/>
      <c r="P701" s="99"/>
      <c r="Q701" s="99"/>
      <c r="R701" s="99"/>
      <c r="S701" s="99"/>
      <c r="T701" s="99">
        <v>10.31</v>
      </c>
      <c r="U701" s="100" t="s">
        <v>37</v>
      </c>
    </row>
    <row r="702" spans="1:21" x14ac:dyDescent="0.35">
      <c r="A702" s="53">
        <v>4</v>
      </c>
      <c r="B702" s="54" t="s">
        <v>1809</v>
      </c>
      <c r="C702" s="101"/>
      <c r="D702" s="102"/>
      <c r="E702" s="56"/>
      <c r="F702" s="103" t="s">
        <v>837</v>
      </c>
      <c r="G702" s="109">
        <v>2</v>
      </c>
      <c r="H702" s="104" t="s">
        <v>1809</v>
      </c>
      <c r="I702" s="105" t="s">
        <v>838</v>
      </c>
      <c r="J702" s="106"/>
      <c r="K702" s="107">
        <v>1</v>
      </c>
      <c r="L702" s="107">
        <v>10.31</v>
      </c>
      <c r="M702" s="107"/>
      <c r="N702" s="107"/>
      <c r="O702" s="107"/>
      <c r="P702" s="107"/>
      <c r="Q702" s="107"/>
      <c r="R702" s="107">
        <v>10.31</v>
      </c>
      <c r="S702" s="107">
        <v>10.31</v>
      </c>
      <c r="T702" s="99"/>
      <c r="U702" s="100"/>
    </row>
    <row r="703" spans="1:21" ht="58" x14ac:dyDescent="0.35">
      <c r="A703" s="53">
        <v>3</v>
      </c>
      <c r="B703" s="54" t="s">
        <v>530</v>
      </c>
      <c r="C703" s="101" t="s">
        <v>40</v>
      </c>
      <c r="D703" s="102">
        <v>94964</v>
      </c>
      <c r="E703" s="56" t="s">
        <v>33</v>
      </c>
      <c r="F703" s="56" t="s">
        <v>106</v>
      </c>
      <c r="G703" s="109">
        <v>2</v>
      </c>
      <c r="H703" s="96" t="s">
        <v>530</v>
      </c>
      <c r="I703" s="97" t="s">
        <v>108</v>
      </c>
      <c r="J703" s="98"/>
      <c r="K703" s="98"/>
      <c r="L703" s="99"/>
      <c r="M703" s="99"/>
      <c r="N703" s="99"/>
      <c r="O703" s="99"/>
      <c r="P703" s="99"/>
      <c r="Q703" s="99"/>
      <c r="R703" s="99"/>
      <c r="S703" s="99"/>
      <c r="T703" s="99">
        <v>0.67</v>
      </c>
      <c r="U703" s="100" t="s">
        <v>68</v>
      </c>
    </row>
    <row r="704" spans="1:21" x14ac:dyDescent="0.35">
      <c r="A704" s="53">
        <v>4</v>
      </c>
      <c r="B704" s="54" t="s">
        <v>1810</v>
      </c>
      <c r="C704" s="101"/>
      <c r="D704" s="102"/>
      <c r="E704" s="56"/>
      <c r="F704" s="103" t="s">
        <v>840</v>
      </c>
      <c r="G704" s="109">
        <v>2</v>
      </c>
      <c r="H704" s="104" t="s">
        <v>1810</v>
      </c>
      <c r="I704" s="105" t="s">
        <v>838</v>
      </c>
      <c r="J704" s="106"/>
      <c r="K704" s="107">
        <v>1</v>
      </c>
      <c r="L704" s="107">
        <v>0.67</v>
      </c>
      <c r="M704" s="107"/>
      <c r="N704" s="107"/>
      <c r="O704" s="107"/>
      <c r="P704" s="107"/>
      <c r="Q704" s="107"/>
      <c r="R704" s="107">
        <v>0.67</v>
      </c>
      <c r="S704" s="107">
        <v>0.67</v>
      </c>
      <c r="T704" s="99"/>
      <c r="U704" s="100"/>
    </row>
    <row r="705" spans="1:21" ht="72.5" x14ac:dyDescent="0.35">
      <c r="A705" s="53">
        <v>3</v>
      </c>
      <c r="B705" s="54" t="s">
        <v>531</v>
      </c>
      <c r="C705" s="101" t="s">
        <v>40</v>
      </c>
      <c r="D705" s="102">
        <v>94966</v>
      </c>
      <c r="E705" s="56" t="s">
        <v>33</v>
      </c>
      <c r="F705" s="56" t="s">
        <v>109</v>
      </c>
      <c r="G705" s="109">
        <v>2</v>
      </c>
      <c r="H705" s="96" t="s">
        <v>531</v>
      </c>
      <c r="I705" s="97" t="s">
        <v>105</v>
      </c>
      <c r="J705" s="98"/>
      <c r="K705" s="98"/>
      <c r="L705" s="99"/>
      <c r="M705" s="99"/>
      <c r="N705" s="99"/>
      <c r="O705" s="99"/>
      <c r="P705" s="99"/>
      <c r="Q705" s="99"/>
      <c r="R705" s="99"/>
      <c r="S705" s="99"/>
      <c r="T705" s="99">
        <v>1.25</v>
      </c>
      <c r="U705" s="100" t="s">
        <v>68</v>
      </c>
    </row>
    <row r="706" spans="1:21" x14ac:dyDescent="0.35">
      <c r="A706" s="53">
        <v>4</v>
      </c>
      <c r="B706" s="54" t="s">
        <v>1811</v>
      </c>
      <c r="C706" s="101"/>
      <c r="D706" s="102"/>
      <c r="E706" s="56"/>
      <c r="F706" s="103" t="s">
        <v>846</v>
      </c>
      <c r="G706" s="109">
        <v>2</v>
      </c>
      <c r="H706" s="104" t="s">
        <v>1811</v>
      </c>
      <c r="I706" s="105" t="s">
        <v>838</v>
      </c>
      <c r="J706" s="106"/>
      <c r="K706" s="107">
        <v>1</v>
      </c>
      <c r="L706" s="107">
        <v>0.28000000000000003</v>
      </c>
      <c r="M706" s="107"/>
      <c r="N706" s="107"/>
      <c r="O706" s="107"/>
      <c r="P706" s="107"/>
      <c r="Q706" s="107"/>
      <c r="R706" s="107">
        <v>0.28000000000000003</v>
      </c>
      <c r="S706" s="107">
        <v>0.28000000000000003</v>
      </c>
      <c r="T706" s="99"/>
      <c r="U706" s="100"/>
    </row>
    <row r="707" spans="1:21" x14ac:dyDescent="0.35">
      <c r="A707" s="53">
        <v>4</v>
      </c>
      <c r="B707" s="54" t="s">
        <v>1812</v>
      </c>
      <c r="C707" s="101"/>
      <c r="D707" s="102"/>
      <c r="E707" s="56"/>
      <c r="F707" s="103" t="s">
        <v>1813</v>
      </c>
      <c r="G707" s="109">
        <v>2</v>
      </c>
      <c r="H707" s="104" t="s">
        <v>1812</v>
      </c>
      <c r="I707" s="105" t="s">
        <v>835</v>
      </c>
      <c r="J707" s="106"/>
      <c r="K707" s="107">
        <v>1</v>
      </c>
      <c r="L707" s="107">
        <v>0.97</v>
      </c>
      <c r="M707" s="107"/>
      <c r="N707" s="107"/>
      <c r="O707" s="107"/>
      <c r="P707" s="107"/>
      <c r="Q707" s="107"/>
      <c r="R707" s="107">
        <v>0.97</v>
      </c>
      <c r="S707" s="107">
        <v>0.97</v>
      </c>
      <c r="T707" s="99"/>
      <c r="U707" s="100"/>
    </row>
    <row r="708" spans="1:21" ht="43.5" x14ac:dyDescent="0.35">
      <c r="A708" s="53">
        <v>3</v>
      </c>
      <c r="B708" s="54" t="s">
        <v>532</v>
      </c>
      <c r="C708" s="101" t="s">
        <v>40</v>
      </c>
      <c r="D708" s="102">
        <v>103670</v>
      </c>
      <c r="E708" s="56" t="s">
        <v>33</v>
      </c>
      <c r="F708" s="56" t="s">
        <v>112</v>
      </c>
      <c r="G708" s="109">
        <v>2</v>
      </c>
      <c r="H708" s="96" t="s">
        <v>532</v>
      </c>
      <c r="I708" s="97" t="s">
        <v>111</v>
      </c>
      <c r="J708" s="98"/>
      <c r="K708" s="98"/>
      <c r="L708" s="99"/>
      <c r="M708" s="99"/>
      <c r="N708" s="99"/>
      <c r="O708" s="99"/>
      <c r="P708" s="99"/>
      <c r="Q708" s="99"/>
      <c r="R708" s="99"/>
      <c r="S708" s="99"/>
      <c r="T708" s="99">
        <v>1.92</v>
      </c>
      <c r="U708" s="100" t="s">
        <v>68</v>
      </c>
    </row>
    <row r="709" spans="1:21" x14ac:dyDescent="0.35">
      <c r="A709" s="53">
        <v>4</v>
      </c>
      <c r="B709" s="54" t="s">
        <v>1814</v>
      </c>
      <c r="C709" s="101"/>
      <c r="D709" s="102"/>
      <c r="E709" s="56"/>
      <c r="F709" s="103" t="s">
        <v>848</v>
      </c>
      <c r="G709" s="109">
        <v>2</v>
      </c>
      <c r="H709" s="104" t="s">
        <v>1814</v>
      </c>
      <c r="I709" s="105" t="s">
        <v>838</v>
      </c>
      <c r="J709" s="106"/>
      <c r="K709" s="107">
        <v>1</v>
      </c>
      <c r="L709" s="107">
        <v>1.92</v>
      </c>
      <c r="M709" s="107"/>
      <c r="N709" s="107"/>
      <c r="O709" s="107"/>
      <c r="P709" s="107"/>
      <c r="Q709" s="107"/>
      <c r="R709" s="107">
        <v>1.92</v>
      </c>
      <c r="S709" s="107">
        <v>1.92</v>
      </c>
      <c r="T709" s="99"/>
      <c r="U709" s="100"/>
    </row>
    <row r="710" spans="1:21" ht="43.5" x14ac:dyDescent="0.35">
      <c r="A710" s="53">
        <v>3</v>
      </c>
      <c r="B710" s="54" t="s">
        <v>533</v>
      </c>
      <c r="C710" s="101" t="s">
        <v>40</v>
      </c>
      <c r="D710" s="102">
        <v>96543</v>
      </c>
      <c r="E710" s="56" t="s">
        <v>33</v>
      </c>
      <c r="F710" s="56" t="s">
        <v>115</v>
      </c>
      <c r="G710" s="109">
        <v>2</v>
      </c>
      <c r="H710" s="96" t="s">
        <v>533</v>
      </c>
      <c r="I710" s="97" t="s">
        <v>114</v>
      </c>
      <c r="J710" s="98"/>
      <c r="K710" s="98"/>
      <c r="L710" s="99"/>
      <c r="M710" s="99"/>
      <c r="N710" s="99"/>
      <c r="O710" s="99"/>
      <c r="P710" s="99"/>
      <c r="Q710" s="99"/>
      <c r="R710" s="99"/>
      <c r="S710" s="99"/>
      <c r="T710" s="99">
        <v>25.2</v>
      </c>
      <c r="U710" s="100" t="s">
        <v>101</v>
      </c>
    </row>
    <row r="711" spans="1:21" x14ac:dyDescent="0.35">
      <c r="A711" s="53">
        <v>4</v>
      </c>
      <c r="B711" s="54" t="s">
        <v>1815</v>
      </c>
      <c r="C711" s="101"/>
      <c r="D711" s="102"/>
      <c r="E711" s="56"/>
      <c r="F711" s="103" t="s">
        <v>850</v>
      </c>
      <c r="G711" s="109">
        <v>2</v>
      </c>
      <c r="H711" s="104" t="s">
        <v>1815</v>
      </c>
      <c r="I711" s="105" t="s">
        <v>838</v>
      </c>
      <c r="J711" s="106"/>
      <c r="K711" s="107">
        <v>1</v>
      </c>
      <c r="L711" s="107">
        <v>7</v>
      </c>
      <c r="M711" s="107"/>
      <c r="N711" s="107"/>
      <c r="O711" s="107"/>
      <c r="P711" s="107"/>
      <c r="Q711" s="107"/>
      <c r="R711" s="107">
        <v>7</v>
      </c>
      <c r="S711" s="107">
        <v>7</v>
      </c>
      <c r="T711" s="99"/>
      <c r="U711" s="100"/>
    </row>
    <row r="712" spans="1:21" x14ac:dyDescent="0.35">
      <c r="A712" s="53">
        <v>4</v>
      </c>
      <c r="B712" s="54" t="s">
        <v>1816</v>
      </c>
      <c r="C712" s="101"/>
      <c r="D712" s="102"/>
      <c r="E712" s="56"/>
      <c r="F712" s="103" t="s">
        <v>852</v>
      </c>
      <c r="G712" s="109">
        <v>2</v>
      </c>
      <c r="H712" s="104" t="s">
        <v>1816</v>
      </c>
      <c r="I712" s="105" t="s">
        <v>835</v>
      </c>
      <c r="J712" s="106"/>
      <c r="K712" s="107">
        <v>1</v>
      </c>
      <c r="L712" s="107">
        <v>18.2</v>
      </c>
      <c r="M712" s="107"/>
      <c r="N712" s="107"/>
      <c r="O712" s="107"/>
      <c r="P712" s="107"/>
      <c r="Q712" s="107"/>
      <c r="R712" s="107">
        <v>18.2</v>
      </c>
      <c r="S712" s="107">
        <v>18.2</v>
      </c>
      <c r="T712" s="99"/>
      <c r="U712" s="100"/>
    </row>
    <row r="713" spans="1:21" ht="43.5" x14ac:dyDescent="0.35">
      <c r="A713" s="53">
        <v>3</v>
      </c>
      <c r="B713" s="54" t="s">
        <v>534</v>
      </c>
      <c r="C713" s="101" t="s">
        <v>40</v>
      </c>
      <c r="D713" s="102">
        <v>96544</v>
      </c>
      <c r="E713" s="56" t="s">
        <v>33</v>
      </c>
      <c r="F713" s="56" t="s">
        <v>118</v>
      </c>
      <c r="G713" s="109">
        <v>2</v>
      </c>
      <c r="H713" s="96" t="s">
        <v>534</v>
      </c>
      <c r="I713" s="97" t="s">
        <v>117</v>
      </c>
      <c r="J713" s="98"/>
      <c r="K713" s="98"/>
      <c r="L713" s="99"/>
      <c r="M713" s="99"/>
      <c r="N713" s="99"/>
      <c r="O713" s="99"/>
      <c r="P713" s="99"/>
      <c r="Q713" s="99"/>
      <c r="R713" s="99"/>
      <c r="S713" s="99"/>
      <c r="T713" s="99">
        <v>18.900000000000002</v>
      </c>
      <c r="U713" s="100" t="s">
        <v>101</v>
      </c>
    </row>
    <row r="714" spans="1:21" x14ac:dyDescent="0.35">
      <c r="A714" s="53">
        <v>4</v>
      </c>
      <c r="B714" s="54" t="s">
        <v>1817</v>
      </c>
      <c r="C714" s="101"/>
      <c r="D714" s="102"/>
      <c r="E714" s="56"/>
      <c r="F714" s="103" t="s">
        <v>854</v>
      </c>
      <c r="G714" s="109">
        <v>2</v>
      </c>
      <c r="H714" s="104" t="s">
        <v>1817</v>
      </c>
      <c r="I714" s="105" t="s">
        <v>838</v>
      </c>
      <c r="J714" s="106"/>
      <c r="K714" s="107">
        <v>1</v>
      </c>
      <c r="L714" s="107">
        <v>18.600000000000001</v>
      </c>
      <c r="M714" s="107"/>
      <c r="N714" s="107"/>
      <c r="O714" s="107"/>
      <c r="P714" s="107"/>
      <c r="Q714" s="107"/>
      <c r="R714" s="107">
        <v>18.600000000000001</v>
      </c>
      <c r="S714" s="107">
        <v>18.600000000000001</v>
      </c>
      <c r="T714" s="99"/>
      <c r="U714" s="100"/>
    </row>
    <row r="715" spans="1:21" x14ac:dyDescent="0.35">
      <c r="A715" s="53">
        <v>4</v>
      </c>
      <c r="B715" s="54" t="s">
        <v>1818</v>
      </c>
      <c r="C715" s="101"/>
      <c r="D715" s="102"/>
      <c r="E715" s="56"/>
      <c r="F715" s="103" t="s">
        <v>856</v>
      </c>
      <c r="G715" s="109">
        <v>2</v>
      </c>
      <c r="H715" s="104" t="s">
        <v>1818</v>
      </c>
      <c r="I715" s="105" t="s">
        <v>835</v>
      </c>
      <c r="J715" s="106"/>
      <c r="K715" s="107">
        <v>1</v>
      </c>
      <c r="L715" s="107">
        <v>0.3</v>
      </c>
      <c r="M715" s="107"/>
      <c r="N715" s="107"/>
      <c r="O715" s="107"/>
      <c r="P715" s="107"/>
      <c r="Q715" s="107"/>
      <c r="R715" s="107">
        <v>0.3</v>
      </c>
      <c r="S715" s="107">
        <v>0.3</v>
      </c>
      <c r="T715" s="99"/>
      <c r="U715" s="100"/>
    </row>
    <row r="716" spans="1:21" ht="43.5" x14ac:dyDescent="0.35">
      <c r="A716" s="53">
        <v>3</v>
      </c>
      <c r="B716" s="54" t="s">
        <v>535</v>
      </c>
      <c r="C716" s="101" t="s">
        <v>40</v>
      </c>
      <c r="D716" s="102">
        <v>96546</v>
      </c>
      <c r="E716" s="56" t="s">
        <v>33</v>
      </c>
      <c r="F716" s="56" t="s">
        <v>121</v>
      </c>
      <c r="G716" s="109">
        <v>2</v>
      </c>
      <c r="H716" s="96" t="s">
        <v>535</v>
      </c>
      <c r="I716" s="97" t="s">
        <v>120</v>
      </c>
      <c r="J716" s="98"/>
      <c r="K716" s="98"/>
      <c r="L716" s="99"/>
      <c r="M716" s="99"/>
      <c r="N716" s="99"/>
      <c r="O716" s="99"/>
      <c r="P716" s="99"/>
      <c r="Q716" s="99"/>
      <c r="R716" s="99"/>
      <c r="S716" s="99"/>
      <c r="T716" s="99">
        <v>33.800000000000004</v>
      </c>
      <c r="U716" s="100" t="s">
        <v>101</v>
      </c>
    </row>
    <row r="717" spans="1:21" x14ac:dyDescent="0.35">
      <c r="A717" s="53">
        <v>4</v>
      </c>
      <c r="B717" s="54" t="s">
        <v>1819</v>
      </c>
      <c r="C717" s="101"/>
      <c r="D717" s="102"/>
      <c r="E717" s="56"/>
      <c r="F717" s="103" t="s">
        <v>858</v>
      </c>
      <c r="G717" s="109">
        <v>2</v>
      </c>
      <c r="H717" s="104" t="s">
        <v>1819</v>
      </c>
      <c r="I717" s="105" t="s">
        <v>838</v>
      </c>
      <c r="J717" s="106"/>
      <c r="K717" s="107">
        <v>1</v>
      </c>
      <c r="L717" s="107">
        <v>26.6</v>
      </c>
      <c r="M717" s="107"/>
      <c r="N717" s="107"/>
      <c r="O717" s="107"/>
      <c r="P717" s="107"/>
      <c r="Q717" s="107"/>
      <c r="R717" s="107">
        <v>26.6</v>
      </c>
      <c r="S717" s="107">
        <v>26.6</v>
      </c>
      <c r="T717" s="99"/>
      <c r="U717" s="100"/>
    </row>
    <row r="718" spans="1:21" x14ac:dyDescent="0.35">
      <c r="A718" s="53">
        <v>4</v>
      </c>
      <c r="B718" s="54" t="s">
        <v>1820</v>
      </c>
      <c r="C718" s="101"/>
      <c r="D718" s="102"/>
      <c r="E718" s="56"/>
      <c r="F718" s="103" t="s">
        <v>1821</v>
      </c>
      <c r="G718" s="109">
        <v>2</v>
      </c>
      <c r="H718" s="104" t="s">
        <v>1820</v>
      </c>
      <c r="I718" s="105" t="s">
        <v>835</v>
      </c>
      <c r="J718" s="106"/>
      <c r="K718" s="107">
        <v>1</v>
      </c>
      <c r="L718" s="107">
        <v>7.2</v>
      </c>
      <c r="M718" s="107"/>
      <c r="N718" s="107"/>
      <c r="O718" s="107"/>
      <c r="P718" s="107"/>
      <c r="Q718" s="107"/>
      <c r="R718" s="107">
        <v>7.2</v>
      </c>
      <c r="S718" s="107">
        <v>7.2</v>
      </c>
      <c r="T718" s="99"/>
      <c r="U718" s="100"/>
    </row>
    <row r="719" spans="1:21" ht="58" x14ac:dyDescent="0.35">
      <c r="A719" s="53">
        <v>3</v>
      </c>
      <c r="B719" s="54" t="s">
        <v>536</v>
      </c>
      <c r="C719" s="101" t="s">
        <v>40</v>
      </c>
      <c r="D719" s="102">
        <v>96536</v>
      </c>
      <c r="E719" s="56" t="s">
        <v>33</v>
      </c>
      <c r="F719" s="56" t="s">
        <v>124</v>
      </c>
      <c r="G719" s="109">
        <v>2</v>
      </c>
      <c r="H719" s="96" t="s">
        <v>536</v>
      </c>
      <c r="I719" s="97" t="s">
        <v>126</v>
      </c>
      <c r="J719" s="98"/>
      <c r="K719" s="98"/>
      <c r="L719" s="99"/>
      <c r="M719" s="99"/>
      <c r="N719" s="99"/>
      <c r="O719" s="99"/>
      <c r="P719" s="99"/>
      <c r="Q719" s="99"/>
      <c r="R719" s="99"/>
      <c r="S719" s="99"/>
      <c r="T719" s="99">
        <v>16.55</v>
      </c>
      <c r="U719" s="100" t="s">
        <v>37</v>
      </c>
    </row>
    <row r="720" spans="1:21" ht="13.5" customHeight="1" x14ac:dyDescent="0.35">
      <c r="A720" s="53">
        <v>4</v>
      </c>
      <c r="B720" s="54" t="s">
        <v>1822</v>
      </c>
      <c r="C720" s="101"/>
      <c r="D720" s="102"/>
      <c r="E720" s="56"/>
      <c r="F720" s="103" t="s">
        <v>860</v>
      </c>
      <c r="G720" s="109">
        <v>2</v>
      </c>
      <c r="H720" s="104" t="s">
        <v>1822</v>
      </c>
      <c r="I720" s="105" t="s">
        <v>1823</v>
      </c>
      <c r="J720" s="106"/>
      <c r="K720" s="107">
        <v>1</v>
      </c>
      <c r="L720" s="107">
        <v>16.55</v>
      </c>
      <c r="M720" s="107"/>
      <c r="N720" s="107"/>
      <c r="O720" s="107"/>
      <c r="P720" s="107"/>
      <c r="Q720" s="107"/>
      <c r="R720" s="107">
        <v>16.55</v>
      </c>
      <c r="S720" s="107">
        <v>16.55</v>
      </c>
      <c r="T720" s="99"/>
      <c r="U720" s="100"/>
    </row>
    <row r="721" spans="1:21" ht="61.5" customHeight="1" x14ac:dyDescent="0.35">
      <c r="A721" s="53">
        <v>3</v>
      </c>
      <c r="B721" s="54" t="s">
        <v>537</v>
      </c>
      <c r="C721" s="101" t="s">
        <v>40</v>
      </c>
      <c r="D721" s="102">
        <v>98557</v>
      </c>
      <c r="E721" s="56" t="s">
        <v>33</v>
      </c>
      <c r="F721" s="56" t="s">
        <v>127</v>
      </c>
      <c r="G721" s="109">
        <v>2</v>
      </c>
      <c r="H721" s="96" t="s">
        <v>537</v>
      </c>
      <c r="I721" s="97" t="s">
        <v>129</v>
      </c>
      <c r="J721" s="98"/>
      <c r="K721" s="98"/>
      <c r="L721" s="99"/>
      <c r="M721" s="99"/>
      <c r="N721" s="99"/>
      <c r="O721" s="99"/>
      <c r="P721" s="99"/>
      <c r="Q721" s="99"/>
      <c r="R721" s="99"/>
      <c r="S721" s="99"/>
      <c r="T721" s="99">
        <v>16.8</v>
      </c>
      <c r="U721" s="100" t="s">
        <v>37</v>
      </c>
    </row>
    <row r="722" spans="1:21" ht="13.5" customHeight="1" x14ac:dyDescent="0.35">
      <c r="A722" s="53">
        <v>4</v>
      </c>
      <c r="B722" s="54" t="s">
        <v>1824</v>
      </c>
      <c r="C722" s="101"/>
      <c r="D722" s="102"/>
      <c r="E722" s="56"/>
      <c r="F722" s="103" t="s">
        <v>864</v>
      </c>
      <c r="G722" s="109">
        <v>2</v>
      </c>
      <c r="H722" s="104" t="s">
        <v>1824</v>
      </c>
      <c r="I722" s="105" t="s">
        <v>1823</v>
      </c>
      <c r="J722" s="106"/>
      <c r="K722" s="107">
        <v>1</v>
      </c>
      <c r="L722" s="107">
        <v>22.4</v>
      </c>
      <c r="M722" s="107"/>
      <c r="N722" s="107">
        <v>0.75</v>
      </c>
      <c r="O722" s="107"/>
      <c r="P722" s="107"/>
      <c r="Q722" s="107"/>
      <c r="R722" s="107">
        <v>16.799999999999997</v>
      </c>
      <c r="S722" s="107">
        <v>16.8</v>
      </c>
      <c r="T722" s="99"/>
      <c r="U722" s="100"/>
    </row>
    <row r="723" spans="1:21" x14ac:dyDescent="0.35">
      <c r="A723" s="53">
        <v>2</v>
      </c>
      <c r="B723" s="54" t="s">
        <v>85</v>
      </c>
      <c r="C723" s="56"/>
      <c r="D723" s="102"/>
      <c r="E723" s="56"/>
      <c r="F723" s="90">
        <v>4</v>
      </c>
      <c r="G723" s="109">
        <v>2</v>
      </c>
      <c r="H723" s="91" t="s">
        <v>85</v>
      </c>
      <c r="I723" s="92" t="s">
        <v>132</v>
      </c>
      <c r="J723" s="41"/>
      <c r="K723" s="41"/>
      <c r="L723" s="41"/>
      <c r="M723" s="41"/>
      <c r="N723" s="42"/>
      <c r="O723" s="42"/>
      <c r="P723" s="42"/>
      <c r="Q723" s="42"/>
      <c r="R723" s="42"/>
      <c r="S723" s="42"/>
      <c r="T723" s="42"/>
      <c r="U723" s="93"/>
    </row>
    <row r="724" spans="1:21" ht="87" x14ac:dyDescent="0.35">
      <c r="A724" s="53">
        <v>3</v>
      </c>
      <c r="B724" s="54" t="s">
        <v>538</v>
      </c>
      <c r="C724" s="101" t="s">
        <v>40</v>
      </c>
      <c r="D724" s="102">
        <v>92443</v>
      </c>
      <c r="E724" s="56" t="s">
        <v>33</v>
      </c>
      <c r="F724" s="56" t="s">
        <v>135</v>
      </c>
      <c r="G724" s="109">
        <v>2</v>
      </c>
      <c r="H724" s="96" t="s">
        <v>538</v>
      </c>
      <c r="I724" s="97" t="s">
        <v>134</v>
      </c>
      <c r="J724" s="98"/>
      <c r="K724" s="98"/>
      <c r="L724" s="99"/>
      <c r="M724" s="99"/>
      <c r="N724" s="99"/>
      <c r="O724" s="99"/>
      <c r="P724" s="99"/>
      <c r="Q724" s="99"/>
      <c r="R724" s="99"/>
      <c r="S724" s="99"/>
      <c r="T724" s="99">
        <v>27.44</v>
      </c>
      <c r="U724" s="100" t="s">
        <v>37</v>
      </c>
    </row>
    <row r="725" spans="1:21" x14ac:dyDescent="0.35">
      <c r="A725" s="53">
        <v>4</v>
      </c>
      <c r="B725" s="54" t="s">
        <v>1825</v>
      </c>
      <c r="C725" s="101"/>
      <c r="D725" s="102"/>
      <c r="E725" s="56"/>
      <c r="F725" s="103" t="s">
        <v>870</v>
      </c>
      <c r="G725" s="109">
        <v>2</v>
      </c>
      <c r="H725" s="104" t="s">
        <v>1825</v>
      </c>
      <c r="I725" s="105" t="s">
        <v>1826</v>
      </c>
      <c r="J725" s="106"/>
      <c r="K725" s="107">
        <v>1</v>
      </c>
      <c r="L725" s="107">
        <v>5.96</v>
      </c>
      <c r="M725" s="107"/>
      <c r="N725" s="107"/>
      <c r="O725" s="107"/>
      <c r="P725" s="107"/>
      <c r="Q725" s="107"/>
      <c r="R725" s="107">
        <v>5.96</v>
      </c>
      <c r="S725" s="107">
        <v>5.96</v>
      </c>
      <c r="T725" s="99"/>
      <c r="U725" s="100"/>
    </row>
    <row r="726" spans="1:21" x14ac:dyDescent="0.35">
      <c r="A726" s="53">
        <v>4</v>
      </c>
      <c r="B726" s="54" t="s">
        <v>1827</v>
      </c>
      <c r="C726" s="101"/>
      <c r="D726" s="102"/>
      <c r="E726" s="56"/>
      <c r="F726" s="103" t="s">
        <v>873</v>
      </c>
      <c r="G726" s="109">
        <v>2</v>
      </c>
      <c r="H726" s="104" t="s">
        <v>1827</v>
      </c>
      <c r="I726" s="105" t="s">
        <v>1828</v>
      </c>
      <c r="J726" s="106"/>
      <c r="K726" s="107">
        <v>1</v>
      </c>
      <c r="L726" s="107">
        <v>17.57</v>
      </c>
      <c r="M726" s="107"/>
      <c r="N726" s="107"/>
      <c r="O726" s="107"/>
      <c r="P726" s="107"/>
      <c r="Q726" s="107"/>
      <c r="R726" s="107">
        <v>17.57</v>
      </c>
      <c r="S726" s="107">
        <v>17.57</v>
      </c>
      <c r="T726" s="99"/>
      <c r="U726" s="100"/>
    </row>
    <row r="727" spans="1:21" x14ac:dyDescent="0.35">
      <c r="A727" s="53">
        <v>4</v>
      </c>
      <c r="B727" s="54" t="s">
        <v>1829</v>
      </c>
      <c r="C727" s="101"/>
      <c r="D727" s="102"/>
      <c r="E727" s="56"/>
      <c r="F727" s="103" t="s">
        <v>876</v>
      </c>
      <c r="G727" s="109">
        <v>2</v>
      </c>
      <c r="H727" s="104" t="s">
        <v>1829</v>
      </c>
      <c r="I727" s="105" t="s">
        <v>1830</v>
      </c>
      <c r="J727" s="106"/>
      <c r="K727" s="107">
        <v>1</v>
      </c>
      <c r="L727" s="107">
        <v>3.91</v>
      </c>
      <c r="M727" s="107"/>
      <c r="N727" s="107"/>
      <c r="O727" s="107"/>
      <c r="P727" s="107"/>
      <c r="Q727" s="107"/>
      <c r="R727" s="107">
        <v>3.91</v>
      </c>
      <c r="S727" s="107">
        <v>3.91</v>
      </c>
      <c r="T727" s="99"/>
      <c r="U727" s="100"/>
    </row>
    <row r="728" spans="1:21" ht="84.65" customHeight="1" x14ac:dyDescent="0.35">
      <c r="A728" s="53">
        <v>3</v>
      </c>
      <c r="B728" s="54" t="s">
        <v>539</v>
      </c>
      <c r="C728" s="101" t="s">
        <v>40</v>
      </c>
      <c r="D728" s="102">
        <v>92480</v>
      </c>
      <c r="E728" s="56" t="s">
        <v>33</v>
      </c>
      <c r="F728" s="56" t="s">
        <v>138</v>
      </c>
      <c r="G728" s="109">
        <v>2</v>
      </c>
      <c r="H728" s="96" t="s">
        <v>539</v>
      </c>
      <c r="I728" s="97" t="s">
        <v>137</v>
      </c>
      <c r="J728" s="98"/>
      <c r="K728" s="98"/>
      <c r="L728" s="99"/>
      <c r="M728" s="99"/>
      <c r="N728" s="99"/>
      <c r="O728" s="99"/>
      <c r="P728" s="99"/>
      <c r="Q728" s="99"/>
      <c r="R728" s="99"/>
      <c r="S728" s="99"/>
      <c r="T728" s="99">
        <v>23.63</v>
      </c>
      <c r="U728" s="100" t="s">
        <v>37</v>
      </c>
    </row>
    <row r="729" spans="1:21" x14ac:dyDescent="0.35">
      <c r="A729" s="53">
        <v>4</v>
      </c>
      <c r="B729" s="54" t="s">
        <v>1831</v>
      </c>
      <c r="C729" s="101"/>
      <c r="D729" s="102"/>
      <c r="E729" s="56"/>
      <c r="F729" s="103" t="s">
        <v>891</v>
      </c>
      <c r="G729" s="109">
        <v>2</v>
      </c>
      <c r="H729" s="104" t="s">
        <v>1831</v>
      </c>
      <c r="I729" s="105" t="s">
        <v>1832</v>
      </c>
      <c r="J729" s="106"/>
      <c r="K729" s="107">
        <v>1</v>
      </c>
      <c r="L729" s="107">
        <v>17.11</v>
      </c>
      <c r="M729" s="107"/>
      <c r="N729" s="107"/>
      <c r="O729" s="107"/>
      <c r="P729" s="107"/>
      <c r="Q729" s="107"/>
      <c r="R729" s="107">
        <v>17.11</v>
      </c>
      <c r="S729" s="107">
        <v>17.11</v>
      </c>
      <c r="T729" s="99"/>
      <c r="U729" s="100"/>
    </row>
    <row r="730" spans="1:21" x14ac:dyDescent="0.35">
      <c r="A730" s="53">
        <v>4</v>
      </c>
      <c r="B730" s="54" t="s">
        <v>1833</v>
      </c>
      <c r="C730" s="101"/>
      <c r="D730" s="102"/>
      <c r="E730" s="56"/>
      <c r="F730" s="103" t="s">
        <v>894</v>
      </c>
      <c r="G730" s="109">
        <v>2</v>
      </c>
      <c r="H730" s="104" t="s">
        <v>1833</v>
      </c>
      <c r="I730" s="105" t="s">
        <v>1834</v>
      </c>
      <c r="J730" s="106"/>
      <c r="K730" s="107">
        <v>1</v>
      </c>
      <c r="L730" s="107">
        <v>6.52</v>
      </c>
      <c r="M730" s="107"/>
      <c r="N730" s="107"/>
      <c r="O730" s="107"/>
      <c r="P730" s="107"/>
      <c r="Q730" s="107"/>
      <c r="R730" s="107">
        <v>6.52</v>
      </c>
      <c r="S730" s="107">
        <v>6.52</v>
      </c>
      <c r="T730" s="99"/>
      <c r="U730" s="100"/>
    </row>
    <row r="731" spans="1:21" ht="43.5" x14ac:dyDescent="0.35">
      <c r="A731" s="53">
        <v>3</v>
      </c>
      <c r="B731" s="54" t="s">
        <v>540</v>
      </c>
      <c r="C731" s="101" t="s">
        <v>40</v>
      </c>
      <c r="D731" s="102">
        <v>92267</v>
      </c>
      <c r="E731" s="56" t="s">
        <v>33</v>
      </c>
      <c r="F731" s="56" t="s">
        <v>141</v>
      </c>
      <c r="G731" s="109">
        <v>2</v>
      </c>
      <c r="H731" s="96" t="s">
        <v>540</v>
      </c>
      <c r="I731" s="97" t="s">
        <v>140</v>
      </c>
      <c r="J731" s="98"/>
      <c r="K731" s="98"/>
      <c r="L731" s="99"/>
      <c r="M731" s="99"/>
      <c r="N731" s="99"/>
      <c r="O731" s="99"/>
      <c r="P731" s="99"/>
      <c r="Q731" s="99"/>
      <c r="R731" s="99"/>
      <c r="S731" s="99"/>
      <c r="T731" s="99">
        <v>5.81</v>
      </c>
      <c r="U731" s="100" t="s">
        <v>37</v>
      </c>
    </row>
    <row r="732" spans="1:21" ht="16.5" customHeight="1" x14ac:dyDescent="0.35">
      <c r="A732" s="53">
        <v>4</v>
      </c>
      <c r="B732" s="54" t="s">
        <v>1835</v>
      </c>
      <c r="C732" s="101"/>
      <c r="D732" s="102"/>
      <c r="E732" s="56"/>
      <c r="F732" s="103" t="s">
        <v>906</v>
      </c>
      <c r="G732" s="109">
        <v>2</v>
      </c>
      <c r="H732" s="104" t="s">
        <v>1835</v>
      </c>
      <c r="I732" s="105" t="s">
        <v>1836</v>
      </c>
      <c r="J732" s="106"/>
      <c r="K732" s="107">
        <v>1</v>
      </c>
      <c r="L732" s="107">
        <v>5.81</v>
      </c>
      <c r="M732" s="107"/>
      <c r="N732" s="107"/>
      <c r="O732" s="107"/>
      <c r="P732" s="107"/>
      <c r="Q732" s="107"/>
      <c r="R732" s="107">
        <v>5.81</v>
      </c>
      <c r="S732" s="107">
        <v>5.81</v>
      </c>
      <c r="T732" s="99"/>
      <c r="U732" s="100"/>
    </row>
    <row r="733" spans="1:21" ht="58" x14ac:dyDescent="0.35">
      <c r="A733" s="53">
        <v>3</v>
      </c>
      <c r="B733" s="54" t="s">
        <v>541</v>
      </c>
      <c r="C733" s="101" t="s">
        <v>40</v>
      </c>
      <c r="D733" s="102">
        <v>92759</v>
      </c>
      <c r="E733" s="56" t="s">
        <v>33</v>
      </c>
      <c r="F733" s="56" t="s">
        <v>144</v>
      </c>
      <c r="G733" s="109">
        <v>2</v>
      </c>
      <c r="H733" s="96" t="s">
        <v>541</v>
      </c>
      <c r="I733" s="97" t="s">
        <v>143</v>
      </c>
      <c r="J733" s="98"/>
      <c r="K733" s="98"/>
      <c r="L733" s="99"/>
      <c r="M733" s="99"/>
      <c r="N733" s="99"/>
      <c r="O733" s="99"/>
      <c r="P733" s="99"/>
      <c r="Q733" s="99"/>
      <c r="R733" s="99"/>
      <c r="S733" s="99"/>
      <c r="T733" s="99">
        <v>60.099999999999994</v>
      </c>
      <c r="U733" s="100" t="s">
        <v>101</v>
      </c>
    </row>
    <row r="734" spans="1:21" x14ac:dyDescent="0.35">
      <c r="A734" s="53">
        <v>4</v>
      </c>
      <c r="B734" s="54" t="s">
        <v>1837</v>
      </c>
      <c r="C734" s="101"/>
      <c r="D734" s="102"/>
      <c r="E734" s="56"/>
      <c r="F734" s="103" t="s">
        <v>921</v>
      </c>
      <c r="G734" s="109">
        <v>2</v>
      </c>
      <c r="H734" s="104" t="s">
        <v>1837</v>
      </c>
      <c r="I734" s="105" t="s">
        <v>1826</v>
      </c>
      <c r="J734" s="106"/>
      <c r="K734" s="107">
        <v>1</v>
      </c>
      <c r="L734" s="107">
        <v>7</v>
      </c>
      <c r="M734" s="107"/>
      <c r="N734" s="107"/>
      <c r="O734" s="107"/>
      <c r="P734" s="107"/>
      <c r="Q734" s="107"/>
      <c r="R734" s="107">
        <v>7</v>
      </c>
      <c r="S734" s="107">
        <v>7</v>
      </c>
      <c r="T734" s="99"/>
      <c r="U734" s="100"/>
    </row>
    <row r="735" spans="1:21" x14ac:dyDescent="0.35">
      <c r="A735" s="53">
        <v>4</v>
      </c>
      <c r="B735" s="54" t="s">
        <v>1838</v>
      </c>
      <c r="C735" s="101"/>
      <c r="D735" s="102"/>
      <c r="E735" s="56"/>
      <c r="F735" s="103" t="s">
        <v>923</v>
      </c>
      <c r="G735" s="109">
        <v>2</v>
      </c>
      <c r="H735" s="104" t="s">
        <v>1838</v>
      </c>
      <c r="I735" s="105" t="s">
        <v>1828</v>
      </c>
      <c r="J735" s="106"/>
      <c r="K735" s="107">
        <v>1</v>
      </c>
      <c r="L735" s="107">
        <v>20.8</v>
      </c>
      <c r="M735" s="107"/>
      <c r="N735" s="107"/>
      <c r="O735" s="107"/>
      <c r="P735" s="107"/>
      <c r="Q735" s="107"/>
      <c r="R735" s="107">
        <v>20.8</v>
      </c>
      <c r="S735" s="107">
        <v>20.8</v>
      </c>
      <c r="T735" s="99"/>
      <c r="U735" s="100"/>
    </row>
    <row r="736" spans="1:21" x14ac:dyDescent="0.35">
      <c r="A736" s="53">
        <v>4</v>
      </c>
      <c r="B736" s="54" t="s">
        <v>1839</v>
      </c>
      <c r="C736" s="101"/>
      <c r="D736" s="102"/>
      <c r="E736" s="56"/>
      <c r="F736" s="103" t="s">
        <v>925</v>
      </c>
      <c r="G736" s="109">
        <v>2</v>
      </c>
      <c r="H736" s="104" t="s">
        <v>1839</v>
      </c>
      <c r="I736" s="105" t="s">
        <v>1830</v>
      </c>
      <c r="J736" s="106"/>
      <c r="K736" s="107">
        <v>1</v>
      </c>
      <c r="L736" s="107">
        <v>4.8</v>
      </c>
      <c r="M736" s="107"/>
      <c r="N736" s="107"/>
      <c r="O736" s="107"/>
      <c r="P736" s="107"/>
      <c r="Q736" s="107"/>
      <c r="R736" s="107">
        <v>4.8</v>
      </c>
      <c r="S736" s="107">
        <v>4.8</v>
      </c>
      <c r="T736" s="99"/>
      <c r="U736" s="100"/>
    </row>
    <row r="737" spans="1:21" x14ac:dyDescent="0.35">
      <c r="A737" s="53">
        <v>4</v>
      </c>
      <c r="B737" s="54" t="s">
        <v>1840</v>
      </c>
      <c r="C737" s="101"/>
      <c r="D737" s="102"/>
      <c r="E737" s="56"/>
      <c r="F737" s="103" t="s">
        <v>927</v>
      </c>
      <c r="G737" s="109">
        <v>2</v>
      </c>
      <c r="H737" s="104" t="s">
        <v>1840</v>
      </c>
      <c r="I737" s="105" t="s">
        <v>1832</v>
      </c>
      <c r="J737" s="106"/>
      <c r="K737" s="107">
        <v>1</v>
      </c>
      <c r="L737" s="107">
        <v>16.2</v>
      </c>
      <c r="M737" s="107"/>
      <c r="N737" s="107"/>
      <c r="O737" s="107"/>
      <c r="P737" s="107"/>
      <c r="Q737" s="107"/>
      <c r="R737" s="107">
        <v>16.2</v>
      </c>
      <c r="S737" s="107">
        <v>16.2</v>
      </c>
      <c r="T737" s="99"/>
      <c r="U737" s="100"/>
    </row>
    <row r="738" spans="1:21" x14ac:dyDescent="0.35">
      <c r="A738" s="53">
        <v>4</v>
      </c>
      <c r="B738" s="54" t="s">
        <v>1841</v>
      </c>
      <c r="C738" s="101"/>
      <c r="D738" s="102"/>
      <c r="E738" s="56"/>
      <c r="F738" s="103" t="s">
        <v>929</v>
      </c>
      <c r="G738" s="109">
        <v>2</v>
      </c>
      <c r="H738" s="104" t="s">
        <v>1841</v>
      </c>
      <c r="I738" s="105" t="s">
        <v>1834</v>
      </c>
      <c r="J738" s="106"/>
      <c r="K738" s="107">
        <v>1</v>
      </c>
      <c r="L738" s="107">
        <v>11.3</v>
      </c>
      <c r="M738" s="107"/>
      <c r="N738" s="107"/>
      <c r="O738" s="107"/>
      <c r="P738" s="107"/>
      <c r="Q738" s="107"/>
      <c r="R738" s="107">
        <v>11.3</v>
      </c>
      <c r="S738" s="107">
        <v>11.3</v>
      </c>
      <c r="T738" s="99"/>
      <c r="U738" s="100"/>
    </row>
    <row r="739" spans="1:21" ht="58" x14ac:dyDescent="0.35">
      <c r="A739" s="53">
        <v>3</v>
      </c>
      <c r="B739" s="54" t="s">
        <v>542</v>
      </c>
      <c r="C739" s="101" t="s">
        <v>40</v>
      </c>
      <c r="D739" s="102">
        <v>92760</v>
      </c>
      <c r="E739" s="56" t="s">
        <v>33</v>
      </c>
      <c r="F739" s="56" t="s">
        <v>147</v>
      </c>
      <c r="G739" s="109">
        <v>2</v>
      </c>
      <c r="H739" s="96" t="s">
        <v>542</v>
      </c>
      <c r="I739" s="97" t="s">
        <v>146</v>
      </c>
      <c r="J739" s="98"/>
      <c r="K739" s="98"/>
      <c r="L739" s="99"/>
      <c r="M739" s="99"/>
      <c r="N739" s="99"/>
      <c r="O739" s="99"/>
      <c r="P739" s="99"/>
      <c r="Q739" s="99"/>
      <c r="R739" s="99"/>
      <c r="S739" s="99"/>
      <c r="T739" s="99">
        <v>0.2</v>
      </c>
      <c r="U739" s="100" t="s">
        <v>101</v>
      </c>
    </row>
    <row r="740" spans="1:21" x14ac:dyDescent="0.35">
      <c r="A740" s="53">
        <v>4</v>
      </c>
      <c r="B740" s="54" t="s">
        <v>1842</v>
      </c>
      <c r="C740" s="101"/>
      <c r="D740" s="102"/>
      <c r="E740" s="56"/>
      <c r="F740" s="103" t="s">
        <v>945</v>
      </c>
      <c r="G740" s="109">
        <v>2</v>
      </c>
      <c r="H740" s="104" t="s">
        <v>1842</v>
      </c>
      <c r="I740" s="105" t="s">
        <v>1832</v>
      </c>
      <c r="J740" s="106"/>
      <c r="K740" s="107">
        <v>1</v>
      </c>
      <c r="L740" s="107">
        <v>0.2</v>
      </c>
      <c r="M740" s="107"/>
      <c r="N740" s="107"/>
      <c r="O740" s="107"/>
      <c r="P740" s="107"/>
      <c r="Q740" s="107"/>
      <c r="R740" s="107">
        <v>0.2</v>
      </c>
      <c r="S740" s="107">
        <v>0.2</v>
      </c>
      <c r="T740" s="99"/>
      <c r="U740" s="100"/>
    </row>
    <row r="741" spans="1:21" ht="58" x14ac:dyDescent="0.35">
      <c r="A741" s="53">
        <v>3</v>
      </c>
      <c r="B741" s="54" t="s">
        <v>543</v>
      </c>
      <c r="C741" s="101" t="s">
        <v>40</v>
      </c>
      <c r="D741" s="102">
        <v>92761</v>
      </c>
      <c r="E741" s="56" t="s">
        <v>33</v>
      </c>
      <c r="F741" s="56" t="s">
        <v>150</v>
      </c>
      <c r="G741" s="109">
        <v>2</v>
      </c>
      <c r="H741" s="96" t="s">
        <v>543</v>
      </c>
      <c r="I741" s="97" t="s">
        <v>149</v>
      </c>
      <c r="J741" s="98"/>
      <c r="K741" s="98"/>
      <c r="L741" s="99"/>
      <c r="M741" s="99"/>
      <c r="N741" s="99"/>
      <c r="O741" s="99"/>
      <c r="P741" s="99"/>
      <c r="Q741" s="99"/>
      <c r="R741" s="99"/>
      <c r="S741" s="99"/>
      <c r="T741" s="99">
        <v>55.1</v>
      </c>
      <c r="U741" s="100" t="s">
        <v>101</v>
      </c>
    </row>
    <row r="742" spans="1:21" x14ac:dyDescent="0.35">
      <c r="A742" s="53">
        <v>4</v>
      </c>
      <c r="B742" s="54" t="s">
        <v>1843</v>
      </c>
      <c r="C742" s="101"/>
      <c r="D742" s="102"/>
      <c r="E742" s="56"/>
      <c r="F742" s="103" t="s">
        <v>949</v>
      </c>
      <c r="G742" s="109">
        <v>2</v>
      </c>
      <c r="H742" s="104" t="s">
        <v>1843</v>
      </c>
      <c r="I742" s="105" t="s">
        <v>1832</v>
      </c>
      <c r="J742" s="106"/>
      <c r="K742" s="107">
        <v>1</v>
      </c>
      <c r="L742" s="107">
        <v>36.1</v>
      </c>
      <c r="M742" s="107"/>
      <c r="N742" s="107"/>
      <c r="O742" s="107"/>
      <c r="P742" s="107"/>
      <c r="Q742" s="107"/>
      <c r="R742" s="107">
        <v>36.1</v>
      </c>
      <c r="S742" s="107">
        <v>36.1</v>
      </c>
      <c r="T742" s="99"/>
      <c r="U742" s="100"/>
    </row>
    <row r="743" spans="1:21" x14ac:dyDescent="0.35">
      <c r="A743" s="53">
        <v>4</v>
      </c>
      <c r="B743" s="54" t="s">
        <v>1844</v>
      </c>
      <c r="C743" s="101"/>
      <c r="D743" s="102"/>
      <c r="E743" s="56"/>
      <c r="F743" s="103" t="s">
        <v>951</v>
      </c>
      <c r="G743" s="109">
        <v>2</v>
      </c>
      <c r="H743" s="104" t="s">
        <v>1844</v>
      </c>
      <c r="I743" s="105" t="s">
        <v>1834</v>
      </c>
      <c r="J743" s="106"/>
      <c r="K743" s="107">
        <v>1</v>
      </c>
      <c r="L743" s="107">
        <v>19</v>
      </c>
      <c r="M743" s="107"/>
      <c r="N743" s="107"/>
      <c r="O743" s="107"/>
      <c r="P743" s="107"/>
      <c r="Q743" s="107"/>
      <c r="R743" s="107">
        <v>19</v>
      </c>
      <c r="S743" s="107">
        <v>19</v>
      </c>
      <c r="T743" s="99"/>
      <c r="U743" s="100"/>
    </row>
    <row r="744" spans="1:21" ht="58" x14ac:dyDescent="0.35">
      <c r="A744" s="53">
        <v>3</v>
      </c>
      <c r="B744" s="54" t="s">
        <v>544</v>
      </c>
      <c r="C744" s="101" t="s">
        <v>40</v>
      </c>
      <c r="D744" s="102">
        <v>92762</v>
      </c>
      <c r="E744" s="56" t="s">
        <v>33</v>
      </c>
      <c r="F744" s="56" t="s">
        <v>153</v>
      </c>
      <c r="G744" s="109">
        <v>2</v>
      </c>
      <c r="H744" s="96" t="s">
        <v>544</v>
      </c>
      <c r="I744" s="97" t="s">
        <v>152</v>
      </c>
      <c r="J744" s="98"/>
      <c r="K744" s="98"/>
      <c r="L744" s="99"/>
      <c r="M744" s="99"/>
      <c r="N744" s="99"/>
      <c r="O744" s="99"/>
      <c r="P744" s="99"/>
      <c r="Q744" s="99"/>
      <c r="R744" s="99"/>
      <c r="S744" s="99"/>
      <c r="T744" s="99">
        <v>100.4</v>
      </c>
      <c r="U744" s="100" t="s">
        <v>101</v>
      </c>
    </row>
    <row r="745" spans="1:21" x14ac:dyDescent="0.35">
      <c r="A745" s="53">
        <v>4</v>
      </c>
      <c r="B745" s="54" t="s">
        <v>1845</v>
      </c>
      <c r="C745" s="101"/>
      <c r="D745" s="102"/>
      <c r="E745" s="56"/>
      <c r="F745" s="103" t="s">
        <v>959</v>
      </c>
      <c r="G745" s="109">
        <v>2</v>
      </c>
      <c r="H745" s="104" t="s">
        <v>1845</v>
      </c>
      <c r="I745" s="105" t="s">
        <v>1826</v>
      </c>
      <c r="J745" s="106"/>
      <c r="K745" s="107">
        <v>1</v>
      </c>
      <c r="L745" s="107">
        <v>26.6</v>
      </c>
      <c r="M745" s="107"/>
      <c r="N745" s="107"/>
      <c r="O745" s="107"/>
      <c r="P745" s="107"/>
      <c r="Q745" s="107"/>
      <c r="R745" s="107">
        <v>26.6</v>
      </c>
      <c r="S745" s="107">
        <v>26.6</v>
      </c>
      <c r="T745" s="99"/>
      <c r="U745" s="100"/>
    </row>
    <row r="746" spans="1:21" x14ac:dyDescent="0.35">
      <c r="A746" s="53">
        <v>4</v>
      </c>
      <c r="B746" s="54" t="s">
        <v>1846</v>
      </c>
      <c r="C746" s="101"/>
      <c r="D746" s="102"/>
      <c r="E746" s="56"/>
      <c r="F746" s="103" t="s">
        <v>961</v>
      </c>
      <c r="G746" s="109">
        <v>2</v>
      </c>
      <c r="H746" s="104" t="s">
        <v>1846</v>
      </c>
      <c r="I746" s="105" t="s">
        <v>1828</v>
      </c>
      <c r="J746" s="106"/>
      <c r="K746" s="107">
        <v>1</v>
      </c>
      <c r="L746" s="107">
        <v>55.4</v>
      </c>
      <c r="M746" s="107"/>
      <c r="N746" s="107"/>
      <c r="O746" s="107"/>
      <c r="P746" s="107"/>
      <c r="Q746" s="107"/>
      <c r="R746" s="107">
        <v>55.4</v>
      </c>
      <c r="S746" s="107">
        <v>55.4</v>
      </c>
      <c r="T746" s="99"/>
      <c r="U746" s="100"/>
    </row>
    <row r="747" spans="1:21" x14ac:dyDescent="0.35">
      <c r="A747" s="53">
        <v>4</v>
      </c>
      <c r="B747" s="54" t="s">
        <v>1847</v>
      </c>
      <c r="C747" s="101"/>
      <c r="D747" s="102"/>
      <c r="E747" s="56"/>
      <c r="F747" s="103" t="s">
        <v>963</v>
      </c>
      <c r="G747" s="109">
        <v>2</v>
      </c>
      <c r="H747" s="104" t="s">
        <v>1847</v>
      </c>
      <c r="I747" s="105" t="s">
        <v>1830</v>
      </c>
      <c r="J747" s="106"/>
      <c r="K747" s="107">
        <v>1</v>
      </c>
      <c r="L747" s="107">
        <v>10.9</v>
      </c>
      <c r="M747" s="107"/>
      <c r="N747" s="107"/>
      <c r="O747" s="107"/>
      <c r="P747" s="107"/>
      <c r="Q747" s="107"/>
      <c r="R747" s="107">
        <v>10.9</v>
      </c>
      <c r="S747" s="107">
        <v>10.9</v>
      </c>
      <c r="T747" s="99"/>
      <c r="U747" s="100"/>
    </row>
    <row r="748" spans="1:21" x14ac:dyDescent="0.35">
      <c r="A748" s="53">
        <v>4</v>
      </c>
      <c r="B748" s="54" t="s">
        <v>1848</v>
      </c>
      <c r="C748" s="101"/>
      <c r="D748" s="102"/>
      <c r="E748" s="56"/>
      <c r="F748" s="103" t="s">
        <v>965</v>
      </c>
      <c r="G748" s="109">
        <v>2</v>
      </c>
      <c r="H748" s="104" t="s">
        <v>1848</v>
      </c>
      <c r="I748" s="105" t="s">
        <v>1832</v>
      </c>
      <c r="J748" s="106"/>
      <c r="K748" s="107">
        <v>1</v>
      </c>
      <c r="L748" s="107">
        <v>7.5</v>
      </c>
      <c r="M748" s="107"/>
      <c r="N748" s="107"/>
      <c r="O748" s="107"/>
      <c r="P748" s="107"/>
      <c r="Q748" s="107"/>
      <c r="R748" s="107">
        <v>7.5</v>
      </c>
      <c r="S748" s="107">
        <v>7.5</v>
      </c>
      <c r="T748" s="99"/>
      <c r="U748" s="100"/>
    </row>
    <row r="749" spans="1:21" ht="58" x14ac:dyDescent="0.35">
      <c r="A749" s="53">
        <v>3</v>
      </c>
      <c r="B749" s="54" t="s">
        <v>545</v>
      </c>
      <c r="C749" s="101" t="s">
        <v>40</v>
      </c>
      <c r="D749" s="102">
        <v>92768</v>
      </c>
      <c r="E749" s="56" t="s">
        <v>33</v>
      </c>
      <c r="F749" s="56" t="s">
        <v>159</v>
      </c>
      <c r="G749" s="109">
        <v>2</v>
      </c>
      <c r="H749" s="96" t="s">
        <v>545</v>
      </c>
      <c r="I749" s="97" t="s">
        <v>158</v>
      </c>
      <c r="J749" s="98"/>
      <c r="K749" s="98"/>
      <c r="L749" s="99"/>
      <c r="M749" s="99"/>
      <c r="N749" s="99"/>
      <c r="O749" s="99"/>
      <c r="P749" s="99"/>
      <c r="Q749" s="99"/>
      <c r="R749" s="99"/>
      <c r="S749" s="99"/>
      <c r="T749" s="99">
        <v>14.2</v>
      </c>
      <c r="U749" s="100" t="s">
        <v>101</v>
      </c>
    </row>
    <row r="750" spans="1:21" x14ac:dyDescent="0.35">
      <c r="A750" s="53">
        <v>4</v>
      </c>
      <c r="B750" s="54" t="s">
        <v>1849</v>
      </c>
      <c r="C750" s="101"/>
      <c r="D750" s="102"/>
      <c r="E750" s="56"/>
      <c r="F750" s="103" t="s">
        <v>993</v>
      </c>
      <c r="G750" s="109">
        <v>2</v>
      </c>
      <c r="H750" s="104" t="s">
        <v>1849</v>
      </c>
      <c r="I750" s="105" t="s">
        <v>1836</v>
      </c>
      <c r="J750" s="106"/>
      <c r="K750" s="107">
        <v>1</v>
      </c>
      <c r="L750" s="107">
        <v>14.2</v>
      </c>
      <c r="M750" s="107"/>
      <c r="N750" s="107"/>
      <c r="O750" s="107"/>
      <c r="P750" s="107"/>
      <c r="Q750" s="107"/>
      <c r="R750" s="107">
        <v>14.2</v>
      </c>
      <c r="S750" s="107">
        <v>14.2</v>
      </c>
      <c r="T750" s="99"/>
      <c r="U750" s="100"/>
    </row>
    <row r="751" spans="1:21" ht="58" x14ac:dyDescent="0.35">
      <c r="A751" s="53">
        <v>3</v>
      </c>
      <c r="B751" s="54" t="s">
        <v>546</v>
      </c>
      <c r="C751" s="101" t="s">
        <v>40</v>
      </c>
      <c r="D751" s="102">
        <v>92769</v>
      </c>
      <c r="E751" s="56" t="s">
        <v>33</v>
      </c>
      <c r="F751" s="56" t="s">
        <v>162</v>
      </c>
      <c r="G751" s="109">
        <v>2</v>
      </c>
      <c r="H751" s="96" t="s">
        <v>546</v>
      </c>
      <c r="I751" s="97" t="s">
        <v>161</v>
      </c>
      <c r="J751" s="98"/>
      <c r="K751" s="98"/>
      <c r="L751" s="99"/>
      <c r="M751" s="99"/>
      <c r="N751" s="99"/>
      <c r="O751" s="99"/>
      <c r="P751" s="99"/>
      <c r="Q751" s="99"/>
      <c r="R751" s="99"/>
      <c r="S751" s="99"/>
      <c r="T751" s="99">
        <v>11.9</v>
      </c>
      <c r="U751" s="100" t="s">
        <v>101</v>
      </c>
    </row>
    <row r="752" spans="1:21" x14ac:dyDescent="0.35">
      <c r="A752" s="53">
        <v>4</v>
      </c>
      <c r="B752" s="54" t="s">
        <v>1850</v>
      </c>
      <c r="C752" s="101"/>
      <c r="D752" s="102"/>
      <c r="E752" s="56"/>
      <c r="F752" s="103" t="s">
        <v>1001</v>
      </c>
      <c r="G752" s="109">
        <v>2</v>
      </c>
      <c r="H752" s="104" t="s">
        <v>1850</v>
      </c>
      <c r="I752" s="105" t="s">
        <v>1836</v>
      </c>
      <c r="J752" s="106"/>
      <c r="K752" s="107">
        <v>1</v>
      </c>
      <c r="L752" s="107">
        <v>11.9</v>
      </c>
      <c r="M752" s="107"/>
      <c r="N752" s="107"/>
      <c r="O752" s="107"/>
      <c r="P752" s="107"/>
      <c r="Q752" s="107"/>
      <c r="R752" s="107">
        <v>11.9</v>
      </c>
      <c r="S752" s="107">
        <v>11.9</v>
      </c>
      <c r="T752" s="99"/>
      <c r="U752" s="100"/>
    </row>
    <row r="753" spans="1:21" ht="58" x14ac:dyDescent="0.35">
      <c r="A753" s="53">
        <v>3</v>
      </c>
      <c r="B753" s="54" t="s">
        <v>547</v>
      </c>
      <c r="C753" s="101" t="s">
        <v>40</v>
      </c>
      <c r="D753" s="102">
        <v>92770</v>
      </c>
      <c r="E753" s="56" t="s">
        <v>33</v>
      </c>
      <c r="F753" s="56" t="s">
        <v>165</v>
      </c>
      <c r="G753" s="109">
        <v>2</v>
      </c>
      <c r="H753" s="96" t="s">
        <v>547</v>
      </c>
      <c r="I753" s="97" t="s">
        <v>164</v>
      </c>
      <c r="J753" s="98"/>
      <c r="K753" s="98"/>
      <c r="L753" s="99"/>
      <c r="M753" s="99"/>
      <c r="N753" s="99"/>
      <c r="O753" s="99"/>
      <c r="P753" s="99"/>
      <c r="Q753" s="99"/>
      <c r="R753" s="99"/>
      <c r="S753" s="99"/>
      <c r="T753" s="99">
        <v>8.1</v>
      </c>
      <c r="U753" s="100" t="s">
        <v>101</v>
      </c>
    </row>
    <row r="754" spans="1:21" x14ac:dyDescent="0.35">
      <c r="A754" s="53">
        <v>4</v>
      </c>
      <c r="B754" s="54" t="s">
        <v>1851</v>
      </c>
      <c r="C754" s="101"/>
      <c r="D754" s="102"/>
      <c r="E754" s="56"/>
      <c r="F754" s="103" t="s">
        <v>1009</v>
      </c>
      <c r="G754" s="109">
        <v>2</v>
      </c>
      <c r="H754" s="104" t="s">
        <v>1851</v>
      </c>
      <c r="I754" s="105" t="s">
        <v>1836</v>
      </c>
      <c r="J754" s="106"/>
      <c r="K754" s="107">
        <v>1</v>
      </c>
      <c r="L754" s="107">
        <v>8.1</v>
      </c>
      <c r="M754" s="107"/>
      <c r="N754" s="107"/>
      <c r="O754" s="107"/>
      <c r="P754" s="107"/>
      <c r="Q754" s="107"/>
      <c r="R754" s="107">
        <v>8.1</v>
      </c>
      <c r="S754" s="107">
        <v>8.1</v>
      </c>
      <c r="T754" s="99"/>
      <c r="U754" s="100"/>
    </row>
    <row r="755" spans="1:21" ht="72.5" x14ac:dyDescent="0.35">
      <c r="A755" s="53">
        <v>3</v>
      </c>
      <c r="B755" s="54" t="s">
        <v>548</v>
      </c>
      <c r="C755" s="101" t="s">
        <v>40</v>
      </c>
      <c r="D755" s="102">
        <v>94966</v>
      </c>
      <c r="E755" s="56" t="s">
        <v>33</v>
      </c>
      <c r="F755" s="56" t="s">
        <v>167</v>
      </c>
      <c r="G755" s="109">
        <v>2</v>
      </c>
      <c r="H755" s="96" t="s">
        <v>548</v>
      </c>
      <c r="I755" s="97" t="s">
        <v>105</v>
      </c>
      <c r="J755" s="98"/>
      <c r="K755" s="98"/>
      <c r="L755" s="99"/>
      <c r="M755" s="99"/>
      <c r="N755" s="99"/>
      <c r="O755" s="99"/>
      <c r="P755" s="99"/>
      <c r="Q755" s="99"/>
      <c r="R755" s="99"/>
      <c r="S755" s="99"/>
      <c r="T755" s="99">
        <v>3.3</v>
      </c>
      <c r="U755" s="100" t="s">
        <v>68</v>
      </c>
    </row>
    <row r="756" spans="1:21" x14ac:dyDescent="0.35">
      <c r="A756" s="53">
        <v>4</v>
      </c>
      <c r="B756" s="54" t="s">
        <v>1852</v>
      </c>
      <c r="C756" s="101"/>
      <c r="D756" s="102"/>
      <c r="E756" s="56"/>
      <c r="F756" s="103" t="s">
        <v>1017</v>
      </c>
      <c r="G756" s="109">
        <v>2</v>
      </c>
      <c r="H756" s="104" t="s">
        <v>1852</v>
      </c>
      <c r="I756" s="105" t="s">
        <v>1826</v>
      </c>
      <c r="J756" s="106"/>
      <c r="K756" s="107">
        <v>1</v>
      </c>
      <c r="L756" s="107">
        <v>0.26</v>
      </c>
      <c r="M756" s="107"/>
      <c r="N756" s="107"/>
      <c r="O756" s="107"/>
      <c r="P756" s="107"/>
      <c r="Q756" s="107"/>
      <c r="R756" s="107">
        <v>0.26</v>
      </c>
      <c r="S756" s="107">
        <v>0.26</v>
      </c>
      <c r="T756" s="99"/>
      <c r="U756" s="100"/>
    </row>
    <row r="757" spans="1:21" x14ac:dyDescent="0.35">
      <c r="A757" s="53">
        <v>4</v>
      </c>
      <c r="B757" s="54" t="s">
        <v>1018</v>
      </c>
      <c r="C757" s="101"/>
      <c r="D757" s="102"/>
      <c r="E757" s="56"/>
      <c r="F757" s="103" t="s">
        <v>1019</v>
      </c>
      <c r="G757" s="109">
        <v>2</v>
      </c>
      <c r="H757" s="104" t="s">
        <v>1018</v>
      </c>
      <c r="I757" s="105" t="s">
        <v>1828</v>
      </c>
      <c r="J757" s="106"/>
      <c r="K757" s="107">
        <v>1</v>
      </c>
      <c r="L757" s="107">
        <v>0.84</v>
      </c>
      <c r="M757" s="107"/>
      <c r="N757" s="107"/>
      <c r="O757" s="107"/>
      <c r="P757" s="107"/>
      <c r="Q757" s="107"/>
      <c r="R757" s="107">
        <v>0.84</v>
      </c>
      <c r="S757" s="107">
        <v>0.84</v>
      </c>
      <c r="T757" s="99"/>
      <c r="U757" s="100"/>
    </row>
    <row r="758" spans="1:21" x14ac:dyDescent="0.35">
      <c r="A758" s="53">
        <v>4</v>
      </c>
      <c r="B758" s="54" t="s">
        <v>1853</v>
      </c>
      <c r="C758" s="101"/>
      <c r="D758" s="102"/>
      <c r="E758" s="56"/>
      <c r="F758" s="103" t="s">
        <v>1021</v>
      </c>
      <c r="G758" s="109">
        <v>2</v>
      </c>
      <c r="H758" s="104" t="s">
        <v>1853</v>
      </c>
      <c r="I758" s="105" t="s">
        <v>1830</v>
      </c>
      <c r="J758" s="106"/>
      <c r="K758" s="107">
        <v>1</v>
      </c>
      <c r="L758" s="107">
        <v>0.19</v>
      </c>
      <c r="M758" s="107"/>
      <c r="N758" s="107"/>
      <c r="O758" s="107"/>
      <c r="P758" s="107"/>
      <c r="Q758" s="107"/>
      <c r="R758" s="107">
        <v>0.19</v>
      </c>
      <c r="S758" s="107">
        <v>0.19</v>
      </c>
      <c r="T758" s="99"/>
      <c r="U758" s="100"/>
    </row>
    <row r="759" spans="1:21" x14ac:dyDescent="0.35">
      <c r="A759" s="53">
        <v>4</v>
      </c>
      <c r="B759" s="54" t="s">
        <v>1854</v>
      </c>
      <c r="C759" s="101"/>
      <c r="D759" s="102"/>
      <c r="E759" s="56"/>
      <c r="F759" s="103" t="s">
        <v>1023</v>
      </c>
      <c r="G759" s="109">
        <v>2</v>
      </c>
      <c r="H759" s="104" t="s">
        <v>1854</v>
      </c>
      <c r="I759" s="105" t="s">
        <v>1832</v>
      </c>
      <c r="J759" s="106"/>
      <c r="K759" s="107">
        <v>1</v>
      </c>
      <c r="L759" s="107">
        <v>1.01</v>
      </c>
      <c r="M759" s="107"/>
      <c r="N759" s="107"/>
      <c r="O759" s="107"/>
      <c r="P759" s="107"/>
      <c r="Q759" s="107"/>
      <c r="R759" s="107">
        <v>1.01</v>
      </c>
      <c r="S759" s="107">
        <v>1.01</v>
      </c>
      <c r="T759" s="99"/>
      <c r="U759" s="100"/>
    </row>
    <row r="760" spans="1:21" x14ac:dyDescent="0.35">
      <c r="A760" s="53">
        <v>4</v>
      </c>
      <c r="B760" s="54" t="s">
        <v>1855</v>
      </c>
      <c r="C760" s="101"/>
      <c r="D760" s="102"/>
      <c r="E760" s="56"/>
      <c r="F760" s="103" t="s">
        <v>1025</v>
      </c>
      <c r="G760" s="109">
        <v>2</v>
      </c>
      <c r="H760" s="104" t="s">
        <v>1855</v>
      </c>
      <c r="I760" s="105" t="s">
        <v>1834</v>
      </c>
      <c r="J760" s="106"/>
      <c r="K760" s="107">
        <v>1</v>
      </c>
      <c r="L760" s="107">
        <v>0.36</v>
      </c>
      <c r="M760" s="107"/>
      <c r="N760" s="107"/>
      <c r="O760" s="107"/>
      <c r="P760" s="107"/>
      <c r="Q760" s="107"/>
      <c r="R760" s="107">
        <v>0.36</v>
      </c>
      <c r="S760" s="107">
        <v>0.36</v>
      </c>
      <c r="T760" s="99"/>
      <c r="U760" s="100"/>
    </row>
    <row r="761" spans="1:21" x14ac:dyDescent="0.35">
      <c r="A761" s="53">
        <v>4</v>
      </c>
      <c r="B761" s="54" t="s">
        <v>1856</v>
      </c>
      <c r="C761" s="101"/>
      <c r="D761" s="102"/>
      <c r="E761" s="56"/>
      <c r="F761" s="103" t="s">
        <v>1027</v>
      </c>
      <c r="G761" s="109">
        <v>2</v>
      </c>
      <c r="H761" s="104" t="s">
        <v>1856</v>
      </c>
      <c r="I761" s="105" t="s">
        <v>1857</v>
      </c>
      <c r="J761" s="106"/>
      <c r="K761" s="107">
        <v>1</v>
      </c>
      <c r="L761" s="107">
        <v>0.64</v>
      </c>
      <c r="M761" s="107"/>
      <c r="N761" s="107"/>
      <c r="O761" s="107"/>
      <c r="P761" s="107"/>
      <c r="Q761" s="107"/>
      <c r="R761" s="107">
        <v>0.64</v>
      </c>
      <c r="S761" s="107">
        <v>0.64</v>
      </c>
      <c r="T761" s="99"/>
      <c r="U761" s="100"/>
    </row>
    <row r="762" spans="1:21" ht="43.5" x14ac:dyDescent="0.35">
      <c r="A762" s="53">
        <v>3</v>
      </c>
      <c r="B762" s="54" t="s">
        <v>549</v>
      </c>
      <c r="C762" s="101" t="s">
        <v>40</v>
      </c>
      <c r="D762" s="102">
        <v>103670</v>
      </c>
      <c r="E762" s="56" t="s">
        <v>33</v>
      </c>
      <c r="F762" s="56" t="s">
        <v>169</v>
      </c>
      <c r="G762" s="109">
        <v>2</v>
      </c>
      <c r="H762" s="96" t="s">
        <v>549</v>
      </c>
      <c r="I762" s="97" t="s">
        <v>111</v>
      </c>
      <c r="J762" s="98"/>
      <c r="K762" s="98"/>
      <c r="L762" s="99"/>
      <c r="M762" s="99"/>
      <c r="N762" s="99"/>
      <c r="O762" s="99"/>
      <c r="P762" s="99"/>
      <c r="Q762" s="99"/>
      <c r="R762" s="99"/>
      <c r="S762" s="99"/>
      <c r="T762" s="99">
        <v>3.3</v>
      </c>
      <c r="U762" s="100" t="s">
        <v>68</v>
      </c>
    </row>
    <row r="763" spans="1:21" x14ac:dyDescent="0.35">
      <c r="A763" s="53">
        <v>4</v>
      </c>
      <c r="B763" s="54" t="s">
        <v>1858</v>
      </c>
      <c r="C763" s="101"/>
      <c r="D763" s="102"/>
      <c r="E763" s="56"/>
      <c r="F763" s="103" t="s">
        <v>1050</v>
      </c>
      <c r="G763" s="109">
        <v>2</v>
      </c>
      <c r="H763" s="104" t="s">
        <v>1858</v>
      </c>
      <c r="I763" s="105"/>
      <c r="J763" s="106"/>
      <c r="K763" s="107">
        <v>1</v>
      </c>
      <c r="L763" s="107">
        <v>3.3</v>
      </c>
      <c r="M763" s="107"/>
      <c r="N763" s="107"/>
      <c r="O763" s="107"/>
      <c r="P763" s="107"/>
      <c r="Q763" s="107"/>
      <c r="R763" s="107">
        <v>3.3</v>
      </c>
      <c r="S763" s="107">
        <v>3.3</v>
      </c>
      <c r="T763" s="99"/>
      <c r="U763" s="100"/>
    </row>
    <row r="764" spans="1:21" x14ac:dyDescent="0.35">
      <c r="A764" s="53">
        <v>2</v>
      </c>
      <c r="B764" s="54" t="s">
        <v>550</v>
      </c>
      <c r="C764" s="56"/>
      <c r="D764" s="102"/>
      <c r="E764" s="56"/>
      <c r="F764" s="90">
        <v>5</v>
      </c>
      <c r="G764" s="109">
        <v>2</v>
      </c>
      <c r="H764" s="91" t="s">
        <v>550</v>
      </c>
      <c r="I764" s="110" t="s">
        <v>179</v>
      </c>
      <c r="J764" s="41"/>
      <c r="K764" s="41"/>
      <c r="L764" s="41"/>
      <c r="M764" s="41"/>
      <c r="N764" s="42"/>
      <c r="O764" s="42"/>
      <c r="P764" s="42"/>
      <c r="Q764" s="42"/>
      <c r="R764" s="42"/>
      <c r="S764" s="42"/>
      <c r="T764" s="42"/>
      <c r="U764" s="93"/>
    </row>
    <row r="765" spans="1:21" ht="72.5" x14ac:dyDescent="0.35">
      <c r="A765" s="53">
        <v>3</v>
      </c>
      <c r="B765" s="54" t="s">
        <v>551</v>
      </c>
      <c r="C765" s="101" t="s">
        <v>40</v>
      </c>
      <c r="D765" s="102">
        <v>103356</v>
      </c>
      <c r="E765" s="56" t="s">
        <v>33</v>
      </c>
      <c r="F765" s="56" t="s">
        <v>182</v>
      </c>
      <c r="G765" s="109">
        <v>2</v>
      </c>
      <c r="H765" s="96" t="s">
        <v>551</v>
      </c>
      <c r="I765" s="97" t="s">
        <v>181</v>
      </c>
      <c r="J765" s="98"/>
      <c r="K765" s="98"/>
      <c r="L765" s="99"/>
      <c r="M765" s="99"/>
      <c r="N765" s="99"/>
      <c r="O765" s="99"/>
      <c r="P765" s="99"/>
      <c r="Q765" s="99"/>
      <c r="R765" s="99"/>
      <c r="S765" s="99"/>
      <c r="T765" s="99">
        <v>75.61999999999999</v>
      </c>
      <c r="U765" s="100" t="s">
        <v>37</v>
      </c>
    </row>
    <row r="766" spans="1:21" x14ac:dyDescent="0.35">
      <c r="A766" s="53">
        <v>4</v>
      </c>
      <c r="B766" s="54" t="s">
        <v>1859</v>
      </c>
      <c r="C766" s="101"/>
      <c r="D766" s="102"/>
      <c r="E766" s="56"/>
      <c r="F766" s="103" t="s">
        <v>1058</v>
      </c>
      <c r="G766" s="109">
        <v>2</v>
      </c>
      <c r="H766" s="104" t="s">
        <v>1859</v>
      </c>
      <c r="I766" s="105" t="s">
        <v>1860</v>
      </c>
      <c r="J766" s="106"/>
      <c r="K766" s="107">
        <v>1</v>
      </c>
      <c r="L766" s="107">
        <v>22.4</v>
      </c>
      <c r="M766" s="107"/>
      <c r="N766" s="107">
        <v>3.4</v>
      </c>
      <c r="O766" s="107"/>
      <c r="P766" s="107"/>
      <c r="Q766" s="107"/>
      <c r="R766" s="107">
        <v>76.16</v>
      </c>
      <c r="S766" s="107">
        <v>76.16</v>
      </c>
      <c r="T766" s="99"/>
      <c r="U766" s="100"/>
    </row>
    <row r="767" spans="1:21" x14ac:dyDescent="0.35">
      <c r="A767" s="53">
        <v>4</v>
      </c>
      <c r="B767" s="54" t="s">
        <v>1861</v>
      </c>
      <c r="C767" s="101"/>
      <c r="D767" s="102"/>
      <c r="E767" s="56"/>
      <c r="F767" s="103" t="s">
        <v>1060</v>
      </c>
      <c r="G767" s="109">
        <v>2</v>
      </c>
      <c r="H767" s="104" t="s">
        <v>1861</v>
      </c>
      <c r="I767" s="105" t="s">
        <v>1862</v>
      </c>
      <c r="J767" s="106"/>
      <c r="K767" s="107">
        <v>1</v>
      </c>
      <c r="L767" s="107">
        <v>10.6</v>
      </c>
      <c r="M767" s="107"/>
      <c r="N767" s="107">
        <v>0.6</v>
      </c>
      <c r="O767" s="107"/>
      <c r="P767" s="107"/>
      <c r="Q767" s="107"/>
      <c r="R767" s="107">
        <v>6.3599999999999994</v>
      </c>
      <c r="S767" s="107">
        <v>6.36</v>
      </c>
      <c r="T767" s="99"/>
      <c r="U767" s="100"/>
    </row>
    <row r="768" spans="1:21" x14ac:dyDescent="0.35">
      <c r="A768" s="53">
        <v>4</v>
      </c>
      <c r="B768" s="54" t="s">
        <v>1863</v>
      </c>
      <c r="C768" s="101"/>
      <c r="D768" s="102"/>
      <c r="E768" s="56"/>
      <c r="F768" s="103" t="s">
        <v>1063</v>
      </c>
      <c r="G768" s="109">
        <v>2</v>
      </c>
      <c r="H768" s="104" t="s">
        <v>1863</v>
      </c>
      <c r="I768" s="105" t="s">
        <v>1864</v>
      </c>
      <c r="J768" s="106"/>
      <c r="K768" s="107">
        <v>-1</v>
      </c>
      <c r="L768" s="107">
        <v>0.8</v>
      </c>
      <c r="M768" s="107"/>
      <c r="N768" s="107">
        <v>2.1</v>
      </c>
      <c r="O768" s="107"/>
      <c r="P768" s="107"/>
      <c r="Q768" s="107"/>
      <c r="R768" s="107">
        <v>1.6800000000000002</v>
      </c>
      <c r="S768" s="107">
        <v>-1.68</v>
      </c>
      <c r="T768" s="99"/>
      <c r="U768" s="100"/>
    </row>
    <row r="769" spans="1:21" x14ac:dyDescent="0.35">
      <c r="A769" s="53">
        <v>4</v>
      </c>
      <c r="B769" s="54" t="s">
        <v>1865</v>
      </c>
      <c r="C769" s="101"/>
      <c r="D769" s="102"/>
      <c r="E769" s="56"/>
      <c r="F769" s="103" t="s">
        <v>1066</v>
      </c>
      <c r="G769" s="109">
        <v>2</v>
      </c>
      <c r="H769" s="104" t="s">
        <v>1865</v>
      </c>
      <c r="I769" s="105" t="s">
        <v>1866</v>
      </c>
      <c r="J769" s="106"/>
      <c r="K769" s="107">
        <v>-1</v>
      </c>
      <c r="L769" s="107">
        <v>0.7</v>
      </c>
      <c r="M769" s="107"/>
      <c r="N769" s="107">
        <v>2.1</v>
      </c>
      <c r="O769" s="107"/>
      <c r="P769" s="107"/>
      <c r="Q769" s="107"/>
      <c r="R769" s="107">
        <v>1.47</v>
      </c>
      <c r="S769" s="107">
        <v>-1.47</v>
      </c>
      <c r="T769" s="99"/>
      <c r="U769" s="100"/>
    </row>
    <row r="770" spans="1:21" x14ac:dyDescent="0.35">
      <c r="A770" s="53">
        <v>4</v>
      </c>
      <c r="B770" s="54" t="s">
        <v>1867</v>
      </c>
      <c r="C770" s="101"/>
      <c r="D770" s="102"/>
      <c r="E770" s="56"/>
      <c r="F770" s="103" t="s">
        <v>1069</v>
      </c>
      <c r="G770" s="109">
        <v>2</v>
      </c>
      <c r="H770" s="104" t="s">
        <v>1867</v>
      </c>
      <c r="I770" s="105" t="s">
        <v>1868</v>
      </c>
      <c r="J770" s="106"/>
      <c r="K770" s="107">
        <v>-1</v>
      </c>
      <c r="L770" s="107">
        <v>2.5</v>
      </c>
      <c r="M770" s="107"/>
      <c r="N770" s="107">
        <v>1.5</v>
      </c>
      <c r="O770" s="107"/>
      <c r="P770" s="107"/>
      <c r="Q770" s="107"/>
      <c r="R770" s="107">
        <v>3.75</v>
      </c>
      <c r="S770" s="107">
        <v>-3.75</v>
      </c>
      <c r="T770" s="99"/>
      <c r="U770" s="100"/>
    </row>
    <row r="771" spans="1:21" ht="63.75" customHeight="1" x14ac:dyDescent="0.35">
      <c r="A771" s="53">
        <v>3</v>
      </c>
      <c r="B771" s="54" t="s">
        <v>553</v>
      </c>
      <c r="C771" s="101" t="s">
        <v>40</v>
      </c>
      <c r="D771" s="102">
        <v>93190</v>
      </c>
      <c r="E771" s="56" t="s">
        <v>33</v>
      </c>
      <c r="F771" s="56" t="s">
        <v>185</v>
      </c>
      <c r="G771" s="109">
        <v>2</v>
      </c>
      <c r="H771" s="96" t="s">
        <v>553</v>
      </c>
      <c r="I771" s="97" t="s">
        <v>552</v>
      </c>
      <c r="J771" s="98"/>
      <c r="K771" s="98"/>
      <c r="L771" s="99"/>
      <c r="M771" s="99"/>
      <c r="N771" s="99"/>
      <c r="O771" s="99"/>
      <c r="P771" s="99"/>
      <c r="Q771" s="99"/>
      <c r="R771" s="99"/>
      <c r="S771" s="99"/>
      <c r="T771" s="99">
        <v>2.9</v>
      </c>
      <c r="U771" s="100" t="s">
        <v>60</v>
      </c>
    </row>
    <row r="772" spans="1:21" x14ac:dyDescent="0.35">
      <c r="A772" s="53">
        <v>4</v>
      </c>
      <c r="B772" s="54" t="s">
        <v>1869</v>
      </c>
      <c r="C772" s="101"/>
      <c r="D772" s="102"/>
      <c r="E772" s="56"/>
      <c r="F772" s="103" t="s">
        <v>1236</v>
      </c>
      <c r="G772" s="109">
        <v>2</v>
      </c>
      <c r="H772" s="104" t="s">
        <v>1869</v>
      </c>
      <c r="I772" s="105" t="s">
        <v>1240</v>
      </c>
      <c r="J772" s="106"/>
      <c r="K772" s="107">
        <v>1</v>
      </c>
      <c r="L772" s="107">
        <v>1.5</v>
      </c>
      <c r="M772" s="107"/>
      <c r="N772" s="107"/>
      <c r="O772" s="107"/>
      <c r="P772" s="107"/>
      <c r="Q772" s="107"/>
      <c r="R772" s="107">
        <v>1.5</v>
      </c>
      <c r="S772" s="107">
        <v>1.5</v>
      </c>
      <c r="T772" s="99"/>
      <c r="U772" s="100"/>
    </row>
    <row r="773" spans="1:21" x14ac:dyDescent="0.35">
      <c r="A773" s="53">
        <v>4</v>
      </c>
      <c r="B773" s="54" t="s">
        <v>1870</v>
      </c>
      <c r="C773" s="101"/>
      <c r="D773" s="102"/>
      <c r="E773" s="56"/>
      <c r="F773" s="103" t="s">
        <v>1239</v>
      </c>
      <c r="G773" s="109">
        <v>2</v>
      </c>
      <c r="H773" s="104" t="s">
        <v>1870</v>
      </c>
      <c r="I773" s="105" t="s">
        <v>1243</v>
      </c>
      <c r="J773" s="106"/>
      <c r="K773" s="107">
        <v>1</v>
      </c>
      <c r="L773" s="107">
        <v>1.4</v>
      </c>
      <c r="M773" s="107"/>
      <c r="N773" s="107"/>
      <c r="O773" s="107"/>
      <c r="P773" s="107"/>
      <c r="Q773" s="107"/>
      <c r="R773" s="107">
        <v>1.4</v>
      </c>
      <c r="S773" s="107">
        <v>1.4</v>
      </c>
      <c r="T773" s="99"/>
      <c r="U773" s="100"/>
    </row>
    <row r="774" spans="1:21" ht="58" x14ac:dyDescent="0.35">
      <c r="A774" s="53">
        <v>3</v>
      </c>
      <c r="B774" s="54" t="s">
        <v>554</v>
      </c>
      <c r="C774" s="101" t="s">
        <v>40</v>
      </c>
      <c r="D774" s="102">
        <v>93191</v>
      </c>
      <c r="E774" s="56" t="s">
        <v>33</v>
      </c>
      <c r="F774" s="56" t="s">
        <v>188</v>
      </c>
      <c r="G774" s="109">
        <v>2</v>
      </c>
      <c r="H774" s="96" t="s">
        <v>554</v>
      </c>
      <c r="I774" s="97" t="s">
        <v>187</v>
      </c>
      <c r="J774" s="98"/>
      <c r="K774" s="98"/>
      <c r="L774" s="99"/>
      <c r="M774" s="99"/>
      <c r="N774" s="99"/>
      <c r="O774" s="99"/>
      <c r="P774" s="99"/>
      <c r="Q774" s="99"/>
      <c r="R774" s="99"/>
      <c r="S774" s="99"/>
      <c r="T774" s="99">
        <v>3.1</v>
      </c>
      <c r="U774" s="100" t="s">
        <v>60</v>
      </c>
    </row>
    <row r="775" spans="1:21" x14ac:dyDescent="0.35">
      <c r="A775" s="53">
        <v>4</v>
      </c>
      <c r="B775" s="54" t="s">
        <v>1871</v>
      </c>
      <c r="C775" s="101"/>
      <c r="D775" s="102"/>
      <c r="E775" s="56"/>
      <c r="F775" s="103" t="s">
        <v>1245</v>
      </c>
      <c r="G775" s="109">
        <v>2</v>
      </c>
      <c r="H775" s="104" t="s">
        <v>1871</v>
      </c>
      <c r="I775" s="105" t="s">
        <v>1246</v>
      </c>
      <c r="J775" s="106"/>
      <c r="K775" s="107">
        <v>1</v>
      </c>
      <c r="L775" s="107">
        <v>3.1</v>
      </c>
      <c r="M775" s="107"/>
      <c r="N775" s="107"/>
      <c r="O775" s="107"/>
      <c r="P775" s="107"/>
      <c r="Q775" s="107"/>
      <c r="R775" s="107">
        <v>3.1</v>
      </c>
      <c r="S775" s="107">
        <v>3.1</v>
      </c>
      <c r="T775" s="99"/>
      <c r="U775" s="100"/>
    </row>
    <row r="776" spans="1:21" ht="43.5" x14ac:dyDescent="0.35">
      <c r="A776" s="53">
        <v>3</v>
      </c>
      <c r="B776" s="54" t="s">
        <v>555</v>
      </c>
      <c r="C776" s="101" t="s">
        <v>40</v>
      </c>
      <c r="D776" s="102">
        <v>93197</v>
      </c>
      <c r="E776" s="56" t="s">
        <v>33</v>
      </c>
      <c r="F776" s="56" t="s">
        <v>191</v>
      </c>
      <c r="G776" s="109">
        <v>2</v>
      </c>
      <c r="H776" s="96" t="s">
        <v>555</v>
      </c>
      <c r="I776" s="97" t="s">
        <v>190</v>
      </c>
      <c r="J776" s="98"/>
      <c r="K776" s="98"/>
      <c r="L776" s="99"/>
      <c r="M776" s="99"/>
      <c r="N776" s="99"/>
      <c r="O776" s="99"/>
      <c r="P776" s="99"/>
      <c r="Q776" s="99"/>
      <c r="R776" s="99"/>
      <c r="S776" s="99"/>
      <c r="T776" s="99">
        <v>3.1</v>
      </c>
      <c r="U776" s="100" t="s">
        <v>60</v>
      </c>
    </row>
    <row r="777" spans="1:21" x14ac:dyDescent="0.35">
      <c r="A777" s="53">
        <v>4</v>
      </c>
      <c r="B777" s="54" t="s">
        <v>1872</v>
      </c>
      <c r="C777" s="101"/>
      <c r="D777" s="102"/>
      <c r="E777" s="56"/>
      <c r="F777" s="103" t="s">
        <v>1257</v>
      </c>
      <c r="G777" s="109">
        <v>2</v>
      </c>
      <c r="H777" s="104" t="s">
        <v>1872</v>
      </c>
      <c r="I777" s="105" t="s">
        <v>1246</v>
      </c>
      <c r="J777" s="106"/>
      <c r="K777" s="107">
        <v>1</v>
      </c>
      <c r="L777" s="107">
        <v>3.1</v>
      </c>
      <c r="M777" s="107"/>
      <c r="N777" s="107"/>
      <c r="O777" s="107"/>
      <c r="P777" s="107"/>
      <c r="Q777" s="107"/>
      <c r="R777" s="107">
        <v>3.1</v>
      </c>
      <c r="S777" s="107">
        <v>3.1</v>
      </c>
      <c r="T777" s="99"/>
      <c r="U777" s="100"/>
    </row>
    <row r="778" spans="1:21" x14ac:dyDescent="0.35">
      <c r="A778" s="53">
        <v>2</v>
      </c>
      <c r="B778" s="54" t="s">
        <v>557</v>
      </c>
      <c r="C778" s="56"/>
      <c r="D778" s="102"/>
      <c r="E778" s="118"/>
      <c r="F778" s="90">
        <v>6</v>
      </c>
      <c r="G778" s="109">
        <v>2</v>
      </c>
      <c r="H778" s="91" t="s">
        <v>557</v>
      </c>
      <c r="I778" s="110" t="s">
        <v>556</v>
      </c>
      <c r="J778" s="41"/>
      <c r="K778" s="41"/>
      <c r="L778" s="41"/>
      <c r="M778" s="41"/>
      <c r="N778" s="42"/>
      <c r="O778" s="42"/>
      <c r="P778" s="42"/>
      <c r="Q778" s="42"/>
      <c r="R778" s="42"/>
      <c r="S778" s="42"/>
      <c r="T778" s="42"/>
      <c r="U778" s="93"/>
    </row>
    <row r="779" spans="1:21" ht="87" x14ac:dyDescent="0.35">
      <c r="A779" s="53">
        <v>3</v>
      </c>
      <c r="B779" s="54" t="s">
        <v>558</v>
      </c>
      <c r="C779" s="101" t="s">
        <v>40</v>
      </c>
      <c r="D779" s="102">
        <v>87893</v>
      </c>
      <c r="E779" s="56" t="s">
        <v>33</v>
      </c>
      <c r="F779" s="56" t="s">
        <v>196</v>
      </c>
      <c r="G779" s="109">
        <v>2</v>
      </c>
      <c r="H779" s="96" t="s">
        <v>558</v>
      </c>
      <c r="I779" s="97" t="s">
        <v>195</v>
      </c>
      <c r="J779" s="98"/>
      <c r="K779" s="98"/>
      <c r="L779" s="99"/>
      <c r="M779" s="99"/>
      <c r="N779" s="99"/>
      <c r="O779" s="99"/>
      <c r="P779" s="99"/>
      <c r="Q779" s="99"/>
      <c r="R779" s="99"/>
      <c r="S779" s="99"/>
      <c r="T779" s="99">
        <v>151.24</v>
      </c>
      <c r="U779" s="100" t="s">
        <v>37</v>
      </c>
    </row>
    <row r="780" spans="1:21" x14ac:dyDescent="0.35">
      <c r="A780" s="53">
        <v>4</v>
      </c>
      <c r="B780" s="54" t="s">
        <v>1873</v>
      </c>
      <c r="C780" s="101"/>
      <c r="D780" s="102"/>
      <c r="E780" s="56"/>
      <c r="F780" s="103" t="s">
        <v>1265</v>
      </c>
      <c r="G780" s="109">
        <v>2</v>
      </c>
      <c r="H780" s="104" t="s">
        <v>1873</v>
      </c>
      <c r="I780" s="105" t="s">
        <v>1874</v>
      </c>
      <c r="J780" s="106"/>
      <c r="K780" s="107">
        <v>2</v>
      </c>
      <c r="L780" s="107">
        <v>75.61999999999999</v>
      </c>
      <c r="M780" s="107"/>
      <c r="N780" s="107"/>
      <c r="O780" s="107"/>
      <c r="P780" s="107"/>
      <c r="Q780" s="107"/>
      <c r="R780" s="107">
        <v>75.61999999999999</v>
      </c>
      <c r="S780" s="107">
        <v>151.24</v>
      </c>
      <c r="T780" s="99"/>
      <c r="U780" s="100"/>
    </row>
    <row r="781" spans="1:21" ht="87" x14ac:dyDescent="0.35">
      <c r="A781" s="53">
        <v>3</v>
      </c>
      <c r="B781" s="54" t="s">
        <v>559</v>
      </c>
      <c r="C781" s="101" t="s">
        <v>40</v>
      </c>
      <c r="D781" s="102">
        <v>87548</v>
      </c>
      <c r="E781" s="56" t="s">
        <v>33</v>
      </c>
      <c r="F781" s="56" t="s">
        <v>199</v>
      </c>
      <c r="G781" s="109">
        <v>2</v>
      </c>
      <c r="H781" s="96" t="s">
        <v>559</v>
      </c>
      <c r="I781" s="97" t="s">
        <v>198</v>
      </c>
      <c r="J781" s="98"/>
      <c r="K781" s="98"/>
      <c r="L781" s="99"/>
      <c r="M781" s="99"/>
      <c r="N781" s="99"/>
      <c r="O781" s="99"/>
      <c r="P781" s="99"/>
      <c r="Q781" s="99"/>
      <c r="R781" s="99"/>
      <c r="S781" s="99"/>
      <c r="T781" s="99">
        <v>151.24</v>
      </c>
      <c r="U781" s="100" t="s">
        <v>37</v>
      </c>
    </row>
    <row r="782" spans="1:21" x14ac:dyDescent="0.35">
      <c r="A782" s="53">
        <v>4</v>
      </c>
      <c r="B782" s="54" t="s">
        <v>1875</v>
      </c>
      <c r="C782" s="101"/>
      <c r="D782" s="102"/>
      <c r="E782" s="56"/>
      <c r="F782" s="103" t="s">
        <v>1417</v>
      </c>
      <c r="G782" s="77">
        <v>2</v>
      </c>
      <c r="H782" s="104" t="s">
        <v>1875</v>
      </c>
      <c r="I782" s="105" t="s">
        <v>1874</v>
      </c>
      <c r="J782" s="106"/>
      <c r="K782" s="107">
        <v>2</v>
      </c>
      <c r="L782" s="107">
        <v>75.61999999999999</v>
      </c>
      <c r="M782" s="107"/>
      <c r="N782" s="107"/>
      <c r="O782" s="107"/>
      <c r="P782" s="107"/>
      <c r="Q782" s="107"/>
      <c r="R782" s="107">
        <v>75.61999999999999</v>
      </c>
      <c r="S782" s="107">
        <v>151.24</v>
      </c>
      <c r="T782" s="99"/>
      <c r="U782" s="100"/>
    </row>
    <row r="783" spans="1:21" ht="116" x14ac:dyDescent="0.35">
      <c r="A783" s="53">
        <v>3</v>
      </c>
      <c r="B783" s="54" t="s">
        <v>561</v>
      </c>
      <c r="C783" s="101" t="s">
        <v>40</v>
      </c>
      <c r="D783" s="102">
        <v>89170</v>
      </c>
      <c r="E783" s="56" t="s">
        <v>33</v>
      </c>
      <c r="F783" s="56" t="s">
        <v>202</v>
      </c>
      <c r="G783" s="77">
        <v>2</v>
      </c>
      <c r="H783" s="96" t="s">
        <v>561</v>
      </c>
      <c r="I783" s="97" t="s">
        <v>562</v>
      </c>
      <c r="J783" s="98"/>
      <c r="K783" s="98"/>
      <c r="L783" s="99"/>
      <c r="M783" s="99"/>
      <c r="N783" s="99"/>
      <c r="O783" s="99"/>
      <c r="P783" s="99"/>
      <c r="Q783" s="99"/>
      <c r="R783" s="99"/>
      <c r="S783" s="99"/>
      <c r="T783" s="99">
        <v>18</v>
      </c>
      <c r="U783" s="100" t="s">
        <v>37</v>
      </c>
    </row>
    <row r="784" spans="1:21" x14ac:dyDescent="0.35">
      <c r="A784" s="53">
        <v>4</v>
      </c>
      <c r="B784" s="54" t="s">
        <v>1876</v>
      </c>
      <c r="C784" s="101"/>
      <c r="D784" s="102"/>
      <c r="E784" s="56"/>
      <c r="F784" s="103" t="s">
        <v>1423</v>
      </c>
      <c r="G784" s="77">
        <v>2</v>
      </c>
      <c r="H784" s="104" t="s">
        <v>1876</v>
      </c>
      <c r="I784" s="105" t="s">
        <v>1278</v>
      </c>
      <c r="J784" s="106"/>
      <c r="K784" s="107">
        <v>1</v>
      </c>
      <c r="L784" s="107">
        <v>6</v>
      </c>
      <c r="M784" s="107"/>
      <c r="N784" s="107">
        <v>3</v>
      </c>
      <c r="O784" s="107"/>
      <c r="P784" s="107"/>
      <c r="Q784" s="107"/>
      <c r="R784" s="107">
        <v>18</v>
      </c>
      <c r="S784" s="107">
        <v>18</v>
      </c>
      <c r="T784" s="99"/>
      <c r="U784" s="100"/>
    </row>
    <row r="785" spans="1:21" ht="43.5" x14ac:dyDescent="0.35">
      <c r="A785" s="53">
        <v>3</v>
      </c>
      <c r="B785" s="54" t="s">
        <v>563</v>
      </c>
      <c r="C785" s="101" t="s">
        <v>40</v>
      </c>
      <c r="D785" s="102">
        <v>88485</v>
      </c>
      <c r="E785" s="56" t="s">
        <v>33</v>
      </c>
      <c r="F785" s="56" t="s">
        <v>206</v>
      </c>
      <c r="G785" s="77">
        <v>2</v>
      </c>
      <c r="H785" s="96" t="s">
        <v>563</v>
      </c>
      <c r="I785" s="97" t="s">
        <v>233</v>
      </c>
      <c r="J785" s="98"/>
      <c r="K785" s="98"/>
      <c r="L785" s="99"/>
      <c r="M785" s="99"/>
      <c r="N785" s="99"/>
      <c r="O785" s="99"/>
      <c r="P785" s="99"/>
      <c r="Q785" s="99"/>
      <c r="R785" s="99"/>
      <c r="S785" s="99"/>
      <c r="T785" s="99">
        <v>133.24</v>
      </c>
      <c r="U785" s="100" t="s">
        <v>37</v>
      </c>
    </row>
    <row r="786" spans="1:21" x14ac:dyDescent="0.35">
      <c r="A786" s="53">
        <v>4</v>
      </c>
      <c r="B786" s="54" t="s">
        <v>1877</v>
      </c>
      <c r="C786" s="101"/>
      <c r="D786" s="102"/>
      <c r="E786" s="56"/>
      <c r="F786" s="103" t="s">
        <v>1469</v>
      </c>
      <c r="G786" s="77">
        <v>2</v>
      </c>
      <c r="H786" s="104" t="s">
        <v>1877</v>
      </c>
      <c r="I786" s="105" t="s">
        <v>1878</v>
      </c>
      <c r="J786" s="106"/>
      <c r="K786" s="107">
        <v>1</v>
      </c>
      <c r="L786" s="107">
        <v>151.24</v>
      </c>
      <c r="M786" s="107"/>
      <c r="N786" s="107"/>
      <c r="O786" s="107"/>
      <c r="P786" s="107"/>
      <c r="Q786" s="107"/>
      <c r="R786" s="107">
        <v>151.24</v>
      </c>
      <c r="S786" s="107">
        <v>151.24</v>
      </c>
      <c r="T786" s="99"/>
      <c r="U786" s="100"/>
    </row>
    <row r="787" spans="1:21" x14ac:dyDescent="0.35">
      <c r="A787" s="53">
        <v>4</v>
      </c>
      <c r="B787" s="54" t="s">
        <v>1879</v>
      </c>
      <c r="C787" s="101"/>
      <c r="D787" s="102"/>
      <c r="E787" s="56"/>
      <c r="F787" s="103" t="s">
        <v>1880</v>
      </c>
      <c r="G787" s="77">
        <v>2</v>
      </c>
      <c r="H787" s="104" t="s">
        <v>1879</v>
      </c>
      <c r="I787" s="105" t="s">
        <v>1881</v>
      </c>
      <c r="J787" s="106"/>
      <c r="K787" s="107">
        <v>-1</v>
      </c>
      <c r="L787" s="107">
        <v>18</v>
      </c>
      <c r="M787" s="107"/>
      <c r="N787" s="107"/>
      <c r="O787" s="107"/>
      <c r="P787" s="107"/>
      <c r="Q787" s="107"/>
      <c r="R787" s="107">
        <v>18</v>
      </c>
      <c r="S787" s="107">
        <v>-18</v>
      </c>
      <c r="T787" s="99"/>
      <c r="U787" s="100"/>
    </row>
    <row r="788" spans="1:21" ht="43.5" x14ac:dyDescent="0.35">
      <c r="A788" s="53">
        <v>3</v>
      </c>
      <c r="B788" s="54" t="s">
        <v>565</v>
      </c>
      <c r="C788" s="101" t="s">
        <v>40</v>
      </c>
      <c r="D788" s="102">
        <v>88495</v>
      </c>
      <c r="E788" s="56" t="s">
        <v>33</v>
      </c>
      <c r="F788" s="56" t="s">
        <v>564</v>
      </c>
      <c r="G788" s="77">
        <v>2</v>
      </c>
      <c r="H788" s="96" t="s">
        <v>565</v>
      </c>
      <c r="I788" s="97" t="s">
        <v>236</v>
      </c>
      <c r="J788" s="98"/>
      <c r="K788" s="98"/>
      <c r="L788" s="99"/>
      <c r="M788" s="99"/>
      <c r="N788" s="99"/>
      <c r="O788" s="99"/>
      <c r="P788" s="99"/>
      <c r="Q788" s="99"/>
      <c r="R788" s="99"/>
      <c r="S788" s="99"/>
      <c r="T788" s="99">
        <v>133.24</v>
      </c>
      <c r="U788" s="100" t="s">
        <v>37</v>
      </c>
    </row>
    <row r="789" spans="1:21" x14ac:dyDescent="0.35">
      <c r="A789" s="53">
        <v>4</v>
      </c>
      <c r="B789" s="54" t="s">
        <v>1882</v>
      </c>
      <c r="C789" s="101"/>
      <c r="D789" s="102"/>
      <c r="E789" s="56"/>
      <c r="F789" s="103" t="s">
        <v>1883</v>
      </c>
      <c r="G789" s="77">
        <v>2</v>
      </c>
      <c r="H789" s="104" t="s">
        <v>1882</v>
      </c>
      <c r="I789" s="105" t="s">
        <v>1884</v>
      </c>
      <c r="J789" s="106"/>
      <c r="K789" s="107">
        <v>1</v>
      </c>
      <c r="L789" s="107">
        <v>133.24</v>
      </c>
      <c r="M789" s="107"/>
      <c r="N789" s="107"/>
      <c r="O789" s="107"/>
      <c r="P789" s="107"/>
      <c r="Q789" s="107"/>
      <c r="R789" s="107">
        <v>133.24</v>
      </c>
      <c r="S789" s="107">
        <v>133.24</v>
      </c>
      <c r="T789" s="99"/>
      <c r="U789" s="100"/>
    </row>
    <row r="790" spans="1:21" ht="43.5" x14ac:dyDescent="0.35">
      <c r="A790" s="53">
        <v>3</v>
      </c>
      <c r="B790" s="54" t="s">
        <v>567</v>
      </c>
      <c r="C790" s="101" t="s">
        <v>40</v>
      </c>
      <c r="D790" s="102">
        <v>88489</v>
      </c>
      <c r="E790" s="56" t="s">
        <v>33</v>
      </c>
      <c r="F790" s="56" t="s">
        <v>566</v>
      </c>
      <c r="G790" s="77">
        <v>2</v>
      </c>
      <c r="H790" s="96" t="s">
        <v>567</v>
      </c>
      <c r="I790" s="97" t="s">
        <v>239</v>
      </c>
      <c r="J790" s="98"/>
      <c r="K790" s="98"/>
      <c r="L790" s="99"/>
      <c r="M790" s="99"/>
      <c r="N790" s="99"/>
      <c r="O790" s="99"/>
      <c r="P790" s="99"/>
      <c r="Q790" s="99"/>
      <c r="R790" s="99"/>
      <c r="S790" s="99"/>
      <c r="T790" s="99">
        <v>133.24</v>
      </c>
      <c r="U790" s="100" t="s">
        <v>37</v>
      </c>
    </row>
    <row r="791" spans="1:21" x14ac:dyDescent="0.35">
      <c r="A791" s="53">
        <v>4</v>
      </c>
      <c r="B791" s="54" t="s">
        <v>1885</v>
      </c>
      <c r="C791" s="101"/>
      <c r="D791" s="102"/>
      <c r="E791" s="56"/>
      <c r="F791" s="103" t="s">
        <v>1886</v>
      </c>
      <c r="G791" s="77">
        <v>2</v>
      </c>
      <c r="H791" s="104" t="s">
        <v>1885</v>
      </c>
      <c r="I791" s="105" t="s">
        <v>1887</v>
      </c>
      <c r="J791" s="106"/>
      <c r="K791" s="107">
        <v>1</v>
      </c>
      <c r="L791" s="107">
        <v>133.24</v>
      </c>
      <c r="M791" s="107"/>
      <c r="N791" s="107"/>
      <c r="O791" s="107"/>
      <c r="P791" s="107"/>
      <c r="Q791" s="107"/>
      <c r="R791" s="107">
        <v>133.24</v>
      </c>
      <c r="S791" s="107">
        <v>133.24</v>
      </c>
      <c r="T791" s="99"/>
      <c r="U791" s="100"/>
    </row>
    <row r="792" spans="1:21" x14ac:dyDescent="0.35">
      <c r="A792" s="53">
        <v>2</v>
      </c>
      <c r="B792" s="54" t="s">
        <v>568</v>
      </c>
      <c r="C792" s="56"/>
      <c r="D792" s="102"/>
      <c r="E792" s="118"/>
      <c r="F792" s="90">
        <v>7</v>
      </c>
      <c r="G792" s="77">
        <v>2</v>
      </c>
      <c r="H792" s="91" t="s">
        <v>568</v>
      </c>
      <c r="I792" s="110" t="s">
        <v>390</v>
      </c>
      <c r="J792" s="41"/>
      <c r="K792" s="41"/>
      <c r="L792" s="41"/>
      <c r="M792" s="41"/>
      <c r="N792" s="42"/>
      <c r="O792" s="42"/>
      <c r="P792" s="42"/>
      <c r="Q792" s="42"/>
      <c r="R792" s="42"/>
      <c r="S792" s="42"/>
      <c r="T792" s="42"/>
      <c r="U792" s="93"/>
    </row>
    <row r="793" spans="1:21" ht="99" customHeight="1" x14ac:dyDescent="0.35">
      <c r="A793" s="53">
        <v>3</v>
      </c>
      <c r="B793" s="54" t="s">
        <v>569</v>
      </c>
      <c r="C793" s="101" t="s">
        <v>40</v>
      </c>
      <c r="D793" s="102">
        <v>94207</v>
      </c>
      <c r="E793" s="56" t="s">
        <v>33</v>
      </c>
      <c r="F793" s="56" t="s">
        <v>211</v>
      </c>
      <c r="G793" s="109">
        <v>2</v>
      </c>
      <c r="H793" s="96" t="s">
        <v>569</v>
      </c>
      <c r="I793" s="97" t="s">
        <v>393</v>
      </c>
      <c r="J793" s="98"/>
      <c r="K793" s="98"/>
      <c r="L793" s="99"/>
      <c r="M793" s="99"/>
      <c r="N793" s="99"/>
      <c r="O793" s="99"/>
      <c r="P793" s="99"/>
      <c r="Q793" s="99"/>
      <c r="R793" s="99"/>
      <c r="S793" s="99"/>
      <c r="T793" s="99">
        <v>8</v>
      </c>
      <c r="U793" s="100" t="s">
        <v>37</v>
      </c>
    </row>
    <row r="794" spans="1:21" x14ac:dyDescent="0.35">
      <c r="A794" s="53">
        <v>4</v>
      </c>
      <c r="B794" s="54" t="s">
        <v>1888</v>
      </c>
      <c r="C794" s="101"/>
      <c r="D794" s="102"/>
      <c r="E794" s="56"/>
      <c r="F794" s="103" t="s">
        <v>1472</v>
      </c>
      <c r="G794" s="109">
        <v>2</v>
      </c>
      <c r="H794" s="104" t="s">
        <v>1888</v>
      </c>
      <c r="I794" s="105" t="s">
        <v>1889</v>
      </c>
      <c r="J794" s="106"/>
      <c r="K794" s="107">
        <v>1</v>
      </c>
      <c r="L794" s="107">
        <v>8</v>
      </c>
      <c r="M794" s="107"/>
      <c r="N794" s="107"/>
      <c r="O794" s="107"/>
      <c r="P794" s="107"/>
      <c r="Q794" s="107"/>
      <c r="R794" s="107">
        <v>8</v>
      </c>
      <c r="S794" s="107">
        <v>8</v>
      </c>
      <c r="T794" s="99"/>
      <c r="U794" s="100"/>
    </row>
    <row r="795" spans="1:21" ht="58" x14ac:dyDescent="0.35">
      <c r="A795" s="53">
        <v>3</v>
      </c>
      <c r="B795" s="54" t="s">
        <v>570</v>
      </c>
      <c r="C795" s="101" t="s">
        <v>40</v>
      </c>
      <c r="D795" s="102">
        <v>98546</v>
      </c>
      <c r="E795" s="56" t="s">
        <v>33</v>
      </c>
      <c r="F795" s="56" t="s">
        <v>214</v>
      </c>
      <c r="G795" s="109">
        <v>2</v>
      </c>
      <c r="H795" s="96" t="s">
        <v>570</v>
      </c>
      <c r="I795" s="97" t="s">
        <v>396</v>
      </c>
      <c r="J795" s="98"/>
      <c r="K795" s="98"/>
      <c r="L795" s="99"/>
      <c r="M795" s="99"/>
      <c r="N795" s="99"/>
      <c r="O795" s="99"/>
      <c r="P795" s="99"/>
      <c r="Q795" s="99"/>
      <c r="R795" s="99"/>
      <c r="S795" s="99"/>
      <c r="T795" s="99">
        <v>10.83</v>
      </c>
      <c r="U795" s="100" t="s">
        <v>37</v>
      </c>
    </row>
    <row r="796" spans="1:21" x14ac:dyDescent="0.35">
      <c r="A796" s="53">
        <v>4</v>
      </c>
      <c r="B796" s="54" t="s">
        <v>1890</v>
      </c>
      <c r="C796" s="101"/>
      <c r="D796" s="102"/>
      <c r="E796" s="56"/>
      <c r="F796" s="103" t="s">
        <v>1475</v>
      </c>
      <c r="G796" s="109">
        <v>2</v>
      </c>
      <c r="H796" s="104" t="s">
        <v>1890</v>
      </c>
      <c r="I796" s="105" t="s">
        <v>1891</v>
      </c>
      <c r="J796" s="106"/>
      <c r="K796" s="107">
        <v>1</v>
      </c>
      <c r="L796" s="107">
        <v>1.65</v>
      </c>
      <c r="M796" s="107"/>
      <c r="N796" s="107"/>
      <c r="O796" s="107"/>
      <c r="P796" s="107"/>
      <c r="Q796" s="107"/>
      <c r="R796" s="107">
        <v>1.65</v>
      </c>
      <c r="S796" s="107">
        <v>1.65</v>
      </c>
      <c r="T796" s="99"/>
      <c r="U796" s="100"/>
    </row>
    <row r="797" spans="1:21" x14ac:dyDescent="0.35">
      <c r="A797" s="53">
        <v>4</v>
      </c>
      <c r="B797" s="54" t="s">
        <v>1892</v>
      </c>
      <c r="C797" s="101"/>
      <c r="D797" s="102"/>
      <c r="E797" s="56"/>
      <c r="F797" s="103" t="s">
        <v>1477</v>
      </c>
      <c r="G797" s="109">
        <v>2</v>
      </c>
      <c r="H797" s="104" t="s">
        <v>1892</v>
      </c>
      <c r="I797" s="105" t="s">
        <v>1862</v>
      </c>
      <c r="J797" s="106"/>
      <c r="K797" s="107">
        <v>1</v>
      </c>
      <c r="L797" s="107">
        <v>6</v>
      </c>
      <c r="M797" s="107"/>
      <c r="N797" s="107"/>
      <c r="O797" s="107"/>
      <c r="P797" s="107"/>
      <c r="Q797" s="107"/>
      <c r="R797" s="107">
        <v>6</v>
      </c>
      <c r="S797" s="107">
        <v>6</v>
      </c>
      <c r="T797" s="99"/>
      <c r="U797" s="100"/>
    </row>
    <row r="798" spans="1:21" x14ac:dyDescent="0.35">
      <c r="A798" s="53">
        <v>4</v>
      </c>
      <c r="B798" s="54" t="s">
        <v>1893</v>
      </c>
      <c r="C798" s="101"/>
      <c r="D798" s="102"/>
      <c r="E798" s="56"/>
      <c r="F798" s="103" t="s">
        <v>1479</v>
      </c>
      <c r="G798" s="109">
        <v>2</v>
      </c>
      <c r="H798" s="104" t="s">
        <v>1893</v>
      </c>
      <c r="I798" s="105" t="s">
        <v>1894</v>
      </c>
      <c r="J798" s="106"/>
      <c r="K798" s="107">
        <v>1</v>
      </c>
      <c r="L798" s="107">
        <v>10.6</v>
      </c>
      <c r="M798" s="107"/>
      <c r="N798" s="107">
        <v>0.3</v>
      </c>
      <c r="O798" s="107"/>
      <c r="P798" s="107"/>
      <c r="Q798" s="107"/>
      <c r="R798" s="107">
        <v>3.1799999999999997</v>
      </c>
      <c r="S798" s="107">
        <v>3.18</v>
      </c>
      <c r="T798" s="99"/>
      <c r="U798" s="100"/>
    </row>
    <row r="799" spans="1:21" ht="58" x14ac:dyDescent="0.35">
      <c r="A799" s="53">
        <v>3</v>
      </c>
      <c r="B799" s="54" t="s">
        <v>571</v>
      </c>
      <c r="C799" s="101" t="s">
        <v>40</v>
      </c>
      <c r="D799" s="102">
        <v>98565</v>
      </c>
      <c r="E799" s="56" t="s">
        <v>33</v>
      </c>
      <c r="F799" s="56" t="s">
        <v>217</v>
      </c>
      <c r="G799" s="109">
        <v>2</v>
      </c>
      <c r="H799" s="96" t="s">
        <v>571</v>
      </c>
      <c r="I799" s="97" t="s">
        <v>399</v>
      </c>
      <c r="J799" s="98"/>
      <c r="K799" s="98"/>
      <c r="L799" s="99"/>
      <c r="M799" s="99"/>
      <c r="N799" s="99"/>
      <c r="O799" s="99"/>
      <c r="P799" s="99"/>
      <c r="Q799" s="99"/>
      <c r="R799" s="99"/>
      <c r="S799" s="99"/>
      <c r="T799" s="99">
        <v>10.83</v>
      </c>
      <c r="U799" s="100" t="s">
        <v>37</v>
      </c>
    </row>
    <row r="800" spans="1:21" x14ac:dyDescent="0.35">
      <c r="A800" s="53">
        <v>4</v>
      </c>
      <c r="B800" s="54" t="s">
        <v>1895</v>
      </c>
      <c r="C800" s="101"/>
      <c r="D800" s="102"/>
      <c r="E800" s="56"/>
      <c r="F800" s="103" t="s">
        <v>1483</v>
      </c>
      <c r="G800" s="109">
        <v>2</v>
      </c>
      <c r="H800" s="104" t="s">
        <v>1895</v>
      </c>
      <c r="I800" s="105" t="s">
        <v>1891</v>
      </c>
      <c r="J800" s="106"/>
      <c r="K800" s="107">
        <v>1</v>
      </c>
      <c r="L800" s="107">
        <v>1.65</v>
      </c>
      <c r="M800" s="107"/>
      <c r="N800" s="107"/>
      <c r="O800" s="107"/>
      <c r="P800" s="107"/>
      <c r="Q800" s="107"/>
      <c r="R800" s="107">
        <v>1.65</v>
      </c>
      <c r="S800" s="107">
        <v>1.65</v>
      </c>
      <c r="T800" s="99"/>
      <c r="U800" s="100"/>
    </row>
    <row r="801" spans="1:21" x14ac:dyDescent="0.35">
      <c r="A801" s="53">
        <v>4</v>
      </c>
      <c r="B801" s="54" t="s">
        <v>1896</v>
      </c>
      <c r="C801" s="101"/>
      <c r="D801" s="102"/>
      <c r="E801" s="56"/>
      <c r="F801" s="103" t="s">
        <v>1897</v>
      </c>
      <c r="G801" s="109">
        <v>2</v>
      </c>
      <c r="H801" s="104" t="s">
        <v>1896</v>
      </c>
      <c r="I801" s="105" t="s">
        <v>1862</v>
      </c>
      <c r="J801" s="106"/>
      <c r="K801" s="107">
        <v>1</v>
      </c>
      <c r="L801" s="107">
        <v>6</v>
      </c>
      <c r="M801" s="107"/>
      <c r="N801" s="107"/>
      <c r="O801" s="107"/>
      <c r="P801" s="107"/>
      <c r="Q801" s="107"/>
      <c r="R801" s="107">
        <v>6</v>
      </c>
      <c r="S801" s="107">
        <v>6</v>
      </c>
      <c r="T801" s="99"/>
      <c r="U801" s="100"/>
    </row>
    <row r="802" spans="1:21" x14ac:dyDescent="0.35">
      <c r="A802" s="53">
        <v>4</v>
      </c>
      <c r="B802" s="54" t="s">
        <v>1898</v>
      </c>
      <c r="C802" s="101"/>
      <c r="D802" s="102"/>
      <c r="E802" s="56"/>
      <c r="F802" s="103" t="s">
        <v>1899</v>
      </c>
      <c r="G802" s="109">
        <v>2</v>
      </c>
      <c r="H802" s="104" t="s">
        <v>1898</v>
      </c>
      <c r="I802" s="105" t="s">
        <v>1894</v>
      </c>
      <c r="J802" s="106"/>
      <c r="K802" s="107">
        <v>1</v>
      </c>
      <c r="L802" s="107">
        <v>10.6</v>
      </c>
      <c r="M802" s="107"/>
      <c r="N802" s="107">
        <v>0.3</v>
      </c>
      <c r="O802" s="107"/>
      <c r="P802" s="107"/>
      <c r="Q802" s="107"/>
      <c r="R802" s="107">
        <v>3.1799999999999997</v>
      </c>
      <c r="S802" s="107">
        <v>3.18</v>
      </c>
      <c r="T802" s="99"/>
      <c r="U802" s="100"/>
    </row>
    <row r="803" spans="1:21" ht="113.4" customHeight="1" x14ac:dyDescent="0.35">
      <c r="A803" s="53">
        <v>3</v>
      </c>
      <c r="B803" s="54" t="s">
        <v>573</v>
      </c>
      <c r="C803" s="101" t="s">
        <v>40</v>
      </c>
      <c r="D803" s="102">
        <v>100368</v>
      </c>
      <c r="E803" s="56" t="s">
        <v>33</v>
      </c>
      <c r="F803" s="56" t="s">
        <v>222</v>
      </c>
      <c r="G803" s="109">
        <v>2</v>
      </c>
      <c r="H803" s="96" t="s">
        <v>573</v>
      </c>
      <c r="I803" s="97" t="s">
        <v>572</v>
      </c>
      <c r="J803" s="98"/>
      <c r="K803" s="98"/>
      <c r="L803" s="99"/>
      <c r="M803" s="99"/>
      <c r="N803" s="99"/>
      <c r="O803" s="99"/>
      <c r="P803" s="99"/>
      <c r="Q803" s="99"/>
      <c r="R803" s="99"/>
      <c r="S803" s="99"/>
      <c r="T803" s="99">
        <v>2</v>
      </c>
      <c r="U803" s="100" t="s">
        <v>220</v>
      </c>
    </row>
    <row r="804" spans="1:21" x14ac:dyDescent="0.35">
      <c r="A804" s="53">
        <v>4</v>
      </c>
      <c r="B804" s="54" t="s">
        <v>1900</v>
      </c>
      <c r="C804" s="101"/>
      <c r="D804" s="102"/>
      <c r="E804" s="56"/>
      <c r="F804" s="103" t="s">
        <v>1485</v>
      </c>
      <c r="G804" s="109">
        <v>2</v>
      </c>
      <c r="H804" s="104" t="s">
        <v>1900</v>
      </c>
      <c r="I804" s="105"/>
      <c r="J804" s="106"/>
      <c r="K804" s="107">
        <v>1</v>
      </c>
      <c r="L804" s="107">
        <v>2</v>
      </c>
      <c r="M804" s="107"/>
      <c r="N804" s="107"/>
      <c r="O804" s="107"/>
      <c r="P804" s="107"/>
      <c r="Q804" s="107"/>
      <c r="R804" s="107">
        <v>2</v>
      </c>
      <c r="S804" s="107">
        <v>2</v>
      </c>
      <c r="T804" s="99"/>
      <c r="U804" s="100"/>
    </row>
    <row r="805" spans="1:21" ht="72.5" x14ac:dyDescent="0.35">
      <c r="A805" s="53">
        <v>3</v>
      </c>
      <c r="B805" s="54" t="s">
        <v>574</v>
      </c>
      <c r="C805" s="101" t="s">
        <v>40</v>
      </c>
      <c r="D805" s="102">
        <v>92544</v>
      </c>
      <c r="E805" s="56" t="s">
        <v>33</v>
      </c>
      <c r="F805" s="56" t="s">
        <v>226</v>
      </c>
      <c r="G805" s="109">
        <v>2</v>
      </c>
      <c r="H805" s="96" t="s">
        <v>574</v>
      </c>
      <c r="I805" s="97" t="s">
        <v>408</v>
      </c>
      <c r="J805" s="98"/>
      <c r="K805" s="98"/>
      <c r="L805" s="99"/>
      <c r="M805" s="99"/>
      <c r="N805" s="99"/>
      <c r="O805" s="99"/>
      <c r="P805" s="99"/>
      <c r="Q805" s="99"/>
      <c r="R805" s="99"/>
      <c r="S805" s="99"/>
      <c r="T805" s="99">
        <v>8</v>
      </c>
      <c r="U805" s="100" t="s">
        <v>37</v>
      </c>
    </row>
    <row r="806" spans="1:21" x14ac:dyDescent="0.35">
      <c r="A806" s="53">
        <v>4</v>
      </c>
      <c r="B806" s="54" t="s">
        <v>1901</v>
      </c>
      <c r="C806" s="101"/>
      <c r="D806" s="102"/>
      <c r="E806" s="56"/>
      <c r="F806" s="103" t="s">
        <v>1487</v>
      </c>
      <c r="G806" s="109">
        <v>2</v>
      </c>
      <c r="H806" s="104" t="s">
        <v>1901</v>
      </c>
      <c r="I806" s="105" t="s">
        <v>1860</v>
      </c>
      <c r="J806" s="106"/>
      <c r="K806" s="107">
        <v>1</v>
      </c>
      <c r="L806" s="107">
        <v>8</v>
      </c>
      <c r="M806" s="107"/>
      <c r="N806" s="107"/>
      <c r="O806" s="107"/>
      <c r="P806" s="107"/>
      <c r="Q806" s="107"/>
      <c r="R806" s="107">
        <v>8</v>
      </c>
      <c r="S806" s="107">
        <v>8</v>
      </c>
      <c r="T806" s="99"/>
      <c r="U806" s="100"/>
    </row>
    <row r="807" spans="1:21" ht="43.5" x14ac:dyDescent="0.35">
      <c r="A807" s="53">
        <v>3</v>
      </c>
      <c r="B807" s="54" t="s">
        <v>576</v>
      </c>
      <c r="C807" s="101" t="s">
        <v>40</v>
      </c>
      <c r="D807" s="102">
        <v>94231</v>
      </c>
      <c r="E807" s="56" t="s">
        <v>33</v>
      </c>
      <c r="F807" s="56" t="s">
        <v>229</v>
      </c>
      <c r="G807" s="109">
        <v>2</v>
      </c>
      <c r="H807" s="96" t="s">
        <v>576</v>
      </c>
      <c r="I807" s="97" t="s">
        <v>575</v>
      </c>
      <c r="J807" s="98"/>
      <c r="K807" s="98"/>
      <c r="L807" s="99"/>
      <c r="M807" s="99"/>
      <c r="N807" s="99"/>
      <c r="O807" s="99"/>
      <c r="P807" s="99"/>
      <c r="Q807" s="99"/>
      <c r="R807" s="99"/>
      <c r="S807" s="99"/>
      <c r="T807" s="99">
        <v>8.15</v>
      </c>
      <c r="U807" s="100" t="s">
        <v>60</v>
      </c>
    </row>
    <row r="808" spans="1:21" x14ac:dyDescent="0.35">
      <c r="A808" s="53">
        <v>4</v>
      </c>
      <c r="B808" s="54" t="s">
        <v>1902</v>
      </c>
      <c r="C808" s="101"/>
      <c r="D808" s="102"/>
      <c r="E808" s="56"/>
      <c r="F808" s="103" t="s">
        <v>1497</v>
      </c>
      <c r="G808" s="109">
        <v>2</v>
      </c>
      <c r="H808" s="104" t="s">
        <v>1902</v>
      </c>
      <c r="I808" s="105" t="s">
        <v>1860</v>
      </c>
      <c r="J808" s="106"/>
      <c r="K808" s="107">
        <v>1</v>
      </c>
      <c r="L808" s="107">
        <v>8.15</v>
      </c>
      <c r="M808" s="107"/>
      <c r="N808" s="107"/>
      <c r="O808" s="107"/>
      <c r="P808" s="107"/>
      <c r="Q808" s="107"/>
      <c r="R808" s="107">
        <v>8.15</v>
      </c>
      <c r="S808" s="107">
        <v>8.15</v>
      </c>
      <c r="T808" s="99"/>
      <c r="U808" s="100"/>
    </row>
    <row r="809" spans="1:21" ht="58" x14ac:dyDescent="0.35">
      <c r="A809" s="53">
        <v>3</v>
      </c>
      <c r="B809" s="54" t="s">
        <v>578</v>
      </c>
      <c r="C809" s="101" t="s">
        <v>40</v>
      </c>
      <c r="D809" s="102">
        <v>94229</v>
      </c>
      <c r="E809" s="56" t="s">
        <v>33</v>
      </c>
      <c r="F809" s="56" t="s">
        <v>577</v>
      </c>
      <c r="G809" s="109">
        <v>2</v>
      </c>
      <c r="H809" s="96" t="s">
        <v>578</v>
      </c>
      <c r="I809" s="97" t="s">
        <v>414</v>
      </c>
      <c r="J809" s="98"/>
      <c r="K809" s="98"/>
      <c r="L809" s="99"/>
      <c r="M809" s="99"/>
      <c r="N809" s="99"/>
      <c r="O809" s="99"/>
      <c r="P809" s="99"/>
      <c r="Q809" s="99"/>
      <c r="R809" s="99"/>
      <c r="S809" s="99"/>
      <c r="T809" s="99">
        <v>13.95</v>
      </c>
      <c r="U809" s="100" t="s">
        <v>60</v>
      </c>
    </row>
    <row r="810" spans="1:21" x14ac:dyDescent="0.35">
      <c r="A810" s="53">
        <v>4</v>
      </c>
      <c r="B810" s="54" t="s">
        <v>1903</v>
      </c>
      <c r="C810" s="101"/>
      <c r="D810" s="102"/>
      <c r="E810" s="56"/>
      <c r="F810" s="103" t="s">
        <v>1904</v>
      </c>
      <c r="G810" s="109">
        <v>2</v>
      </c>
      <c r="H810" s="104" t="s">
        <v>1903</v>
      </c>
      <c r="I810" s="105" t="s">
        <v>1860</v>
      </c>
      <c r="J810" s="106"/>
      <c r="K810" s="107">
        <v>1</v>
      </c>
      <c r="L810" s="107">
        <v>13.95</v>
      </c>
      <c r="M810" s="107"/>
      <c r="N810" s="107"/>
      <c r="O810" s="107"/>
      <c r="P810" s="107"/>
      <c r="Q810" s="107"/>
      <c r="R810" s="107">
        <v>13.95</v>
      </c>
      <c r="S810" s="107">
        <v>13.95</v>
      </c>
      <c r="T810" s="99"/>
      <c r="U810" s="100"/>
    </row>
    <row r="811" spans="1:21" ht="29" x14ac:dyDescent="0.35">
      <c r="A811" s="53">
        <v>3</v>
      </c>
      <c r="B811" s="54" t="s">
        <v>580</v>
      </c>
      <c r="C811" s="101" t="s">
        <v>40</v>
      </c>
      <c r="D811" s="102">
        <v>96113</v>
      </c>
      <c r="E811" s="56" t="s">
        <v>33</v>
      </c>
      <c r="F811" s="56" t="s">
        <v>579</v>
      </c>
      <c r="G811" s="109">
        <v>2</v>
      </c>
      <c r="H811" s="96" t="s">
        <v>580</v>
      </c>
      <c r="I811" s="97" t="s">
        <v>417</v>
      </c>
      <c r="J811" s="98"/>
      <c r="K811" s="98"/>
      <c r="L811" s="99"/>
      <c r="M811" s="99"/>
      <c r="N811" s="99"/>
      <c r="O811" s="99"/>
      <c r="P811" s="99"/>
      <c r="Q811" s="99"/>
      <c r="R811" s="99"/>
      <c r="S811" s="99"/>
      <c r="T811" s="99">
        <v>16.3</v>
      </c>
      <c r="U811" s="100" t="s">
        <v>37</v>
      </c>
    </row>
    <row r="812" spans="1:21" x14ac:dyDescent="0.35">
      <c r="A812" s="53">
        <v>4</v>
      </c>
      <c r="B812" s="54" t="s">
        <v>1905</v>
      </c>
      <c r="C812" s="101"/>
      <c r="D812" s="102"/>
      <c r="E812" s="56"/>
      <c r="F812" s="103" t="s">
        <v>1906</v>
      </c>
      <c r="G812" s="109">
        <v>2</v>
      </c>
      <c r="H812" s="104" t="s">
        <v>1905</v>
      </c>
      <c r="I812" s="105" t="s">
        <v>1860</v>
      </c>
      <c r="J812" s="106"/>
      <c r="K812" s="107">
        <v>1</v>
      </c>
      <c r="L812" s="107">
        <v>16.3</v>
      </c>
      <c r="M812" s="107"/>
      <c r="N812" s="107"/>
      <c r="O812" s="107"/>
      <c r="P812" s="107"/>
      <c r="Q812" s="107"/>
      <c r="R812" s="107">
        <v>16.3</v>
      </c>
      <c r="S812" s="107">
        <v>16.3</v>
      </c>
      <c r="T812" s="99"/>
      <c r="U812" s="100"/>
    </row>
    <row r="813" spans="1:21" x14ac:dyDescent="0.35">
      <c r="A813" s="53">
        <v>2</v>
      </c>
      <c r="B813" s="54" t="s">
        <v>582</v>
      </c>
      <c r="C813" s="56"/>
      <c r="D813" s="102"/>
      <c r="E813" s="118"/>
      <c r="F813" s="90">
        <v>8</v>
      </c>
      <c r="G813" s="109">
        <v>2</v>
      </c>
      <c r="H813" s="91" t="s">
        <v>582</v>
      </c>
      <c r="I813" s="110" t="s">
        <v>581</v>
      </c>
      <c r="J813" s="41"/>
      <c r="K813" s="41"/>
      <c r="L813" s="41"/>
      <c r="M813" s="41"/>
      <c r="N813" s="42"/>
      <c r="O813" s="42"/>
      <c r="P813" s="42"/>
      <c r="Q813" s="42"/>
      <c r="R813" s="42"/>
      <c r="S813" s="42"/>
      <c r="T813" s="42"/>
      <c r="U813" s="93"/>
    </row>
    <row r="814" spans="1:21" ht="116" x14ac:dyDescent="0.35">
      <c r="A814" s="53">
        <v>3</v>
      </c>
      <c r="B814" s="54" t="s">
        <v>584</v>
      </c>
      <c r="C814" s="101" t="s">
        <v>40</v>
      </c>
      <c r="D814" s="102">
        <v>90843</v>
      </c>
      <c r="E814" s="56" t="s">
        <v>33</v>
      </c>
      <c r="F814" s="56" t="s">
        <v>234</v>
      </c>
      <c r="G814" s="109">
        <v>2</v>
      </c>
      <c r="H814" s="96" t="s">
        <v>584</v>
      </c>
      <c r="I814" s="97" t="s">
        <v>585</v>
      </c>
      <c r="J814" s="98"/>
      <c r="K814" s="98"/>
      <c r="L814" s="99"/>
      <c r="M814" s="99"/>
      <c r="N814" s="99"/>
      <c r="O814" s="99"/>
      <c r="P814" s="99"/>
      <c r="Q814" s="99"/>
      <c r="R814" s="99"/>
      <c r="S814" s="99"/>
      <c r="T814" s="99">
        <v>1</v>
      </c>
      <c r="U814" s="100" t="s">
        <v>220</v>
      </c>
    </row>
    <row r="815" spans="1:21" x14ac:dyDescent="0.35">
      <c r="A815" s="53">
        <v>4</v>
      </c>
      <c r="B815" s="54" t="s">
        <v>1907</v>
      </c>
      <c r="C815" s="101"/>
      <c r="D815" s="102"/>
      <c r="E815" s="56"/>
      <c r="F815" s="103" t="s">
        <v>1500</v>
      </c>
      <c r="G815" s="109">
        <v>2</v>
      </c>
      <c r="H815" s="104" t="s">
        <v>1907</v>
      </c>
      <c r="I815" s="105" t="s">
        <v>1240</v>
      </c>
      <c r="J815" s="106"/>
      <c r="K815" s="107">
        <v>1</v>
      </c>
      <c r="L815" s="107">
        <v>1</v>
      </c>
      <c r="M815" s="107"/>
      <c r="N815" s="107"/>
      <c r="O815" s="107"/>
      <c r="P815" s="107"/>
      <c r="Q815" s="107"/>
      <c r="R815" s="107">
        <v>1</v>
      </c>
      <c r="S815" s="107">
        <v>1</v>
      </c>
      <c r="T815" s="99"/>
      <c r="U815" s="100"/>
    </row>
    <row r="816" spans="1:21" ht="101.5" x14ac:dyDescent="0.35">
      <c r="A816" s="53">
        <v>3</v>
      </c>
      <c r="B816" s="54" t="s">
        <v>586</v>
      </c>
      <c r="C816" s="101" t="s">
        <v>40</v>
      </c>
      <c r="D816" s="102">
        <v>94570</v>
      </c>
      <c r="E816" s="56" t="s">
        <v>33</v>
      </c>
      <c r="F816" s="56" t="s">
        <v>237</v>
      </c>
      <c r="G816" s="77">
        <v>2</v>
      </c>
      <c r="H816" s="96" t="s">
        <v>586</v>
      </c>
      <c r="I816" s="97" t="s">
        <v>213</v>
      </c>
      <c r="J816" s="98"/>
      <c r="K816" s="98"/>
      <c r="L816" s="99"/>
      <c r="M816" s="99"/>
      <c r="N816" s="99"/>
      <c r="O816" s="99"/>
      <c r="P816" s="99"/>
      <c r="Q816" s="99"/>
      <c r="R816" s="99"/>
      <c r="S816" s="99"/>
      <c r="T816" s="99">
        <v>3.75</v>
      </c>
      <c r="U816" s="100" t="s">
        <v>37</v>
      </c>
    </row>
    <row r="817" spans="1:21" x14ac:dyDescent="0.35">
      <c r="A817" s="53">
        <v>4</v>
      </c>
      <c r="B817" s="54" t="s">
        <v>1908</v>
      </c>
      <c r="C817" s="101"/>
      <c r="D817" s="102"/>
      <c r="E817" s="56"/>
      <c r="F817" s="103" t="s">
        <v>1503</v>
      </c>
      <c r="G817" s="77">
        <v>2</v>
      </c>
      <c r="H817" s="104" t="s">
        <v>1908</v>
      </c>
      <c r="I817" s="105" t="s">
        <v>1909</v>
      </c>
      <c r="J817" s="106"/>
      <c r="K817" s="107">
        <v>1</v>
      </c>
      <c r="L817" s="107">
        <v>2.5</v>
      </c>
      <c r="M817" s="107"/>
      <c r="N817" s="107">
        <v>1.5</v>
      </c>
      <c r="O817" s="107"/>
      <c r="P817" s="107"/>
      <c r="Q817" s="107"/>
      <c r="R817" s="107">
        <v>3.75</v>
      </c>
      <c r="S817" s="107">
        <v>3.75</v>
      </c>
      <c r="T817" s="99"/>
      <c r="U817" s="100"/>
    </row>
    <row r="818" spans="1:21" ht="116" x14ac:dyDescent="0.35">
      <c r="A818" s="53">
        <v>3</v>
      </c>
      <c r="B818" s="54" t="s">
        <v>588</v>
      </c>
      <c r="C818" s="101" t="s">
        <v>40</v>
      </c>
      <c r="D818" s="102">
        <v>90842</v>
      </c>
      <c r="E818" s="56" t="s">
        <v>33</v>
      </c>
      <c r="F818" s="56" t="s">
        <v>240</v>
      </c>
      <c r="G818" s="109">
        <v>2</v>
      </c>
      <c r="H818" s="96" t="s">
        <v>588</v>
      </c>
      <c r="I818" s="97" t="s">
        <v>589</v>
      </c>
      <c r="J818" s="98"/>
      <c r="K818" s="98"/>
      <c r="L818" s="99"/>
      <c r="M818" s="99"/>
      <c r="N818" s="99"/>
      <c r="O818" s="99"/>
      <c r="P818" s="99"/>
      <c r="Q818" s="99"/>
      <c r="R818" s="99"/>
      <c r="S818" s="99"/>
      <c r="T818" s="99">
        <v>1</v>
      </c>
      <c r="U818" s="100" t="s">
        <v>220</v>
      </c>
    </row>
    <row r="819" spans="1:21" x14ac:dyDescent="0.35">
      <c r="A819" s="53">
        <v>4</v>
      </c>
      <c r="B819" s="54" t="s">
        <v>1910</v>
      </c>
      <c r="C819" s="101"/>
      <c r="D819" s="102"/>
      <c r="E819" s="56"/>
      <c r="F819" s="103" t="s">
        <v>1506</v>
      </c>
      <c r="G819" s="109">
        <v>2</v>
      </c>
      <c r="H819" s="104" t="s">
        <v>1910</v>
      </c>
      <c r="I819" s="105" t="s">
        <v>1243</v>
      </c>
      <c r="J819" s="106"/>
      <c r="K819" s="107">
        <v>1</v>
      </c>
      <c r="L819" s="107">
        <v>1</v>
      </c>
      <c r="M819" s="107"/>
      <c r="N819" s="107"/>
      <c r="O819" s="107"/>
      <c r="P819" s="107"/>
      <c r="Q819" s="107"/>
      <c r="R819" s="107">
        <v>1</v>
      </c>
      <c r="S819" s="107">
        <v>1</v>
      </c>
      <c r="T819" s="99"/>
      <c r="U819" s="100"/>
    </row>
    <row r="820" spans="1:21" x14ac:dyDescent="0.35">
      <c r="A820" s="53">
        <v>2</v>
      </c>
      <c r="B820" s="54" t="s">
        <v>590</v>
      </c>
      <c r="C820" s="56"/>
      <c r="D820" s="102"/>
      <c r="E820" s="118"/>
      <c r="F820" s="90">
        <v>9</v>
      </c>
      <c r="G820" s="77">
        <v>2</v>
      </c>
      <c r="H820" s="91" t="s">
        <v>590</v>
      </c>
      <c r="I820" s="110" t="s">
        <v>493</v>
      </c>
      <c r="J820" s="41"/>
      <c r="K820" s="41"/>
      <c r="L820" s="41"/>
      <c r="M820" s="41"/>
      <c r="N820" s="42"/>
      <c r="O820" s="42"/>
      <c r="P820" s="42"/>
      <c r="Q820" s="42"/>
      <c r="R820" s="42"/>
      <c r="S820" s="42"/>
      <c r="T820" s="42"/>
      <c r="U820" s="93"/>
    </row>
    <row r="821" spans="1:21" ht="58" x14ac:dyDescent="0.35">
      <c r="A821" s="53">
        <v>3</v>
      </c>
      <c r="B821" s="54" t="s">
        <v>592</v>
      </c>
      <c r="C821" s="101" t="s">
        <v>40</v>
      </c>
      <c r="D821" s="102">
        <v>86899</v>
      </c>
      <c r="E821" s="56" t="s">
        <v>33</v>
      </c>
      <c r="F821" s="56" t="s">
        <v>254</v>
      </c>
      <c r="G821" s="77">
        <v>2</v>
      </c>
      <c r="H821" s="96" t="s">
        <v>592</v>
      </c>
      <c r="I821" s="97" t="s">
        <v>591</v>
      </c>
      <c r="J821" s="98"/>
      <c r="K821" s="98"/>
      <c r="L821" s="99"/>
      <c r="M821" s="99"/>
      <c r="N821" s="99"/>
      <c r="O821" s="99"/>
      <c r="P821" s="99"/>
      <c r="Q821" s="99"/>
      <c r="R821" s="99"/>
      <c r="S821" s="99"/>
      <c r="T821" s="99">
        <v>1</v>
      </c>
      <c r="U821" s="100" t="s">
        <v>220</v>
      </c>
    </row>
    <row r="822" spans="1:21" x14ac:dyDescent="0.35">
      <c r="A822" s="53">
        <v>4</v>
      </c>
      <c r="B822" s="54" t="s">
        <v>1911</v>
      </c>
      <c r="C822" s="101"/>
      <c r="D822" s="102"/>
      <c r="E822" s="56"/>
      <c r="F822" s="103" t="s">
        <v>1517</v>
      </c>
      <c r="G822" s="77">
        <v>2</v>
      </c>
      <c r="H822" s="104" t="s">
        <v>1911</v>
      </c>
      <c r="I822" s="105"/>
      <c r="J822" s="106"/>
      <c r="K822" s="107">
        <v>1</v>
      </c>
      <c r="L822" s="107">
        <v>1</v>
      </c>
      <c r="M822" s="107"/>
      <c r="N822" s="107"/>
      <c r="O822" s="107"/>
      <c r="P822" s="107"/>
      <c r="Q822" s="107"/>
      <c r="R822" s="107">
        <v>1</v>
      </c>
      <c r="S822" s="107">
        <v>1</v>
      </c>
      <c r="T822" s="99"/>
      <c r="U822" s="100"/>
    </row>
    <row r="823" spans="1:21" ht="58" x14ac:dyDescent="0.35">
      <c r="A823" s="53">
        <v>3</v>
      </c>
      <c r="B823" s="54" t="s">
        <v>593</v>
      </c>
      <c r="C823" s="101" t="s">
        <v>40</v>
      </c>
      <c r="D823" s="102">
        <v>86906</v>
      </c>
      <c r="E823" s="56" t="s">
        <v>33</v>
      </c>
      <c r="F823" s="56" t="s">
        <v>257</v>
      </c>
      <c r="G823" s="77">
        <v>2</v>
      </c>
      <c r="H823" s="96" t="s">
        <v>593</v>
      </c>
      <c r="I823" s="97" t="s">
        <v>499</v>
      </c>
      <c r="J823" s="98"/>
      <c r="K823" s="98"/>
      <c r="L823" s="99"/>
      <c r="M823" s="99"/>
      <c r="N823" s="99"/>
      <c r="O823" s="99"/>
      <c r="P823" s="99"/>
      <c r="Q823" s="99"/>
      <c r="R823" s="99"/>
      <c r="S823" s="99"/>
      <c r="T823" s="99">
        <v>1</v>
      </c>
      <c r="U823" s="100" t="s">
        <v>220</v>
      </c>
    </row>
    <row r="824" spans="1:21" x14ac:dyDescent="0.35">
      <c r="A824" s="53">
        <v>4</v>
      </c>
      <c r="B824" s="54" t="s">
        <v>1912</v>
      </c>
      <c r="C824" s="101"/>
      <c r="D824" s="102"/>
      <c r="E824" s="56"/>
      <c r="F824" s="103" t="s">
        <v>1549</v>
      </c>
      <c r="G824" s="77">
        <v>2</v>
      </c>
      <c r="H824" s="104" t="s">
        <v>1912</v>
      </c>
      <c r="I824" s="105"/>
      <c r="J824" s="106"/>
      <c r="K824" s="107">
        <v>1</v>
      </c>
      <c r="L824" s="107">
        <v>1</v>
      </c>
      <c r="M824" s="107"/>
      <c r="N824" s="107"/>
      <c r="O824" s="107"/>
      <c r="P824" s="107"/>
      <c r="Q824" s="107"/>
      <c r="R824" s="107">
        <v>1</v>
      </c>
      <c r="S824" s="107">
        <v>1</v>
      </c>
      <c r="T824" s="99"/>
      <c r="U824" s="100"/>
    </row>
    <row r="825" spans="1:21" ht="43.5" x14ac:dyDescent="0.35">
      <c r="A825" s="53">
        <v>3</v>
      </c>
      <c r="B825" s="54" t="s">
        <v>594</v>
      </c>
      <c r="C825" s="94" t="s">
        <v>35</v>
      </c>
      <c r="D825" s="102">
        <v>10</v>
      </c>
      <c r="E825" s="56" t="s">
        <v>33</v>
      </c>
      <c r="F825" s="56" t="s">
        <v>260</v>
      </c>
      <c r="G825" s="77">
        <v>2</v>
      </c>
      <c r="H825" s="96" t="s">
        <v>594</v>
      </c>
      <c r="I825" s="97" t="s">
        <v>496</v>
      </c>
      <c r="J825" s="98"/>
      <c r="K825" s="98"/>
      <c r="L825" s="99"/>
      <c r="M825" s="99"/>
      <c r="N825" s="99"/>
      <c r="O825" s="99"/>
      <c r="P825" s="99"/>
      <c r="Q825" s="99"/>
      <c r="R825" s="99"/>
      <c r="S825" s="99"/>
      <c r="T825" s="99">
        <v>1.24</v>
      </c>
      <c r="U825" s="100" t="s">
        <v>37</v>
      </c>
    </row>
    <row r="826" spans="1:21" x14ac:dyDescent="0.35">
      <c r="A826" s="53">
        <v>4</v>
      </c>
      <c r="B826" s="54" t="s">
        <v>1913</v>
      </c>
      <c r="C826" s="101"/>
      <c r="D826" s="102"/>
      <c r="E826" s="56"/>
      <c r="F826" s="103" t="s">
        <v>1552</v>
      </c>
      <c r="G826" s="77">
        <v>2</v>
      </c>
      <c r="H826" s="104" t="s">
        <v>1913</v>
      </c>
      <c r="I826" s="105"/>
      <c r="J826" s="106"/>
      <c r="K826" s="107">
        <v>1</v>
      </c>
      <c r="L826" s="107">
        <v>1.65</v>
      </c>
      <c r="M826" s="107"/>
      <c r="N826" s="107">
        <v>0.75</v>
      </c>
      <c r="O826" s="107"/>
      <c r="P826" s="107"/>
      <c r="Q826" s="107"/>
      <c r="R826" s="107">
        <v>1.2374999999999998</v>
      </c>
      <c r="S826" s="107">
        <v>1.24</v>
      </c>
      <c r="T826" s="99"/>
      <c r="U826" s="100"/>
    </row>
    <row r="827" spans="1:21" ht="101.5" x14ac:dyDescent="0.35">
      <c r="A827" s="53">
        <v>3</v>
      </c>
      <c r="B827" s="54" t="s">
        <v>596</v>
      </c>
      <c r="C827" s="101" t="s">
        <v>40</v>
      </c>
      <c r="D827" s="102">
        <v>95472</v>
      </c>
      <c r="E827" s="56" t="s">
        <v>33</v>
      </c>
      <c r="F827" s="56" t="s">
        <v>263</v>
      </c>
      <c r="G827" s="77">
        <v>2</v>
      </c>
      <c r="H827" s="96" t="s">
        <v>596</v>
      </c>
      <c r="I827" s="97" t="s">
        <v>595</v>
      </c>
      <c r="J827" s="98"/>
      <c r="K827" s="98"/>
      <c r="L827" s="99"/>
      <c r="M827" s="99"/>
      <c r="N827" s="99"/>
      <c r="O827" s="99"/>
      <c r="P827" s="99"/>
      <c r="Q827" s="99"/>
      <c r="R827" s="99"/>
      <c r="S827" s="99"/>
      <c r="T827" s="99">
        <v>1</v>
      </c>
      <c r="U827" s="100" t="s">
        <v>220</v>
      </c>
    </row>
    <row r="828" spans="1:21" x14ac:dyDescent="0.35">
      <c r="A828" s="53">
        <v>4</v>
      </c>
      <c r="B828" s="54" t="s">
        <v>1914</v>
      </c>
      <c r="C828" s="101"/>
      <c r="D828" s="102"/>
      <c r="E828" s="56"/>
      <c r="F828" s="103" t="s">
        <v>1555</v>
      </c>
      <c r="G828" s="77">
        <v>2</v>
      </c>
      <c r="H828" s="104" t="s">
        <v>1914</v>
      </c>
      <c r="I828" s="105"/>
      <c r="J828" s="106"/>
      <c r="K828" s="107">
        <v>1</v>
      </c>
      <c r="L828" s="107">
        <v>1</v>
      </c>
      <c r="M828" s="107"/>
      <c r="N828" s="107"/>
      <c r="O828" s="107"/>
      <c r="P828" s="107"/>
      <c r="Q828" s="107"/>
      <c r="R828" s="107">
        <v>1</v>
      </c>
      <c r="S828" s="107">
        <v>1</v>
      </c>
      <c r="T828" s="99"/>
      <c r="U828" s="100"/>
    </row>
    <row r="829" spans="1:21" x14ac:dyDescent="0.35">
      <c r="A829" s="53">
        <v>2</v>
      </c>
      <c r="B829" s="54" t="s">
        <v>598</v>
      </c>
      <c r="C829" s="56"/>
      <c r="D829" s="102"/>
      <c r="E829" s="118"/>
      <c r="F829" s="90">
        <v>10</v>
      </c>
      <c r="G829" s="77">
        <v>2</v>
      </c>
      <c r="H829" s="91" t="s">
        <v>598</v>
      </c>
      <c r="I829" s="110" t="s">
        <v>597</v>
      </c>
      <c r="J829" s="41"/>
      <c r="K829" s="41"/>
      <c r="L829" s="41"/>
      <c r="M829" s="41"/>
      <c r="N829" s="42"/>
      <c r="O829" s="42"/>
      <c r="P829" s="42"/>
      <c r="Q829" s="42"/>
      <c r="R829" s="42"/>
      <c r="S829" s="42"/>
      <c r="T829" s="42"/>
      <c r="U829" s="93"/>
    </row>
    <row r="830" spans="1:21" ht="43.5" x14ac:dyDescent="0.35">
      <c r="A830" s="53">
        <v>3</v>
      </c>
      <c r="B830" s="54" t="s">
        <v>599</v>
      </c>
      <c r="C830" s="101" t="s">
        <v>40</v>
      </c>
      <c r="D830" s="102">
        <v>96620</v>
      </c>
      <c r="E830" s="56" t="s">
        <v>33</v>
      </c>
      <c r="F830" s="56" t="s">
        <v>279</v>
      </c>
      <c r="G830" s="77">
        <v>2</v>
      </c>
      <c r="H830" s="96" t="s">
        <v>599</v>
      </c>
      <c r="I830" s="97" t="s">
        <v>367</v>
      </c>
      <c r="J830" s="98"/>
      <c r="K830" s="98"/>
      <c r="L830" s="99"/>
      <c r="M830" s="99"/>
      <c r="N830" s="99"/>
      <c r="O830" s="99"/>
      <c r="P830" s="99"/>
      <c r="Q830" s="99"/>
      <c r="R830" s="99"/>
      <c r="S830" s="99"/>
      <c r="T830" s="99">
        <v>0.82</v>
      </c>
      <c r="U830" s="100" t="s">
        <v>68</v>
      </c>
    </row>
    <row r="831" spans="1:21" x14ac:dyDescent="0.35">
      <c r="A831" s="53">
        <v>4</v>
      </c>
      <c r="B831" s="54" t="s">
        <v>1915</v>
      </c>
      <c r="C831" s="101"/>
      <c r="D831" s="102"/>
      <c r="E831" s="56"/>
      <c r="F831" s="103" t="s">
        <v>1573</v>
      </c>
      <c r="G831" s="77">
        <v>2</v>
      </c>
      <c r="H831" s="104" t="s">
        <v>1915</v>
      </c>
      <c r="I831" s="108"/>
      <c r="J831" s="106"/>
      <c r="K831" s="107">
        <v>1</v>
      </c>
      <c r="L831" s="107">
        <v>16.3</v>
      </c>
      <c r="M831" s="107"/>
      <c r="N831" s="107">
        <v>0.05</v>
      </c>
      <c r="O831" s="107"/>
      <c r="P831" s="107"/>
      <c r="Q831" s="107"/>
      <c r="R831" s="107">
        <v>0.81500000000000006</v>
      </c>
      <c r="S831" s="107">
        <v>0.82</v>
      </c>
      <c r="T831" s="99"/>
      <c r="U831" s="100"/>
    </row>
    <row r="832" spans="1:21" ht="130.5" x14ac:dyDescent="0.35">
      <c r="A832" s="53">
        <v>3</v>
      </c>
      <c r="B832" s="54" t="s">
        <v>600</v>
      </c>
      <c r="C832" s="101" t="s">
        <v>40</v>
      </c>
      <c r="D832" s="102">
        <v>94439</v>
      </c>
      <c r="E832" s="56" t="s">
        <v>33</v>
      </c>
      <c r="F832" s="56" t="s">
        <v>282</v>
      </c>
      <c r="G832" s="109">
        <v>2</v>
      </c>
      <c r="H832" s="96" t="s">
        <v>600</v>
      </c>
      <c r="I832" s="97" t="s">
        <v>373</v>
      </c>
      <c r="J832" s="98"/>
      <c r="K832" s="98"/>
      <c r="L832" s="99"/>
      <c r="M832" s="99"/>
      <c r="N832" s="99"/>
      <c r="O832" s="99"/>
      <c r="P832" s="99"/>
      <c r="Q832" s="99"/>
      <c r="R832" s="99"/>
      <c r="S832" s="99"/>
      <c r="T832" s="99">
        <v>16.3</v>
      </c>
      <c r="U832" s="100" t="s">
        <v>37</v>
      </c>
    </row>
    <row r="833" spans="1:21" x14ac:dyDescent="0.35">
      <c r="A833" s="53">
        <v>4</v>
      </c>
      <c r="B833" s="54" t="s">
        <v>1916</v>
      </c>
      <c r="C833" s="101"/>
      <c r="D833" s="102"/>
      <c r="E833" s="56"/>
      <c r="F833" s="103" t="s">
        <v>1576</v>
      </c>
      <c r="G833" s="109">
        <v>2</v>
      </c>
      <c r="H833" s="104" t="s">
        <v>1916</v>
      </c>
      <c r="I833" s="108"/>
      <c r="J833" s="106"/>
      <c r="K833" s="107">
        <v>1</v>
      </c>
      <c r="L833" s="107">
        <v>16.3</v>
      </c>
      <c r="M833" s="107"/>
      <c r="N833" s="107"/>
      <c r="O833" s="107"/>
      <c r="P833" s="107"/>
      <c r="Q833" s="107"/>
      <c r="R833" s="107">
        <v>16.3</v>
      </c>
      <c r="S833" s="107">
        <v>16.3</v>
      </c>
      <c r="T833" s="99"/>
      <c r="U833" s="100"/>
    </row>
    <row r="834" spans="1:21" ht="81.75" customHeight="1" x14ac:dyDescent="0.35">
      <c r="A834" s="53">
        <v>3</v>
      </c>
      <c r="B834" s="54" t="s">
        <v>601</v>
      </c>
      <c r="C834" s="101" t="s">
        <v>40</v>
      </c>
      <c r="D834" s="102">
        <v>87258</v>
      </c>
      <c r="E834" s="56" t="s">
        <v>33</v>
      </c>
      <c r="F834" s="56" t="s">
        <v>285</v>
      </c>
      <c r="G834" s="109">
        <v>2</v>
      </c>
      <c r="H834" s="96" t="s">
        <v>601</v>
      </c>
      <c r="I834" s="97" t="s">
        <v>374</v>
      </c>
      <c r="J834" s="98"/>
      <c r="K834" s="98"/>
      <c r="L834" s="99"/>
      <c r="M834" s="99"/>
      <c r="N834" s="99"/>
      <c r="O834" s="99"/>
      <c r="P834" s="99"/>
      <c r="Q834" s="99"/>
      <c r="R834" s="99"/>
      <c r="S834" s="99"/>
      <c r="T834" s="99">
        <v>16.3</v>
      </c>
      <c r="U834" s="100" t="s">
        <v>37</v>
      </c>
    </row>
    <row r="835" spans="1:21" x14ac:dyDescent="0.35">
      <c r="A835" s="53">
        <v>4</v>
      </c>
      <c r="B835" s="54" t="s">
        <v>1917</v>
      </c>
      <c r="C835" s="101"/>
      <c r="D835" s="102"/>
      <c r="E835" s="56"/>
      <c r="F835" s="103" t="s">
        <v>1578</v>
      </c>
      <c r="G835" s="109">
        <v>2</v>
      </c>
      <c r="H835" s="104" t="s">
        <v>1917</v>
      </c>
      <c r="I835" s="108"/>
      <c r="J835" s="106"/>
      <c r="K835" s="107">
        <v>1</v>
      </c>
      <c r="L835" s="107">
        <v>16.3</v>
      </c>
      <c r="M835" s="107"/>
      <c r="N835" s="107"/>
      <c r="O835" s="107"/>
      <c r="P835" s="107"/>
      <c r="Q835" s="107"/>
      <c r="R835" s="107">
        <v>16.3</v>
      </c>
      <c r="S835" s="107">
        <v>16.3</v>
      </c>
      <c r="T835" s="99"/>
      <c r="U835" s="100"/>
    </row>
    <row r="836" spans="1:21" x14ac:dyDescent="0.35">
      <c r="A836" s="53">
        <v>2</v>
      </c>
      <c r="B836" s="54" t="s">
        <v>602</v>
      </c>
      <c r="C836" s="56"/>
      <c r="D836" s="102"/>
      <c r="E836" s="56"/>
      <c r="F836" s="90">
        <v>11</v>
      </c>
      <c r="G836" s="109">
        <v>2</v>
      </c>
      <c r="H836" s="91" t="s">
        <v>602</v>
      </c>
      <c r="I836" s="110" t="s">
        <v>231</v>
      </c>
      <c r="J836" s="41"/>
      <c r="K836" s="41"/>
      <c r="L836" s="41"/>
      <c r="M836" s="41"/>
      <c r="N836" s="42"/>
      <c r="O836" s="42"/>
      <c r="P836" s="42"/>
      <c r="Q836" s="42"/>
      <c r="R836" s="42"/>
      <c r="S836" s="42"/>
      <c r="T836" s="42"/>
      <c r="U836" s="93"/>
    </row>
    <row r="837" spans="1:21" ht="43.5" x14ac:dyDescent="0.35">
      <c r="A837" s="53">
        <v>3</v>
      </c>
      <c r="B837" s="54" t="s">
        <v>603</v>
      </c>
      <c r="C837" s="101" t="s">
        <v>40</v>
      </c>
      <c r="D837" s="102">
        <v>88484</v>
      </c>
      <c r="E837" s="56" t="s">
        <v>33</v>
      </c>
      <c r="F837" s="56" t="s">
        <v>368</v>
      </c>
      <c r="G837" s="109">
        <v>2</v>
      </c>
      <c r="H837" s="96" t="s">
        <v>603</v>
      </c>
      <c r="I837" s="97" t="s">
        <v>242</v>
      </c>
      <c r="J837" s="98" t="s">
        <v>1507</v>
      </c>
      <c r="K837" s="98"/>
      <c r="L837" s="99"/>
      <c r="M837" s="99"/>
      <c r="N837" s="99"/>
      <c r="O837" s="99"/>
      <c r="P837" s="99"/>
      <c r="Q837" s="99"/>
      <c r="R837" s="99"/>
      <c r="S837" s="99"/>
      <c r="T837" s="99">
        <v>16.3</v>
      </c>
      <c r="U837" s="100" t="s">
        <v>37</v>
      </c>
    </row>
    <row r="838" spans="1:21" x14ac:dyDescent="0.35">
      <c r="A838" s="53">
        <v>4</v>
      </c>
      <c r="B838" s="54" t="s">
        <v>1918</v>
      </c>
      <c r="C838" s="101"/>
      <c r="D838" s="102"/>
      <c r="E838" s="56"/>
      <c r="F838" s="103" t="s">
        <v>1630</v>
      </c>
      <c r="G838" s="109">
        <v>2</v>
      </c>
      <c r="H838" s="104" t="s">
        <v>1918</v>
      </c>
      <c r="I838" s="105" t="s">
        <v>1510</v>
      </c>
      <c r="J838" s="106"/>
      <c r="K838" s="107">
        <v>1</v>
      </c>
      <c r="L838" s="107">
        <v>16.3</v>
      </c>
      <c r="M838" s="107"/>
      <c r="N838" s="107"/>
      <c r="O838" s="107"/>
      <c r="P838" s="107"/>
      <c r="Q838" s="107"/>
      <c r="R838" s="107">
        <v>16.3</v>
      </c>
      <c r="S838" s="107">
        <v>16.3</v>
      </c>
      <c r="T838" s="99"/>
      <c r="U838" s="100"/>
    </row>
    <row r="839" spans="1:21" ht="29" x14ac:dyDescent="0.35">
      <c r="A839" s="53">
        <v>3</v>
      </c>
      <c r="B839" s="54" t="s">
        <v>604</v>
      </c>
      <c r="C839" s="101" t="s">
        <v>40</v>
      </c>
      <c r="D839" s="102">
        <v>88494</v>
      </c>
      <c r="E839" s="56" t="s">
        <v>33</v>
      </c>
      <c r="F839" s="56" t="s">
        <v>371</v>
      </c>
      <c r="G839" s="109">
        <v>2</v>
      </c>
      <c r="H839" s="96" t="s">
        <v>604</v>
      </c>
      <c r="I839" s="97" t="s">
        <v>245</v>
      </c>
      <c r="J839" s="98"/>
      <c r="K839" s="98"/>
      <c r="L839" s="99"/>
      <c r="M839" s="99"/>
      <c r="N839" s="99"/>
      <c r="O839" s="99"/>
      <c r="P839" s="99"/>
      <c r="Q839" s="99"/>
      <c r="R839" s="99"/>
      <c r="S839" s="99"/>
      <c r="T839" s="99">
        <v>16.3</v>
      </c>
      <c r="U839" s="100" t="s">
        <v>37</v>
      </c>
    </row>
    <row r="840" spans="1:21" x14ac:dyDescent="0.35">
      <c r="A840" s="53">
        <v>4</v>
      </c>
      <c r="B840" s="54" t="s">
        <v>1919</v>
      </c>
      <c r="C840" s="101"/>
      <c r="D840" s="102"/>
      <c r="E840" s="56"/>
      <c r="F840" s="103" t="s">
        <v>1643</v>
      </c>
      <c r="G840" s="109">
        <v>2</v>
      </c>
      <c r="H840" s="104" t="s">
        <v>1919</v>
      </c>
      <c r="I840" s="105" t="s">
        <v>1513</v>
      </c>
      <c r="J840" s="106"/>
      <c r="K840" s="107">
        <v>1</v>
      </c>
      <c r="L840" s="107">
        <v>16.3</v>
      </c>
      <c r="M840" s="107"/>
      <c r="N840" s="107"/>
      <c r="O840" s="107"/>
      <c r="P840" s="107"/>
      <c r="Q840" s="107"/>
      <c r="R840" s="107">
        <v>16.3</v>
      </c>
      <c r="S840" s="107">
        <v>16.3</v>
      </c>
      <c r="T840" s="99"/>
      <c r="U840" s="100"/>
    </row>
    <row r="841" spans="1:21" ht="43.5" x14ac:dyDescent="0.35">
      <c r="A841" s="53">
        <v>3</v>
      </c>
      <c r="B841" s="54" t="s">
        <v>605</v>
      </c>
      <c r="C841" s="101" t="s">
        <v>40</v>
      </c>
      <c r="D841" s="102">
        <v>88488</v>
      </c>
      <c r="E841" s="56" t="s">
        <v>33</v>
      </c>
      <c r="F841" s="56" t="s">
        <v>375</v>
      </c>
      <c r="G841" s="109">
        <v>2</v>
      </c>
      <c r="H841" s="96" t="s">
        <v>605</v>
      </c>
      <c r="I841" s="97" t="s">
        <v>248</v>
      </c>
      <c r="J841" s="98"/>
      <c r="K841" s="98"/>
      <c r="L841" s="99"/>
      <c r="M841" s="99"/>
      <c r="N841" s="99"/>
      <c r="O841" s="99"/>
      <c r="P841" s="99"/>
      <c r="Q841" s="99"/>
      <c r="R841" s="99"/>
      <c r="S841" s="99"/>
      <c r="T841" s="99">
        <v>16.3</v>
      </c>
      <c r="U841" s="100" t="s">
        <v>37</v>
      </c>
    </row>
    <row r="842" spans="1:21" x14ac:dyDescent="0.35">
      <c r="A842" s="53">
        <v>4</v>
      </c>
      <c r="B842" s="54" t="s">
        <v>1920</v>
      </c>
      <c r="C842" s="101"/>
      <c r="D842" s="102"/>
      <c r="E842" s="56"/>
      <c r="F842" s="103" t="s">
        <v>1655</v>
      </c>
      <c r="G842" s="109">
        <v>2</v>
      </c>
      <c r="H842" s="104" t="s">
        <v>1920</v>
      </c>
      <c r="I842" s="105" t="s">
        <v>1513</v>
      </c>
      <c r="J842" s="106"/>
      <c r="K842" s="107">
        <v>1</v>
      </c>
      <c r="L842" s="107">
        <v>16.3</v>
      </c>
      <c r="M842" s="107"/>
      <c r="N842" s="107"/>
      <c r="O842" s="107"/>
      <c r="P842" s="107"/>
      <c r="Q842" s="107"/>
      <c r="R842" s="107">
        <v>16.3</v>
      </c>
      <c r="S842" s="107">
        <v>16.3</v>
      </c>
      <c r="T842" s="99"/>
      <c r="U842" s="100"/>
    </row>
    <row r="843" spans="1:21" x14ac:dyDescent="0.35">
      <c r="A843" s="53">
        <v>2</v>
      </c>
      <c r="B843" s="54" t="s">
        <v>606</v>
      </c>
      <c r="C843" s="56"/>
      <c r="D843" s="102"/>
      <c r="E843" s="56"/>
      <c r="F843" s="90">
        <v>12</v>
      </c>
      <c r="G843" s="109">
        <v>2</v>
      </c>
      <c r="H843" s="91" t="s">
        <v>606</v>
      </c>
      <c r="I843" s="110" t="s">
        <v>276</v>
      </c>
      <c r="J843" s="41"/>
      <c r="K843" s="41"/>
      <c r="L843" s="41"/>
      <c r="M843" s="41"/>
      <c r="N843" s="42"/>
      <c r="O843" s="42"/>
      <c r="P843" s="42"/>
      <c r="Q843" s="42"/>
      <c r="R843" s="42"/>
      <c r="S843" s="42"/>
      <c r="T843" s="42"/>
      <c r="U843" s="93"/>
    </row>
    <row r="844" spans="1:21" ht="58" x14ac:dyDescent="0.35">
      <c r="A844" s="53">
        <v>3</v>
      </c>
      <c r="B844" s="54" t="s">
        <v>607</v>
      </c>
      <c r="C844" s="101" t="s">
        <v>40</v>
      </c>
      <c r="D844" s="102">
        <v>92868</v>
      </c>
      <c r="E844" s="56" t="s">
        <v>33</v>
      </c>
      <c r="F844" s="56" t="s">
        <v>394</v>
      </c>
      <c r="G844" s="109">
        <v>2</v>
      </c>
      <c r="H844" s="96" t="s">
        <v>607</v>
      </c>
      <c r="I844" s="97" t="s">
        <v>278</v>
      </c>
      <c r="J844" s="98"/>
      <c r="K844" s="98"/>
      <c r="L844" s="99"/>
      <c r="M844" s="99"/>
      <c r="N844" s="99"/>
      <c r="O844" s="99"/>
      <c r="P844" s="99"/>
      <c r="Q844" s="99"/>
      <c r="R844" s="99"/>
      <c r="S844" s="99"/>
      <c r="T844" s="99">
        <v>14</v>
      </c>
      <c r="U844" s="100" t="s">
        <v>220</v>
      </c>
    </row>
    <row r="845" spans="1:21" x14ac:dyDescent="0.35">
      <c r="A845" s="53">
        <v>4</v>
      </c>
      <c r="B845" s="54" t="s">
        <v>1921</v>
      </c>
      <c r="C845" s="101"/>
      <c r="D845" s="102"/>
      <c r="E845" s="56"/>
      <c r="F845" s="103" t="s">
        <v>1676</v>
      </c>
      <c r="G845" s="109">
        <v>2</v>
      </c>
      <c r="H845" s="104" t="s">
        <v>1921</v>
      </c>
      <c r="I845" s="105" t="s">
        <v>1574</v>
      </c>
      <c r="J845" s="106"/>
      <c r="K845" s="107">
        <v>1</v>
      </c>
      <c r="L845" s="107">
        <v>14</v>
      </c>
      <c r="M845" s="107"/>
      <c r="N845" s="107"/>
      <c r="O845" s="107"/>
      <c r="P845" s="107"/>
      <c r="Q845" s="107"/>
      <c r="R845" s="107">
        <v>14</v>
      </c>
      <c r="S845" s="107">
        <v>14</v>
      </c>
      <c r="T845" s="99"/>
      <c r="U845" s="100"/>
    </row>
    <row r="846" spans="1:21" ht="58" x14ac:dyDescent="0.35">
      <c r="A846" s="53">
        <v>3</v>
      </c>
      <c r="B846" s="54" t="s">
        <v>609</v>
      </c>
      <c r="C846" s="101" t="s">
        <v>40</v>
      </c>
      <c r="D846" s="102">
        <v>91943</v>
      </c>
      <c r="E846" s="56" t="s">
        <v>33</v>
      </c>
      <c r="F846" s="56" t="s">
        <v>397</v>
      </c>
      <c r="G846" s="109">
        <v>2</v>
      </c>
      <c r="H846" s="96" t="s">
        <v>609</v>
      </c>
      <c r="I846" s="97" t="s">
        <v>608</v>
      </c>
      <c r="J846" s="98"/>
      <c r="K846" s="98"/>
      <c r="L846" s="99"/>
      <c r="M846" s="99"/>
      <c r="N846" s="99"/>
      <c r="O846" s="99"/>
      <c r="P846" s="99"/>
      <c r="Q846" s="99"/>
      <c r="R846" s="99"/>
      <c r="S846" s="99"/>
      <c r="T846" s="99">
        <v>6</v>
      </c>
      <c r="U846" s="100" t="s">
        <v>220</v>
      </c>
    </row>
    <row r="847" spans="1:21" x14ac:dyDescent="0.35">
      <c r="A847" s="53">
        <v>4</v>
      </c>
      <c r="B847" s="54" t="s">
        <v>1922</v>
      </c>
      <c r="C847" s="101"/>
      <c r="D847" s="102"/>
      <c r="E847" s="56"/>
      <c r="F847" s="103" t="s">
        <v>1681</v>
      </c>
      <c r="G847" s="109">
        <v>2</v>
      </c>
      <c r="H847" s="104" t="s">
        <v>1922</v>
      </c>
      <c r="I847" s="105" t="s">
        <v>1574</v>
      </c>
      <c r="J847" s="106"/>
      <c r="K847" s="107">
        <v>1</v>
      </c>
      <c r="L847" s="107">
        <v>6</v>
      </c>
      <c r="M847" s="107"/>
      <c r="N847" s="107"/>
      <c r="O847" s="107"/>
      <c r="P847" s="107"/>
      <c r="Q847" s="107"/>
      <c r="R847" s="107">
        <v>6</v>
      </c>
      <c r="S847" s="107">
        <v>6</v>
      </c>
      <c r="T847" s="99"/>
      <c r="U847" s="100"/>
    </row>
    <row r="848" spans="1:21" ht="43.5" x14ac:dyDescent="0.35">
      <c r="A848" s="53">
        <v>3</v>
      </c>
      <c r="B848" s="54" t="s">
        <v>611</v>
      </c>
      <c r="C848" s="101" t="s">
        <v>40</v>
      </c>
      <c r="D848" s="102">
        <v>91936</v>
      </c>
      <c r="E848" s="56" t="s">
        <v>33</v>
      </c>
      <c r="F848" s="56" t="s">
        <v>400</v>
      </c>
      <c r="G848" s="109">
        <v>2</v>
      </c>
      <c r="H848" s="96" t="s">
        <v>611</v>
      </c>
      <c r="I848" s="97" t="s">
        <v>610</v>
      </c>
      <c r="J848" s="98"/>
      <c r="K848" s="98"/>
      <c r="L848" s="99"/>
      <c r="M848" s="99"/>
      <c r="N848" s="99"/>
      <c r="O848" s="99"/>
      <c r="P848" s="99"/>
      <c r="Q848" s="99"/>
      <c r="R848" s="99"/>
      <c r="S848" s="99"/>
      <c r="T848" s="99">
        <v>4</v>
      </c>
      <c r="U848" s="100" t="s">
        <v>220</v>
      </c>
    </row>
    <row r="849" spans="1:21" x14ac:dyDescent="0.35">
      <c r="A849" s="53">
        <v>4</v>
      </c>
      <c r="B849" s="54" t="s">
        <v>1923</v>
      </c>
      <c r="C849" s="101"/>
      <c r="D849" s="102"/>
      <c r="E849" s="56"/>
      <c r="F849" s="103" t="s">
        <v>1693</v>
      </c>
      <c r="G849" s="109">
        <v>2</v>
      </c>
      <c r="H849" s="104" t="s">
        <v>1923</v>
      </c>
      <c r="I849" s="105" t="s">
        <v>1574</v>
      </c>
      <c r="J849" s="106"/>
      <c r="K849" s="107">
        <v>1</v>
      </c>
      <c r="L849" s="107">
        <v>4</v>
      </c>
      <c r="M849" s="107"/>
      <c r="N849" s="107"/>
      <c r="O849" s="107"/>
      <c r="P849" s="107"/>
      <c r="Q849" s="107"/>
      <c r="R849" s="107">
        <v>4</v>
      </c>
      <c r="S849" s="107">
        <v>4</v>
      </c>
      <c r="T849" s="99"/>
      <c r="U849" s="100"/>
    </row>
    <row r="850" spans="1:21" ht="58" x14ac:dyDescent="0.35">
      <c r="A850" s="53">
        <v>3</v>
      </c>
      <c r="B850" s="54" t="s">
        <v>612</v>
      </c>
      <c r="C850" s="101" t="s">
        <v>40</v>
      </c>
      <c r="D850" s="102">
        <v>91926</v>
      </c>
      <c r="E850" s="56" t="s">
        <v>33</v>
      </c>
      <c r="F850" s="56" t="s">
        <v>403</v>
      </c>
      <c r="G850" s="109">
        <v>2</v>
      </c>
      <c r="H850" s="96" t="s">
        <v>612</v>
      </c>
      <c r="I850" s="97" t="s">
        <v>287</v>
      </c>
      <c r="J850" s="98"/>
      <c r="K850" s="98"/>
      <c r="L850" s="99"/>
      <c r="M850" s="99"/>
      <c r="N850" s="99"/>
      <c r="O850" s="99"/>
      <c r="P850" s="99"/>
      <c r="Q850" s="99"/>
      <c r="R850" s="99"/>
      <c r="S850" s="99"/>
      <c r="T850" s="99">
        <v>124.2</v>
      </c>
      <c r="U850" s="100" t="s">
        <v>60</v>
      </c>
    </row>
    <row r="851" spans="1:21" x14ac:dyDescent="0.35">
      <c r="A851" s="53">
        <v>4</v>
      </c>
      <c r="B851" s="54" t="s">
        <v>1924</v>
      </c>
      <c r="C851" s="101"/>
      <c r="D851" s="102"/>
      <c r="E851" s="56"/>
      <c r="F851" s="103" t="s">
        <v>1701</v>
      </c>
      <c r="G851" s="109">
        <v>2</v>
      </c>
      <c r="H851" s="104" t="s">
        <v>1924</v>
      </c>
      <c r="I851" s="105" t="s">
        <v>1574</v>
      </c>
      <c r="J851" s="106"/>
      <c r="K851" s="107">
        <v>3</v>
      </c>
      <c r="L851" s="107">
        <v>41.4</v>
      </c>
      <c r="M851" s="107"/>
      <c r="N851" s="107"/>
      <c r="O851" s="107"/>
      <c r="P851" s="107"/>
      <c r="Q851" s="107"/>
      <c r="R851" s="107">
        <v>41.4</v>
      </c>
      <c r="S851" s="107">
        <v>124.2</v>
      </c>
      <c r="T851" s="99"/>
      <c r="U851" s="100"/>
    </row>
    <row r="852" spans="1:21" ht="58" x14ac:dyDescent="0.35">
      <c r="A852" s="53">
        <v>3</v>
      </c>
      <c r="B852" s="54" t="s">
        <v>613</v>
      </c>
      <c r="C852" s="101" t="s">
        <v>40</v>
      </c>
      <c r="D852" s="102">
        <v>91924</v>
      </c>
      <c r="E852" s="56" t="s">
        <v>33</v>
      </c>
      <c r="F852" s="56" t="s">
        <v>406</v>
      </c>
      <c r="G852" s="109">
        <v>2</v>
      </c>
      <c r="H852" s="96" t="s">
        <v>613</v>
      </c>
      <c r="I852" s="97" t="s">
        <v>284</v>
      </c>
      <c r="J852" s="98"/>
      <c r="K852" s="98"/>
      <c r="L852" s="99"/>
      <c r="M852" s="99"/>
      <c r="N852" s="99"/>
      <c r="O852" s="99"/>
      <c r="P852" s="99"/>
      <c r="Q852" s="99"/>
      <c r="R852" s="99"/>
      <c r="S852" s="99"/>
      <c r="T852" s="99">
        <v>87</v>
      </c>
      <c r="U852" s="100" t="s">
        <v>60</v>
      </c>
    </row>
    <row r="853" spans="1:21" x14ac:dyDescent="0.35">
      <c r="A853" s="53">
        <v>4</v>
      </c>
      <c r="B853" s="54" t="s">
        <v>1925</v>
      </c>
      <c r="C853" s="101"/>
      <c r="D853" s="102"/>
      <c r="E853" s="56"/>
      <c r="F853" s="103" t="s">
        <v>1703</v>
      </c>
      <c r="G853" s="109">
        <v>2</v>
      </c>
      <c r="H853" s="104" t="s">
        <v>1925</v>
      </c>
      <c r="I853" s="105" t="s">
        <v>1574</v>
      </c>
      <c r="J853" s="106"/>
      <c r="K853" s="107">
        <v>1</v>
      </c>
      <c r="L853" s="107">
        <v>87</v>
      </c>
      <c r="M853" s="107"/>
      <c r="N853" s="107"/>
      <c r="O853" s="107"/>
      <c r="P853" s="107"/>
      <c r="Q853" s="107"/>
      <c r="R853" s="107">
        <v>87</v>
      </c>
      <c r="S853" s="107">
        <v>87</v>
      </c>
      <c r="T853" s="99"/>
      <c r="U853" s="100"/>
    </row>
    <row r="854" spans="1:21" ht="58" x14ac:dyDescent="0.35">
      <c r="A854" s="53">
        <v>3</v>
      </c>
      <c r="B854" s="54" t="s">
        <v>615</v>
      </c>
      <c r="C854" s="101" t="s">
        <v>40</v>
      </c>
      <c r="D854" s="102">
        <v>91930</v>
      </c>
      <c r="E854" s="56" t="s">
        <v>33</v>
      </c>
      <c r="F854" s="56" t="s">
        <v>409</v>
      </c>
      <c r="G854" s="109">
        <v>2</v>
      </c>
      <c r="H854" s="96" t="s">
        <v>615</v>
      </c>
      <c r="I854" s="97" t="s">
        <v>614</v>
      </c>
      <c r="J854" s="98"/>
      <c r="K854" s="98"/>
      <c r="L854" s="99"/>
      <c r="M854" s="99"/>
      <c r="N854" s="99"/>
      <c r="O854" s="99"/>
      <c r="P854" s="99"/>
      <c r="Q854" s="99"/>
      <c r="R854" s="99"/>
      <c r="S854" s="99"/>
      <c r="T854" s="99">
        <v>94.2</v>
      </c>
      <c r="U854" s="100" t="s">
        <v>60</v>
      </c>
    </row>
    <row r="855" spans="1:21" x14ac:dyDescent="0.35">
      <c r="A855" s="53">
        <v>4</v>
      </c>
      <c r="B855" s="54" t="s">
        <v>1926</v>
      </c>
      <c r="C855" s="101"/>
      <c r="D855" s="102"/>
      <c r="E855" s="56"/>
      <c r="F855" s="103" t="s">
        <v>1705</v>
      </c>
      <c r="G855" s="109">
        <v>2</v>
      </c>
      <c r="H855" s="104" t="s">
        <v>1926</v>
      </c>
      <c r="I855" s="105" t="s">
        <v>1574</v>
      </c>
      <c r="J855" s="106"/>
      <c r="K855" s="107">
        <v>1</v>
      </c>
      <c r="L855" s="107">
        <v>94.2</v>
      </c>
      <c r="M855" s="107"/>
      <c r="N855" s="107"/>
      <c r="O855" s="107"/>
      <c r="P855" s="107"/>
      <c r="Q855" s="107"/>
      <c r="R855" s="107">
        <v>94.2</v>
      </c>
      <c r="S855" s="107">
        <v>94.2</v>
      </c>
      <c r="T855" s="99"/>
      <c r="U855" s="100"/>
    </row>
    <row r="856" spans="1:21" ht="43.5" x14ac:dyDescent="0.35">
      <c r="A856" s="53">
        <v>3</v>
      </c>
      <c r="B856" s="54" t="s">
        <v>616</v>
      </c>
      <c r="C856" s="101" t="s">
        <v>40</v>
      </c>
      <c r="D856" s="102">
        <v>39773</v>
      </c>
      <c r="E856" s="3" t="s">
        <v>305</v>
      </c>
      <c r="F856" s="56" t="s">
        <v>412</v>
      </c>
      <c r="G856" s="109">
        <v>2</v>
      </c>
      <c r="H856" s="96" t="s">
        <v>616</v>
      </c>
      <c r="I856" s="97" t="s">
        <v>306</v>
      </c>
      <c r="J856" s="98"/>
      <c r="K856" s="98"/>
      <c r="L856" s="99"/>
      <c r="M856" s="99"/>
      <c r="N856" s="99"/>
      <c r="O856" s="99"/>
      <c r="P856" s="99"/>
      <c r="Q856" s="99"/>
      <c r="R856" s="99"/>
      <c r="S856" s="99"/>
      <c r="T856" s="99">
        <v>1</v>
      </c>
      <c r="U856" s="100" t="s">
        <v>309</v>
      </c>
    </row>
    <row r="857" spans="1:21" x14ac:dyDescent="0.35">
      <c r="A857" s="53">
        <v>4</v>
      </c>
      <c r="B857" s="54" t="s">
        <v>1927</v>
      </c>
      <c r="C857" s="101"/>
      <c r="D857" s="102"/>
      <c r="E857" s="56"/>
      <c r="F857" s="103" t="s">
        <v>1709</v>
      </c>
      <c r="G857" s="109">
        <v>2</v>
      </c>
      <c r="H857" s="104" t="s">
        <v>1927</v>
      </c>
      <c r="I857" s="105" t="s">
        <v>1574</v>
      </c>
      <c r="J857" s="106"/>
      <c r="K857" s="107">
        <v>1</v>
      </c>
      <c r="L857" s="107">
        <v>1</v>
      </c>
      <c r="M857" s="107"/>
      <c r="N857" s="107"/>
      <c r="O857" s="107"/>
      <c r="P857" s="107"/>
      <c r="Q857" s="107"/>
      <c r="R857" s="107">
        <v>1</v>
      </c>
      <c r="S857" s="107">
        <v>1</v>
      </c>
      <c r="T857" s="99"/>
      <c r="U857" s="100"/>
    </row>
    <row r="858" spans="1:21" ht="58" x14ac:dyDescent="0.35">
      <c r="A858" s="53">
        <v>3</v>
      </c>
      <c r="B858" s="54" t="s">
        <v>617</v>
      </c>
      <c r="C858" s="101" t="s">
        <v>40</v>
      </c>
      <c r="D858" s="102">
        <v>101890</v>
      </c>
      <c r="E858" s="56" t="s">
        <v>33</v>
      </c>
      <c r="F858" s="56" t="s">
        <v>415</v>
      </c>
      <c r="G858" s="109">
        <v>2</v>
      </c>
      <c r="H858" s="96" t="s">
        <v>617</v>
      </c>
      <c r="I858" s="97" t="s">
        <v>311</v>
      </c>
      <c r="J858" s="98"/>
      <c r="K858" s="98"/>
      <c r="L858" s="99"/>
      <c r="M858" s="99"/>
      <c r="N858" s="99"/>
      <c r="O858" s="99"/>
      <c r="P858" s="99"/>
      <c r="Q858" s="99"/>
      <c r="R858" s="99"/>
      <c r="S858" s="99"/>
      <c r="T858" s="99">
        <v>6</v>
      </c>
      <c r="U858" s="100" t="s">
        <v>220</v>
      </c>
    </row>
    <row r="859" spans="1:21" x14ac:dyDescent="0.35">
      <c r="A859" s="53">
        <v>4</v>
      </c>
      <c r="B859" s="54" t="s">
        <v>1928</v>
      </c>
      <c r="C859" s="101"/>
      <c r="D859" s="102"/>
      <c r="E859" s="56"/>
      <c r="F859" s="103" t="s">
        <v>1715</v>
      </c>
      <c r="G859" s="109">
        <v>2</v>
      </c>
      <c r="H859" s="104" t="s">
        <v>1928</v>
      </c>
      <c r="I859" s="105" t="s">
        <v>1574</v>
      </c>
      <c r="J859" s="106"/>
      <c r="K859" s="107">
        <v>1</v>
      </c>
      <c r="L859" s="107">
        <v>6</v>
      </c>
      <c r="M859" s="107"/>
      <c r="N859" s="107"/>
      <c r="O859" s="107"/>
      <c r="P859" s="107"/>
      <c r="Q859" s="107"/>
      <c r="R859" s="107">
        <v>6</v>
      </c>
      <c r="S859" s="107">
        <v>6</v>
      </c>
      <c r="T859" s="99"/>
      <c r="U859" s="100"/>
    </row>
    <row r="860" spans="1:21" ht="61.5" customHeight="1" x14ac:dyDescent="0.35">
      <c r="A860" s="53">
        <v>3</v>
      </c>
      <c r="B860" s="54" t="s">
        <v>619</v>
      </c>
      <c r="C860" s="101" t="s">
        <v>40</v>
      </c>
      <c r="D860" s="102">
        <v>39470</v>
      </c>
      <c r="E860" s="3" t="s">
        <v>305</v>
      </c>
      <c r="F860" s="56" t="s">
        <v>418</v>
      </c>
      <c r="G860" s="109">
        <v>2</v>
      </c>
      <c r="H860" s="96" t="s">
        <v>619</v>
      </c>
      <c r="I860" s="97" t="s">
        <v>618</v>
      </c>
      <c r="J860" s="98"/>
      <c r="K860" s="98"/>
      <c r="L860" s="99"/>
      <c r="M860" s="99"/>
      <c r="N860" s="99"/>
      <c r="O860" s="99"/>
      <c r="P860" s="99"/>
      <c r="Q860" s="99"/>
      <c r="R860" s="99"/>
      <c r="S860" s="99"/>
      <c r="T860" s="99">
        <v>2</v>
      </c>
      <c r="U860" s="100" t="s">
        <v>309</v>
      </c>
    </row>
    <row r="861" spans="1:21" x14ac:dyDescent="0.35">
      <c r="A861" s="53">
        <v>4</v>
      </c>
      <c r="B861" s="54" t="s">
        <v>1929</v>
      </c>
      <c r="C861" s="101"/>
      <c r="D861" s="102"/>
      <c r="E861" s="56"/>
      <c r="F861" s="103" t="s">
        <v>1721</v>
      </c>
      <c r="G861" s="109">
        <v>2</v>
      </c>
      <c r="H861" s="104" t="s">
        <v>1929</v>
      </c>
      <c r="I861" s="105" t="s">
        <v>1574</v>
      </c>
      <c r="J861" s="106"/>
      <c r="K861" s="107">
        <v>1</v>
      </c>
      <c r="L861" s="107">
        <v>2</v>
      </c>
      <c r="M861" s="107"/>
      <c r="N861" s="107"/>
      <c r="O861" s="107"/>
      <c r="P861" s="107"/>
      <c r="Q861" s="107"/>
      <c r="R861" s="107">
        <v>2</v>
      </c>
      <c r="S861" s="107">
        <v>2</v>
      </c>
      <c r="T861" s="99"/>
      <c r="U861" s="100"/>
    </row>
    <row r="862" spans="1:21" ht="43.5" x14ac:dyDescent="0.35">
      <c r="A862" s="53">
        <v>3</v>
      </c>
      <c r="B862" s="54" t="s">
        <v>621</v>
      </c>
      <c r="C862" s="101" t="s">
        <v>40</v>
      </c>
      <c r="D862" s="102">
        <v>39450</v>
      </c>
      <c r="E862" s="3" t="s">
        <v>305</v>
      </c>
      <c r="F862" s="56" t="s">
        <v>421</v>
      </c>
      <c r="G862" s="109">
        <v>2</v>
      </c>
      <c r="H862" s="96" t="s">
        <v>621</v>
      </c>
      <c r="I862" s="97" t="s">
        <v>620</v>
      </c>
      <c r="J862" s="98"/>
      <c r="K862" s="98"/>
      <c r="L862" s="99"/>
      <c r="M862" s="99"/>
      <c r="N862" s="99"/>
      <c r="O862" s="99"/>
      <c r="P862" s="99"/>
      <c r="Q862" s="99"/>
      <c r="R862" s="99"/>
      <c r="S862" s="99"/>
      <c r="T862" s="99">
        <v>2</v>
      </c>
      <c r="U862" s="100" t="s">
        <v>309</v>
      </c>
    </row>
    <row r="863" spans="1:21" x14ac:dyDescent="0.35">
      <c r="A863" s="53">
        <v>4</v>
      </c>
      <c r="B863" s="54" t="s">
        <v>1930</v>
      </c>
      <c r="C863" s="101"/>
      <c r="D863" s="102"/>
      <c r="E863" s="56"/>
      <c r="F863" s="103" t="s">
        <v>1729</v>
      </c>
      <c r="G863" s="109">
        <v>2</v>
      </c>
      <c r="H863" s="104" t="s">
        <v>1930</v>
      </c>
      <c r="I863" s="105" t="s">
        <v>1574</v>
      </c>
      <c r="J863" s="106"/>
      <c r="K863" s="107">
        <v>1</v>
      </c>
      <c r="L863" s="107">
        <v>2</v>
      </c>
      <c r="M863" s="107"/>
      <c r="N863" s="107"/>
      <c r="O863" s="107"/>
      <c r="P863" s="107"/>
      <c r="Q863" s="107"/>
      <c r="R863" s="107">
        <v>2</v>
      </c>
      <c r="S863" s="107">
        <v>2</v>
      </c>
      <c r="T863" s="99"/>
      <c r="U863" s="100"/>
    </row>
    <row r="864" spans="1:21" ht="58" x14ac:dyDescent="0.35">
      <c r="A864" s="53">
        <v>3</v>
      </c>
      <c r="B864" s="54" t="s">
        <v>622</v>
      </c>
      <c r="C864" s="101" t="s">
        <v>40</v>
      </c>
      <c r="D864" s="102">
        <v>91953</v>
      </c>
      <c r="E864" s="56" t="s">
        <v>33</v>
      </c>
      <c r="F864" s="56" t="s">
        <v>424</v>
      </c>
      <c r="G864" s="109">
        <v>2</v>
      </c>
      <c r="H864" s="96" t="s">
        <v>622</v>
      </c>
      <c r="I864" s="97" t="s">
        <v>320</v>
      </c>
      <c r="J864" s="98"/>
      <c r="K864" s="98"/>
      <c r="L864" s="99"/>
      <c r="M864" s="99"/>
      <c r="N864" s="99"/>
      <c r="O864" s="99"/>
      <c r="P864" s="99"/>
      <c r="Q864" s="99"/>
      <c r="R864" s="99"/>
      <c r="S864" s="99"/>
      <c r="T864" s="99">
        <v>2</v>
      </c>
      <c r="U864" s="100" t="s">
        <v>220</v>
      </c>
    </row>
    <row r="865" spans="1:21" x14ac:dyDescent="0.35">
      <c r="A865" s="53">
        <v>4</v>
      </c>
      <c r="B865" s="54" t="s">
        <v>1931</v>
      </c>
      <c r="C865" s="101"/>
      <c r="D865" s="102"/>
      <c r="E865" s="56"/>
      <c r="F865" s="103" t="s">
        <v>1731</v>
      </c>
      <c r="G865" s="109">
        <v>2</v>
      </c>
      <c r="H865" s="104" t="s">
        <v>1931</v>
      </c>
      <c r="I865" s="105" t="s">
        <v>1574</v>
      </c>
      <c r="J865" s="106"/>
      <c r="K865" s="107">
        <v>1</v>
      </c>
      <c r="L865" s="107">
        <v>2</v>
      </c>
      <c r="M865" s="107"/>
      <c r="N865" s="107"/>
      <c r="O865" s="107"/>
      <c r="P865" s="107"/>
      <c r="Q865" s="107"/>
      <c r="R865" s="107">
        <v>2</v>
      </c>
      <c r="S865" s="107">
        <v>2</v>
      </c>
      <c r="T865" s="99"/>
      <c r="U865" s="100"/>
    </row>
    <row r="866" spans="1:21" ht="58" x14ac:dyDescent="0.35">
      <c r="A866" s="53">
        <v>3</v>
      </c>
      <c r="B866" s="54" t="s">
        <v>625</v>
      </c>
      <c r="C866" s="101" t="s">
        <v>40</v>
      </c>
      <c r="D866" s="102">
        <v>91961</v>
      </c>
      <c r="E866" s="56" t="s">
        <v>33</v>
      </c>
      <c r="F866" s="56" t="s">
        <v>624</v>
      </c>
      <c r="G866" s="109">
        <v>2</v>
      </c>
      <c r="H866" s="96" t="s">
        <v>625</v>
      </c>
      <c r="I866" s="97" t="s">
        <v>623</v>
      </c>
      <c r="J866" s="98"/>
      <c r="K866" s="98"/>
      <c r="L866" s="99"/>
      <c r="M866" s="99"/>
      <c r="N866" s="99"/>
      <c r="O866" s="99"/>
      <c r="P866" s="99"/>
      <c r="Q866" s="99"/>
      <c r="R866" s="99"/>
      <c r="S866" s="99"/>
      <c r="T866" s="99">
        <v>2</v>
      </c>
      <c r="U866" s="100" t="s">
        <v>220</v>
      </c>
    </row>
    <row r="867" spans="1:21" x14ac:dyDescent="0.35">
      <c r="A867" s="53">
        <v>4</v>
      </c>
      <c r="B867" s="54" t="s">
        <v>1932</v>
      </c>
      <c r="C867" s="101"/>
      <c r="D867" s="102"/>
      <c r="E867" s="56"/>
      <c r="F867" s="103" t="s">
        <v>1933</v>
      </c>
      <c r="G867" s="109">
        <v>2</v>
      </c>
      <c r="H867" s="104" t="s">
        <v>1932</v>
      </c>
      <c r="I867" s="105" t="s">
        <v>1574</v>
      </c>
      <c r="J867" s="106"/>
      <c r="K867" s="107">
        <v>1</v>
      </c>
      <c r="L867" s="107">
        <v>2</v>
      </c>
      <c r="M867" s="107"/>
      <c r="N867" s="107"/>
      <c r="O867" s="107"/>
      <c r="P867" s="107"/>
      <c r="Q867" s="107"/>
      <c r="R867" s="107">
        <v>2</v>
      </c>
      <c r="S867" s="107">
        <v>2</v>
      </c>
      <c r="T867" s="99"/>
      <c r="U867" s="100"/>
    </row>
    <row r="868" spans="1:21" ht="58" x14ac:dyDescent="0.35">
      <c r="A868" s="53">
        <v>3</v>
      </c>
      <c r="B868" s="54" t="s">
        <v>627</v>
      </c>
      <c r="C868" s="101" t="s">
        <v>40</v>
      </c>
      <c r="D868" s="102">
        <v>92000</v>
      </c>
      <c r="E868" s="56" t="s">
        <v>33</v>
      </c>
      <c r="F868" s="56" t="s">
        <v>626</v>
      </c>
      <c r="G868" s="109">
        <v>2</v>
      </c>
      <c r="H868" s="96" t="s">
        <v>627</v>
      </c>
      <c r="I868" s="97" t="s">
        <v>326</v>
      </c>
      <c r="J868" s="98"/>
      <c r="K868" s="98"/>
      <c r="L868" s="99"/>
      <c r="M868" s="99"/>
      <c r="N868" s="99"/>
      <c r="O868" s="99"/>
      <c r="P868" s="99"/>
      <c r="Q868" s="99"/>
      <c r="R868" s="99"/>
      <c r="S868" s="99"/>
      <c r="T868" s="99">
        <v>10</v>
      </c>
      <c r="U868" s="100" t="s">
        <v>220</v>
      </c>
    </row>
    <row r="869" spans="1:21" x14ac:dyDescent="0.35">
      <c r="A869" s="53">
        <v>4</v>
      </c>
      <c r="B869" s="54" t="s">
        <v>1934</v>
      </c>
      <c r="C869" s="101"/>
      <c r="D869" s="102"/>
      <c r="E869" s="56"/>
      <c r="F869" s="103" t="s">
        <v>1935</v>
      </c>
      <c r="G869" s="109">
        <v>2</v>
      </c>
      <c r="H869" s="104" t="s">
        <v>1934</v>
      </c>
      <c r="I869" s="105" t="s">
        <v>1574</v>
      </c>
      <c r="J869" s="106"/>
      <c r="K869" s="107">
        <v>1</v>
      </c>
      <c r="L869" s="107">
        <v>10</v>
      </c>
      <c r="M869" s="107"/>
      <c r="N869" s="107"/>
      <c r="O869" s="107"/>
      <c r="P869" s="107"/>
      <c r="Q869" s="107"/>
      <c r="R869" s="107">
        <v>10</v>
      </c>
      <c r="S869" s="107">
        <v>10</v>
      </c>
      <c r="T869" s="99"/>
      <c r="U869" s="100"/>
    </row>
    <row r="870" spans="1:21" ht="72.5" x14ac:dyDescent="0.35">
      <c r="A870" s="53">
        <v>3</v>
      </c>
      <c r="B870" s="54" t="s">
        <v>629</v>
      </c>
      <c r="C870" s="101" t="s">
        <v>40</v>
      </c>
      <c r="D870" s="102">
        <v>91834</v>
      </c>
      <c r="E870" s="56" t="s">
        <v>33</v>
      </c>
      <c r="F870" s="56" t="s">
        <v>628</v>
      </c>
      <c r="G870" s="109">
        <v>2</v>
      </c>
      <c r="H870" s="96" t="s">
        <v>629</v>
      </c>
      <c r="I870" s="97" t="s">
        <v>335</v>
      </c>
      <c r="J870" s="98"/>
      <c r="K870" s="98"/>
      <c r="L870" s="99"/>
      <c r="M870" s="99"/>
      <c r="N870" s="99"/>
      <c r="O870" s="99"/>
      <c r="P870" s="99"/>
      <c r="Q870" s="99"/>
      <c r="R870" s="99"/>
      <c r="S870" s="99"/>
      <c r="T870" s="99">
        <v>69.66</v>
      </c>
      <c r="U870" s="100" t="s">
        <v>60</v>
      </c>
    </row>
    <row r="871" spans="1:21" x14ac:dyDescent="0.35">
      <c r="A871" s="53">
        <v>4</v>
      </c>
      <c r="B871" s="54" t="s">
        <v>1936</v>
      </c>
      <c r="C871" s="101"/>
      <c r="D871" s="102"/>
      <c r="E871" s="56"/>
      <c r="F871" s="103" t="s">
        <v>1937</v>
      </c>
      <c r="G871" s="109">
        <v>2</v>
      </c>
      <c r="H871" s="104" t="s">
        <v>1936</v>
      </c>
      <c r="I871" s="105" t="s">
        <v>1574</v>
      </c>
      <c r="J871" s="106"/>
      <c r="K871" s="107">
        <v>1</v>
      </c>
      <c r="L871" s="107">
        <v>69.66</v>
      </c>
      <c r="M871" s="107"/>
      <c r="N871" s="107"/>
      <c r="O871" s="107"/>
      <c r="P871" s="107"/>
      <c r="Q871" s="107"/>
      <c r="R871" s="107">
        <v>69.66</v>
      </c>
      <c r="S871" s="107">
        <v>69.66</v>
      </c>
      <c r="T871" s="99"/>
      <c r="U871" s="100"/>
    </row>
    <row r="872" spans="1:21" ht="58" x14ac:dyDescent="0.35">
      <c r="A872" s="53">
        <v>3</v>
      </c>
      <c r="B872" s="54" t="s">
        <v>632</v>
      </c>
      <c r="C872" s="101" t="s">
        <v>40</v>
      </c>
      <c r="D872" s="102">
        <v>91868</v>
      </c>
      <c r="E872" s="56" t="s">
        <v>33</v>
      </c>
      <c r="F872" s="56" t="s">
        <v>631</v>
      </c>
      <c r="G872" s="109">
        <v>2</v>
      </c>
      <c r="H872" s="96" t="s">
        <v>632</v>
      </c>
      <c r="I872" s="97" t="s">
        <v>630</v>
      </c>
      <c r="J872" s="98"/>
      <c r="K872" s="98"/>
      <c r="L872" s="99"/>
      <c r="M872" s="99"/>
      <c r="N872" s="99"/>
      <c r="O872" s="99"/>
      <c r="P872" s="99"/>
      <c r="Q872" s="99"/>
      <c r="R872" s="99"/>
      <c r="S872" s="99"/>
      <c r="T872" s="99">
        <v>20.95</v>
      </c>
      <c r="U872" s="100" t="s">
        <v>60</v>
      </c>
    </row>
    <row r="873" spans="1:21" x14ac:dyDescent="0.35">
      <c r="A873" s="53">
        <v>4</v>
      </c>
      <c r="B873" s="54" t="s">
        <v>1938</v>
      </c>
      <c r="C873" s="101"/>
      <c r="D873" s="102"/>
      <c r="E873" s="56"/>
      <c r="F873" s="103" t="s">
        <v>1939</v>
      </c>
      <c r="G873" s="109">
        <v>2</v>
      </c>
      <c r="H873" s="104" t="s">
        <v>1938</v>
      </c>
      <c r="I873" s="105" t="s">
        <v>1574</v>
      </c>
      <c r="J873" s="106"/>
      <c r="K873" s="107">
        <v>1</v>
      </c>
      <c r="L873" s="107">
        <v>20.95</v>
      </c>
      <c r="M873" s="107"/>
      <c r="N873" s="107"/>
      <c r="O873" s="107"/>
      <c r="P873" s="107"/>
      <c r="Q873" s="107"/>
      <c r="R873" s="107">
        <v>20.95</v>
      </c>
      <c r="S873" s="107">
        <v>20.95</v>
      </c>
      <c r="T873" s="99"/>
      <c r="U873" s="100"/>
    </row>
    <row r="874" spans="1:21" ht="58" x14ac:dyDescent="0.35">
      <c r="A874" s="53">
        <v>3</v>
      </c>
      <c r="B874" s="54" t="s">
        <v>635</v>
      </c>
      <c r="C874" s="101" t="s">
        <v>40</v>
      </c>
      <c r="D874" s="102">
        <v>101876</v>
      </c>
      <c r="E874" s="56" t="s">
        <v>33</v>
      </c>
      <c r="F874" s="56" t="s">
        <v>634</v>
      </c>
      <c r="G874" s="109">
        <v>2</v>
      </c>
      <c r="H874" s="96" t="s">
        <v>635</v>
      </c>
      <c r="I874" s="97" t="s">
        <v>633</v>
      </c>
      <c r="J874" s="98"/>
      <c r="K874" s="98"/>
      <c r="L874" s="99"/>
      <c r="M874" s="99"/>
      <c r="N874" s="99"/>
      <c r="O874" s="99"/>
      <c r="P874" s="99"/>
      <c r="Q874" s="99"/>
      <c r="R874" s="99"/>
      <c r="S874" s="99"/>
      <c r="T874" s="99">
        <v>1</v>
      </c>
      <c r="U874" s="100" t="s">
        <v>220</v>
      </c>
    </row>
    <row r="875" spans="1:21" x14ac:dyDescent="0.35">
      <c r="A875" s="53">
        <v>4</v>
      </c>
      <c r="B875" s="54" t="s">
        <v>1940</v>
      </c>
      <c r="C875" s="101"/>
      <c r="D875" s="102"/>
      <c r="E875" s="56"/>
      <c r="F875" s="103" t="s">
        <v>1941</v>
      </c>
      <c r="G875" s="109">
        <v>2</v>
      </c>
      <c r="H875" s="104" t="s">
        <v>1940</v>
      </c>
      <c r="I875" s="105" t="s">
        <v>1574</v>
      </c>
      <c r="J875" s="106"/>
      <c r="K875" s="107">
        <v>1</v>
      </c>
      <c r="L875" s="107">
        <v>1</v>
      </c>
      <c r="M875" s="107"/>
      <c r="N875" s="107"/>
      <c r="O875" s="107"/>
      <c r="P875" s="107"/>
      <c r="Q875" s="107"/>
      <c r="R875" s="107">
        <v>1</v>
      </c>
      <c r="S875" s="107">
        <v>1</v>
      </c>
      <c r="T875" s="99"/>
      <c r="U875" s="100"/>
    </row>
    <row r="876" spans="1:21" ht="72.5" x14ac:dyDescent="0.35">
      <c r="A876" s="53">
        <v>3</v>
      </c>
      <c r="B876" s="54" t="s">
        <v>637</v>
      </c>
      <c r="C876" s="101" t="s">
        <v>40</v>
      </c>
      <c r="D876" s="102">
        <v>101509</v>
      </c>
      <c r="E876" s="56" t="s">
        <v>33</v>
      </c>
      <c r="F876" s="56" t="s">
        <v>636</v>
      </c>
      <c r="G876" s="109">
        <v>2</v>
      </c>
      <c r="H876" s="96" t="s">
        <v>637</v>
      </c>
      <c r="I876" s="97" t="s">
        <v>356</v>
      </c>
      <c r="J876" s="98"/>
      <c r="K876" s="98"/>
      <c r="L876" s="99"/>
      <c r="M876" s="99"/>
      <c r="N876" s="99"/>
      <c r="O876" s="99"/>
      <c r="P876" s="99"/>
      <c r="Q876" s="99"/>
      <c r="R876" s="99"/>
      <c r="S876" s="99"/>
      <c r="T876" s="99">
        <v>1</v>
      </c>
      <c r="U876" s="100" t="s">
        <v>220</v>
      </c>
    </row>
    <row r="877" spans="1:21" x14ac:dyDescent="0.35">
      <c r="A877" s="53">
        <v>4</v>
      </c>
      <c r="B877" s="54" t="s">
        <v>1942</v>
      </c>
      <c r="C877" s="101"/>
      <c r="D877" s="102"/>
      <c r="E877" s="56"/>
      <c r="F877" s="103" t="s">
        <v>1943</v>
      </c>
      <c r="G877" s="109">
        <v>2</v>
      </c>
      <c r="H877" s="104" t="s">
        <v>1942</v>
      </c>
      <c r="I877" s="105" t="s">
        <v>1574</v>
      </c>
      <c r="J877" s="106"/>
      <c r="K877" s="107">
        <v>1</v>
      </c>
      <c r="L877" s="107">
        <v>1</v>
      </c>
      <c r="M877" s="107"/>
      <c r="N877" s="107"/>
      <c r="O877" s="107"/>
      <c r="P877" s="107"/>
      <c r="Q877" s="107"/>
      <c r="R877" s="107">
        <v>1</v>
      </c>
      <c r="S877" s="107">
        <v>1</v>
      </c>
      <c r="T877" s="99"/>
      <c r="U877" s="100"/>
    </row>
    <row r="878" spans="1:21" ht="54.75" customHeight="1" x14ac:dyDescent="0.35">
      <c r="A878" s="53">
        <v>3</v>
      </c>
      <c r="B878" s="54" t="s">
        <v>639</v>
      </c>
      <c r="C878" s="101" t="s">
        <v>40</v>
      </c>
      <c r="D878" s="102">
        <v>5044</v>
      </c>
      <c r="E878" s="3" t="s">
        <v>305</v>
      </c>
      <c r="F878" s="56" t="s">
        <v>638</v>
      </c>
      <c r="G878" s="109">
        <v>2</v>
      </c>
      <c r="H878" s="96" t="s">
        <v>639</v>
      </c>
      <c r="I878" s="97" t="s">
        <v>359</v>
      </c>
      <c r="J878" s="98"/>
      <c r="K878" s="98"/>
      <c r="L878" s="99"/>
      <c r="M878" s="99"/>
      <c r="N878" s="99"/>
      <c r="O878" s="99"/>
      <c r="P878" s="99"/>
      <c r="Q878" s="99"/>
      <c r="R878" s="99"/>
      <c r="S878" s="99"/>
      <c r="T878" s="99">
        <v>1</v>
      </c>
      <c r="U878" s="100" t="s">
        <v>309</v>
      </c>
    </row>
    <row r="879" spans="1:21" x14ac:dyDescent="0.35">
      <c r="A879" s="53">
        <v>4</v>
      </c>
      <c r="B879" s="54" t="s">
        <v>1944</v>
      </c>
      <c r="C879" s="101"/>
      <c r="D879" s="102"/>
      <c r="E879" s="56"/>
      <c r="F879" s="103" t="s">
        <v>1945</v>
      </c>
      <c r="G879" s="109">
        <v>2</v>
      </c>
      <c r="H879" s="104" t="s">
        <v>1944</v>
      </c>
      <c r="I879" s="105" t="s">
        <v>1574</v>
      </c>
      <c r="J879" s="106"/>
      <c r="K879" s="107">
        <v>1</v>
      </c>
      <c r="L879" s="107">
        <v>1</v>
      </c>
      <c r="M879" s="107"/>
      <c r="N879" s="107"/>
      <c r="O879" s="107"/>
      <c r="P879" s="107"/>
      <c r="Q879" s="107"/>
      <c r="R879" s="107">
        <v>1</v>
      </c>
      <c r="S879" s="107">
        <v>1</v>
      </c>
      <c r="T879" s="99"/>
      <c r="U879" s="100"/>
    </row>
    <row r="880" spans="1:21" ht="106.5" customHeight="1" x14ac:dyDescent="0.35">
      <c r="A880" s="53">
        <v>3</v>
      </c>
      <c r="B880" s="54" t="s">
        <v>642</v>
      </c>
      <c r="C880" s="101" t="s">
        <v>40</v>
      </c>
      <c r="D880" s="102">
        <v>97585</v>
      </c>
      <c r="E880" s="56" t="s">
        <v>33</v>
      </c>
      <c r="F880" s="56" t="s">
        <v>641</v>
      </c>
      <c r="G880" s="109">
        <v>2</v>
      </c>
      <c r="H880" s="96" t="s">
        <v>642</v>
      </c>
      <c r="I880" s="97" t="s">
        <v>640</v>
      </c>
      <c r="J880" s="98"/>
      <c r="K880" s="98"/>
      <c r="L880" s="99"/>
      <c r="M880" s="99"/>
      <c r="N880" s="99"/>
      <c r="O880" s="99"/>
      <c r="P880" s="99"/>
      <c r="Q880" s="99"/>
      <c r="R880" s="99"/>
      <c r="S880" s="99"/>
      <c r="T880" s="99">
        <v>6</v>
      </c>
      <c r="U880" s="100" t="s">
        <v>220</v>
      </c>
    </row>
    <row r="881" spans="1:21" x14ac:dyDescent="0.35">
      <c r="A881" s="53">
        <v>4</v>
      </c>
      <c r="B881" s="54" t="s">
        <v>1946</v>
      </c>
      <c r="C881" s="101"/>
      <c r="D881" s="102"/>
      <c r="E881" s="56"/>
      <c r="F881" s="103" t="s">
        <v>1947</v>
      </c>
      <c r="G881" s="109">
        <v>2</v>
      </c>
      <c r="H881" s="104" t="s">
        <v>1946</v>
      </c>
      <c r="I881" s="105" t="s">
        <v>1574</v>
      </c>
      <c r="J881" s="106"/>
      <c r="K881" s="107">
        <v>1</v>
      </c>
      <c r="L881" s="107">
        <v>6</v>
      </c>
      <c r="M881" s="107"/>
      <c r="N881" s="107"/>
      <c r="O881" s="107"/>
      <c r="P881" s="107"/>
      <c r="Q881" s="107"/>
      <c r="R881" s="107">
        <v>6</v>
      </c>
      <c r="S881" s="107">
        <v>6</v>
      </c>
      <c r="T881" s="99"/>
      <c r="U881" s="100"/>
    </row>
    <row r="882" spans="1:21" ht="58" x14ac:dyDescent="0.35">
      <c r="A882" s="53">
        <v>3</v>
      </c>
      <c r="B882" s="54" t="s">
        <v>644</v>
      </c>
      <c r="C882" s="101" t="s">
        <v>40</v>
      </c>
      <c r="D882" s="102">
        <v>103782</v>
      </c>
      <c r="E882" s="56" t="s">
        <v>33</v>
      </c>
      <c r="F882" s="56" t="s">
        <v>643</v>
      </c>
      <c r="G882" s="109">
        <v>2</v>
      </c>
      <c r="H882" s="96" t="s">
        <v>644</v>
      </c>
      <c r="I882" s="97" t="s">
        <v>353</v>
      </c>
      <c r="J882" s="98"/>
      <c r="K882" s="98"/>
      <c r="L882" s="99"/>
      <c r="M882" s="99"/>
      <c r="N882" s="99"/>
      <c r="O882" s="99"/>
      <c r="P882" s="99"/>
      <c r="Q882" s="99"/>
      <c r="R882" s="99"/>
      <c r="S882" s="99"/>
      <c r="T882" s="99">
        <v>4</v>
      </c>
      <c r="U882" s="100" t="s">
        <v>220</v>
      </c>
    </row>
    <row r="883" spans="1:21" x14ac:dyDescent="0.35">
      <c r="A883" s="53">
        <v>4</v>
      </c>
      <c r="B883" s="54" t="s">
        <v>1948</v>
      </c>
      <c r="C883" s="101"/>
      <c r="D883" s="102"/>
      <c r="E883" s="56"/>
      <c r="F883" s="103" t="s">
        <v>1949</v>
      </c>
      <c r="G883" s="109">
        <v>2</v>
      </c>
      <c r="H883" s="104" t="s">
        <v>1948</v>
      </c>
      <c r="I883" s="105" t="s">
        <v>1574</v>
      </c>
      <c r="J883" s="106"/>
      <c r="K883" s="107">
        <v>1</v>
      </c>
      <c r="L883" s="107">
        <v>4</v>
      </c>
      <c r="M883" s="107"/>
      <c r="N883" s="107"/>
      <c r="O883" s="107"/>
      <c r="P883" s="107"/>
      <c r="Q883" s="107"/>
      <c r="R883" s="107">
        <v>4</v>
      </c>
      <c r="S883" s="107">
        <v>4</v>
      </c>
      <c r="T883" s="99"/>
      <c r="U883" s="100"/>
    </row>
    <row r="884" spans="1:21" x14ac:dyDescent="0.35">
      <c r="A884" s="53">
        <v>2</v>
      </c>
      <c r="B884" s="54" t="s">
        <v>646</v>
      </c>
      <c r="C884" s="56"/>
      <c r="D884" s="102"/>
      <c r="E884" s="56"/>
      <c r="F884" s="90">
        <v>13</v>
      </c>
      <c r="G884" s="109">
        <v>2</v>
      </c>
      <c r="H884" s="91" t="s">
        <v>646</v>
      </c>
      <c r="I884" s="110" t="s">
        <v>645</v>
      </c>
      <c r="J884" s="41"/>
      <c r="K884" s="41"/>
      <c r="L884" s="41"/>
      <c r="M884" s="41"/>
      <c r="N884" s="42"/>
      <c r="O884" s="42"/>
      <c r="P884" s="42"/>
      <c r="Q884" s="42"/>
      <c r="R884" s="42"/>
      <c r="S884" s="42"/>
      <c r="T884" s="42"/>
      <c r="U884" s="93"/>
    </row>
    <row r="885" spans="1:21" ht="101.5" x14ac:dyDescent="0.35">
      <c r="A885" s="53">
        <v>3</v>
      </c>
      <c r="B885" s="54" t="s">
        <v>647</v>
      </c>
      <c r="C885" s="101" t="s">
        <v>40</v>
      </c>
      <c r="D885" s="102">
        <v>91785</v>
      </c>
      <c r="E885" s="56" t="s">
        <v>33</v>
      </c>
      <c r="F885" s="56" t="s">
        <v>430</v>
      </c>
      <c r="G885" s="109">
        <v>2</v>
      </c>
      <c r="H885" s="96" t="s">
        <v>647</v>
      </c>
      <c r="I885" s="97" t="s">
        <v>432</v>
      </c>
      <c r="J885" s="98"/>
      <c r="K885" s="98"/>
      <c r="L885" s="99"/>
      <c r="M885" s="99"/>
      <c r="N885" s="99"/>
      <c r="O885" s="99"/>
      <c r="P885" s="99"/>
      <c r="Q885" s="99"/>
      <c r="R885" s="99"/>
      <c r="S885" s="99"/>
      <c r="T885" s="99">
        <v>9.5299999999999994</v>
      </c>
      <c r="U885" s="100" t="s">
        <v>60</v>
      </c>
    </row>
    <row r="886" spans="1:21" x14ac:dyDescent="0.35">
      <c r="A886" s="53">
        <v>4</v>
      </c>
      <c r="B886" s="54" t="s">
        <v>1950</v>
      </c>
      <c r="C886" s="101"/>
      <c r="D886" s="102"/>
      <c r="E886" s="56"/>
      <c r="F886" s="103" t="s">
        <v>1733</v>
      </c>
      <c r="G886" s="109">
        <v>2</v>
      </c>
      <c r="H886" s="104" t="s">
        <v>1950</v>
      </c>
      <c r="I886" s="105"/>
      <c r="J886" s="106"/>
      <c r="K886" s="107">
        <v>1</v>
      </c>
      <c r="L886" s="107">
        <v>9.5299999999999994</v>
      </c>
      <c r="M886" s="107"/>
      <c r="N886" s="107"/>
      <c r="O886" s="107"/>
      <c r="P886" s="107"/>
      <c r="Q886" s="107"/>
      <c r="R886" s="107">
        <v>9.5299999999999994</v>
      </c>
      <c r="S886" s="107">
        <v>9.5299999999999994</v>
      </c>
      <c r="T886" s="99"/>
      <c r="U886" s="100"/>
    </row>
    <row r="887" spans="1:21" ht="101.5" x14ac:dyDescent="0.35">
      <c r="A887" s="53">
        <v>3</v>
      </c>
      <c r="B887" s="54" t="s">
        <v>648</v>
      </c>
      <c r="C887" s="101" t="s">
        <v>40</v>
      </c>
      <c r="D887" s="102">
        <v>91784</v>
      </c>
      <c r="E887" s="56" t="s">
        <v>33</v>
      </c>
      <c r="F887" s="56" t="s">
        <v>434</v>
      </c>
      <c r="G887" s="109">
        <v>2</v>
      </c>
      <c r="H887" s="96" t="s">
        <v>648</v>
      </c>
      <c r="I887" s="97" t="s">
        <v>436</v>
      </c>
      <c r="J887" s="98"/>
      <c r="K887" s="98"/>
      <c r="L887" s="99"/>
      <c r="M887" s="99"/>
      <c r="N887" s="99"/>
      <c r="O887" s="99"/>
      <c r="P887" s="99"/>
      <c r="Q887" s="99"/>
      <c r="R887" s="99"/>
      <c r="S887" s="99"/>
      <c r="T887" s="99">
        <v>11.7</v>
      </c>
      <c r="U887" s="100" t="s">
        <v>60</v>
      </c>
    </row>
    <row r="888" spans="1:21" x14ac:dyDescent="0.35">
      <c r="A888" s="53">
        <v>4</v>
      </c>
      <c r="B888" s="54" t="s">
        <v>1951</v>
      </c>
      <c r="C888" s="101"/>
      <c r="D888" s="102"/>
      <c r="E888" s="56"/>
      <c r="F888" s="103" t="s">
        <v>1735</v>
      </c>
      <c r="G888" s="109">
        <v>2</v>
      </c>
      <c r="H888" s="104" t="s">
        <v>1951</v>
      </c>
      <c r="I888" s="105"/>
      <c r="J888" s="106"/>
      <c r="K888" s="107">
        <v>1</v>
      </c>
      <c r="L888" s="107">
        <v>11.7</v>
      </c>
      <c r="M888" s="107"/>
      <c r="N888" s="107"/>
      <c r="O888" s="107"/>
      <c r="P888" s="107"/>
      <c r="Q888" s="107"/>
      <c r="R888" s="107">
        <v>11.7</v>
      </c>
      <c r="S888" s="107">
        <v>11.7</v>
      </c>
      <c r="T888" s="99"/>
      <c r="U888" s="100"/>
    </row>
    <row r="889" spans="1:21" ht="101.5" x14ac:dyDescent="0.35">
      <c r="A889" s="53">
        <v>3</v>
      </c>
      <c r="B889" s="54" t="s">
        <v>649</v>
      </c>
      <c r="C889" s="101" t="s">
        <v>40</v>
      </c>
      <c r="D889" s="102">
        <v>91786</v>
      </c>
      <c r="E889" s="56" t="s">
        <v>33</v>
      </c>
      <c r="F889" s="56" t="s">
        <v>438</v>
      </c>
      <c r="G889" s="109">
        <v>2</v>
      </c>
      <c r="H889" s="96" t="s">
        <v>649</v>
      </c>
      <c r="I889" s="97" t="s">
        <v>440</v>
      </c>
      <c r="J889" s="98"/>
      <c r="K889" s="98"/>
      <c r="L889" s="99"/>
      <c r="M889" s="99"/>
      <c r="N889" s="99"/>
      <c r="O889" s="99"/>
      <c r="P889" s="99"/>
      <c r="Q889" s="99"/>
      <c r="R889" s="99"/>
      <c r="S889" s="99"/>
      <c r="T889" s="99">
        <v>4.5</v>
      </c>
      <c r="U889" s="100" t="s">
        <v>60</v>
      </c>
    </row>
    <row r="890" spans="1:21" x14ac:dyDescent="0.35">
      <c r="A890" s="53">
        <v>4</v>
      </c>
      <c r="B890" s="54" t="s">
        <v>1952</v>
      </c>
      <c r="C890" s="101"/>
      <c r="D890" s="102"/>
      <c r="E890" s="56"/>
      <c r="F890" s="103" t="s">
        <v>1737</v>
      </c>
      <c r="G890" s="109">
        <v>2</v>
      </c>
      <c r="H890" s="104" t="s">
        <v>1952</v>
      </c>
      <c r="I890" s="105"/>
      <c r="J890" s="106"/>
      <c r="K890" s="107">
        <v>1</v>
      </c>
      <c r="L890" s="107">
        <v>4.5</v>
      </c>
      <c r="M890" s="107"/>
      <c r="N890" s="107"/>
      <c r="O890" s="107"/>
      <c r="P890" s="107"/>
      <c r="Q890" s="107"/>
      <c r="R890" s="107">
        <v>4.5</v>
      </c>
      <c r="S890" s="107">
        <v>4.5</v>
      </c>
      <c r="T890" s="99"/>
      <c r="U890" s="100"/>
    </row>
    <row r="891" spans="1:21" ht="87" x14ac:dyDescent="0.35">
      <c r="A891" s="53">
        <v>3</v>
      </c>
      <c r="B891" s="54" t="s">
        <v>650</v>
      </c>
      <c r="C891" s="101" t="s">
        <v>40</v>
      </c>
      <c r="D891" s="102">
        <v>91787</v>
      </c>
      <c r="E891" s="56" t="s">
        <v>33</v>
      </c>
      <c r="F891" s="56" t="s">
        <v>442</v>
      </c>
      <c r="G891" s="109">
        <v>2</v>
      </c>
      <c r="H891" s="96" t="s">
        <v>650</v>
      </c>
      <c r="I891" s="97" t="s">
        <v>441</v>
      </c>
      <c r="J891" s="98"/>
      <c r="K891" s="98"/>
      <c r="L891" s="99"/>
      <c r="M891" s="99"/>
      <c r="N891" s="99"/>
      <c r="O891" s="99"/>
      <c r="P891" s="99"/>
      <c r="Q891" s="99"/>
      <c r="R891" s="99"/>
      <c r="S891" s="99"/>
      <c r="T891" s="99">
        <v>4.24</v>
      </c>
      <c r="U891" s="100" t="s">
        <v>60</v>
      </c>
    </row>
    <row r="892" spans="1:21" x14ac:dyDescent="0.35">
      <c r="A892" s="53">
        <v>4</v>
      </c>
      <c r="B892" s="54" t="s">
        <v>1953</v>
      </c>
      <c r="C892" s="101"/>
      <c r="D892" s="102"/>
      <c r="E892" s="56"/>
      <c r="F892" s="103" t="s">
        <v>1739</v>
      </c>
      <c r="G892" s="109">
        <v>2</v>
      </c>
      <c r="H892" s="104" t="s">
        <v>1953</v>
      </c>
      <c r="I892" s="105"/>
      <c r="J892" s="106"/>
      <c r="K892" s="107">
        <v>1</v>
      </c>
      <c r="L892" s="107">
        <v>4.24</v>
      </c>
      <c r="M892" s="107"/>
      <c r="N892" s="107"/>
      <c r="O892" s="107"/>
      <c r="P892" s="107"/>
      <c r="Q892" s="107"/>
      <c r="R892" s="107">
        <v>4.24</v>
      </c>
      <c r="S892" s="107">
        <v>4.24</v>
      </c>
      <c r="T892" s="99"/>
      <c r="U892" s="100"/>
    </row>
    <row r="893" spans="1:21" ht="58" x14ac:dyDescent="0.35">
      <c r="A893" s="53">
        <v>3</v>
      </c>
      <c r="B893" s="54" t="s">
        <v>652</v>
      </c>
      <c r="C893" s="101" t="s">
        <v>40</v>
      </c>
      <c r="D893" s="102">
        <v>94792</v>
      </c>
      <c r="E893" s="56" t="s">
        <v>33</v>
      </c>
      <c r="F893" s="56" t="s">
        <v>445</v>
      </c>
      <c r="G893" s="109">
        <v>2</v>
      </c>
      <c r="H893" s="96" t="s">
        <v>652</v>
      </c>
      <c r="I893" s="97" t="s">
        <v>651</v>
      </c>
      <c r="J893" s="98"/>
      <c r="K893" s="98"/>
      <c r="L893" s="99"/>
      <c r="M893" s="99"/>
      <c r="N893" s="99"/>
      <c r="O893" s="99"/>
      <c r="P893" s="99"/>
      <c r="Q893" s="99"/>
      <c r="R893" s="99"/>
      <c r="S893" s="99"/>
      <c r="T893" s="99">
        <v>1</v>
      </c>
      <c r="U893" s="100" t="s">
        <v>220</v>
      </c>
    </row>
    <row r="894" spans="1:21" x14ac:dyDescent="0.35">
      <c r="A894" s="53">
        <v>4</v>
      </c>
      <c r="B894" s="54" t="s">
        <v>1954</v>
      </c>
      <c r="C894" s="101"/>
      <c r="D894" s="102"/>
      <c r="E894" s="56"/>
      <c r="F894" s="103" t="s">
        <v>1741</v>
      </c>
      <c r="G894" s="109">
        <v>2</v>
      </c>
      <c r="H894" s="104" t="s">
        <v>1954</v>
      </c>
      <c r="I894" s="105"/>
      <c r="J894" s="106"/>
      <c r="K894" s="107">
        <v>1</v>
      </c>
      <c r="L894" s="107">
        <v>1</v>
      </c>
      <c r="M894" s="107"/>
      <c r="N894" s="107"/>
      <c r="O894" s="107"/>
      <c r="P894" s="107"/>
      <c r="Q894" s="107"/>
      <c r="R894" s="107">
        <v>1</v>
      </c>
      <c r="S894" s="107">
        <v>1</v>
      </c>
      <c r="T894" s="99"/>
      <c r="U894" s="100"/>
    </row>
    <row r="895" spans="1:21" ht="58" x14ac:dyDescent="0.35">
      <c r="A895" s="53">
        <v>3</v>
      </c>
      <c r="B895" s="54" t="s">
        <v>653</v>
      </c>
      <c r="C895" s="101" t="s">
        <v>40</v>
      </c>
      <c r="D895" s="102">
        <v>94490</v>
      </c>
      <c r="E895" s="56" t="s">
        <v>33</v>
      </c>
      <c r="F895" s="56" t="s">
        <v>448</v>
      </c>
      <c r="G895" s="109">
        <v>2</v>
      </c>
      <c r="H895" s="96" t="s">
        <v>653</v>
      </c>
      <c r="I895" s="97" t="s">
        <v>447</v>
      </c>
      <c r="J895" s="98"/>
      <c r="K895" s="98"/>
      <c r="L895" s="99"/>
      <c r="M895" s="99"/>
      <c r="N895" s="99"/>
      <c r="O895" s="99"/>
      <c r="P895" s="99"/>
      <c r="Q895" s="99"/>
      <c r="R895" s="99"/>
      <c r="S895" s="99"/>
      <c r="T895" s="99">
        <v>2</v>
      </c>
      <c r="U895" s="100" t="s">
        <v>220</v>
      </c>
    </row>
    <row r="896" spans="1:21" x14ac:dyDescent="0.35">
      <c r="A896" s="53">
        <v>4</v>
      </c>
      <c r="B896" s="54" t="s">
        <v>1955</v>
      </c>
      <c r="C896" s="101"/>
      <c r="D896" s="102"/>
      <c r="E896" s="56"/>
      <c r="F896" s="103" t="s">
        <v>1743</v>
      </c>
      <c r="G896" s="109">
        <v>2</v>
      </c>
      <c r="H896" s="104" t="s">
        <v>1955</v>
      </c>
      <c r="I896" s="105"/>
      <c r="J896" s="106"/>
      <c r="K896" s="107">
        <v>1</v>
      </c>
      <c r="L896" s="107">
        <v>2</v>
      </c>
      <c r="M896" s="107"/>
      <c r="N896" s="107"/>
      <c r="O896" s="107"/>
      <c r="P896" s="107"/>
      <c r="Q896" s="107"/>
      <c r="R896" s="107">
        <v>2</v>
      </c>
      <c r="S896" s="107">
        <v>2</v>
      </c>
      <c r="T896" s="99"/>
      <c r="U896" s="100"/>
    </row>
    <row r="897" spans="1:21" ht="58" x14ac:dyDescent="0.35">
      <c r="A897" s="53">
        <v>3</v>
      </c>
      <c r="B897" s="54" t="s">
        <v>654</v>
      </c>
      <c r="C897" s="101" t="s">
        <v>40</v>
      </c>
      <c r="D897" s="102">
        <v>102613</v>
      </c>
      <c r="E897" s="56" t="s">
        <v>33</v>
      </c>
      <c r="F897" s="56" t="s">
        <v>451</v>
      </c>
      <c r="G897" s="109">
        <v>2</v>
      </c>
      <c r="H897" s="96" t="s">
        <v>654</v>
      </c>
      <c r="I897" s="97" t="s">
        <v>453</v>
      </c>
      <c r="J897" s="98"/>
      <c r="K897" s="98"/>
      <c r="L897" s="99"/>
      <c r="M897" s="99"/>
      <c r="N897" s="99"/>
      <c r="O897" s="99"/>
      <c r="P897" s="99"/>
      <c r="Q897" s="99"/>
      <c r="R897" s="99"/>
      <c r="S897" s="99"/>
      <c r="T897" s="99">
        <v>2</v>
      </c>
      <c r="U897" s="100" t="s">
        <v>220</v>
      </c>
    </row>
    <row r="898" spans="1:21" x14ac:dyDescent="0.35">
      <c r="A898" s="53">
        <v>4</v>
      </c>
      <c r="B898" s="54" t="s">
        <v>1956</v>
      </c>
      <c r="C898" s="101"/>
      <c r="D898" s="102"/>
      <c r="E898" s="56"/>
      <c r="F898" s="103" t="s">
        <v>1745</v>
      </c>
      <c r="G898" s="109">
        <v>2</v>
      </c>
      <c r="H898" s="104" t="s">
        <v>1956</v>
      </c>
      <c r="I898" s="105"/>
      <c r="J898" s="106"/>
      <c r="K898" s="107">
        <v>1</v>
      </c>
      <c r="L898" s="107">
        <v>2</v>
      </c>
      <c r="M898" s="107"/>
      <c r="N898" s="107"/>
      <c r="O898" s="107"/>
      <c r="P898" s="107"/>
      <c r="Q898" s="107"/>
      <c r="R898" s="107">
        <v>2</v>
      </c>
      <c r="S898" s="107">
        <v>2</v>
      </c>
      <c r="T898" s="99"/>
      <c r="U898" s="100"/>
    </row>
    <row r="899" spans="1:21" ht="43.5" x14ac:dyDescent="0.35">
      <c r="A899" s="53">
        <v>3</v>
      </c>
      <c r="B899" s="54" t="s">
        <v>655</v>
      </c>
      <c r="C899" s="101" t="s">
        <v>40</v>
      </c>
      <c r="D899" s="102">
        <v>94796</v>
      </c>
      <c r="E899" s="56" t="s">
        <v>33</v>
      </c>
      <c r="F899" s="56" t="s">
        <v>454</v>
      </c>
      <c r="G899" s="109">
        <v>2</v>
      </c>
      <c r="H899" s="96" t="s">
        <v>655</v>
      </c>
      <c r="I899" s="97" t="s">
        <v>456</v>
      </c>
      <c r="J899" s="98"/>
      <c r="K899" s="98"/>
      <c r="L899" s="99"/>
      <c r="M899" s="99"/>
      <c r="N899" s="99"/>
      <c r="O899" s="99"/>
      <c r="P899" s="99"/>
      <c r="Q899" s="99"/>
      <c r="R899" s="99"/>
      <c r="S899" s="99"/>
      <c r="T899" s="99">
        <v>1</v>
      </c>
      <c r="U899" s="100" t="s">
        <v>220</v>
      </c>
    </row>
    <row r="900" spans="1:21" x14ac:dyDescent="0.35">
      <c r="A900" s="53">
        <v>4</v>
      </c>
      <c r="B900" s="54" t="s">
        <v>1957</v>
      </c>
      <c r="C900" s="101"/>
      <c r="D900" s="102"/>
      <c r="E900" s="56"/>
      <c r="F900" s="103" t="s">
        <v>1747</v>
      </c>
      <c r="G900" s="109">
        <v>2</v>
      </c>
      <c r="H900" s="104" t="s">
        <v>1957</v>
      </c>
      <c r="I900" s="105"/>
      <c r="J900" s="106"/>
      <c r="K900" s="107">
        <v>1</v>
      </c>
      <c r="L900" s="107">
        <v>1</v>
      </c>
      <c r="M900" s="107"/>
      <c r="N900" s="107"/>
      <c r="O900" s="107"/>
      <c r="P900" s="107"/>
      <c r="Q900" s="107"/>
      <c r="R900" s="107">
        <v>1</v>
      </c>
      <c r="S900" s="107">
        <v>1</v>
      </c>
      <c r="T900" s="99"/>
      <c r="U900" s="100"/>
    </row>
    <row r="901" spans="1:21" x14ac:dyDescent="0.35">
      <c r="C901" s="101"/>
      <c r="D901" s="102"/>
      <c r="E901" s="56"/>
      <c r="F901" s="103"/>
      <c r="G901" s="109">
        <v>2</v>
      </c>
      <c r="H901" s="112"/>
      <c r="I901" s="113" t="s">
        <v>1752</v>
      </c>
      <c r="J901" s="114"/>
      <c r="K901" s="115"/>
      <c r="L901" s="115"/>
      <c r="M901" s="115"/>
      <c r="N901" s="115"/>
      <c r="O901" s="115"/>
      <c r="P901" s="115"/>
      <c r="Q901" s="115"/>
      <c r="R901" s="115"/>
      <c r="S901" s="115"/>
      <c r="T901" s="116"/>
      <c r="U901" s="117"/>
    </row>
    <row r="902" spans="1:21" ht="43.5" x14ac:dyDescent="0.35">
      <c r="A902" s="53">
        <v>3</v>
      </c>
      <c r="B902" s="54" t="s">
        <v>657</v>
      </c>
      <c r="C902" s="101" t="s">
        <v>40</v>
      </c>
      <c r="D902" s="102">
        <v>98110</v>
      </c>
      <c r="E902" s="56" t="s">
        <v>33</v>
      </c>
      <c r="F902" s="56" t="s">
        <v>457</v>
      </c>
      <c r="G902" s="109">
        <v>2</v>
      </c>
      <c r="H902" s="96" t="s">
        <v>657</v>
      </c>
      <c r="I902" s="97" t="s">
        <v>656</v>
      </c>
      <c r="J902" s="98"/>
      <c r="K902" s="98"/>
      <c r="L902" s="99"/>
      <c r="M902" s="99"/>
      <c r="N902" s="99"/>
      <c r="O902" s="99"/>
      <c r="P902" s="99"/>
      <c r="Q902" s="99"/>
      <c r="R902" s="99"/>
      <c r="S902" s="99"/>
      <c r="T902" s="99">
        <v>1</v>
      </c>
      <c r="U902" s="100" t="s">
        <v>220</v>
      </c>
    </row>
    <row r="903" spans="1:21" x14ac:dyDescent="0.35">
      <c r="A903" s="53">
        <v>4</v>
      </c>
      <c r="B903" s="54" t="s">
        <v>1958</v>
      </c>
      <c r="C903" s="101"/>
      <c r="D903" s="102"/>
      <c r="E903" s="56"/>
      <c r="F903" s="103" t="s">
        <v>1749</v>
      </c>
      <c r="G903" s="109">
        <v>2</v>
      </c>
      <c r="H903" s="104" t="s">
        <v>1958</v>
      </c>
      <c r="I903" s="105"/>
      <c r="J903" s="106"/>
      <c r="K903" s="107">
        <v>1</v>
      </c>
      <c r="L903" s="107">
        <v>1</v>
      </c>
      <c r="M903" s="107"/>
      <c r="N903" s="107"/>
      <c r="O903" s="107"/>
      <c r="P903" s="107"/>
      <c r="Q903" s="107"/>
      <c r="R903" s="107">
        <v>1</v>
      </c>
      <c r="S903" s="107">
        <v>1</v>
      </c>
      <c r="T903" s="99"/>
      <c r="U903" s="100"/>
    </row>
    <row r="904" spans="1:21" ht="72.5" x14ac:dyDescent="0.35">
      <c r="A904" s="53">
        <v>3</v>
      </c>
      <c r="B904" s="54" t="s">
        <v>658</v>
      </c>
      <c r="C904" s="101" t="s">
        <v>40</v>
      </c>
      <c r="D904" s="102">
        <v>99258</v>
      </c>
      <c r="E904" s="56" t="s">
        <v>33</v>
      </c>
      <c r="F904" s="56" t="s">
        <v>460</v>
      </c>
      <c r="G904" s="109">
        <v>2</v>
      </c>
      <c r="H904" s="96" t="s">
        <v>658</v>
      </c>
      <c r="I904" s="97" t="s">
        <v>465</v>
      </c>
      <c r="J904" s="98"/>
      <c r="K904" s="98"/>
      <c r="L904" s="99"/>
      <c r="M904" s="99"/>
      <c r="N904" s="99"/>
      <c r="O904" s="99"/>
      <c r="P904" s="99"/>
      <c r="Q904" s="99"/>
      <c r="R904" s="99"/>
      <c r="S904" s="99"/>
      <c r="T904" s="99">
        <v>2</v>
      </c>
      <c r="U904" s="100" t="s">
        <v>220</v>
      </c>
    </row>
    <row r="905" spans="1:21" x14ac:dyDescent="0.35">
      <c r="A905" s="53">
        <v>4</v>
      </c>
      <c r="B905" s="54" t="s">
        <v>1959</v>
      </c>
      <c r="C905" s="101"/>
      <c r="D905" s="102"/>
      <c r="E905" s="56"/>
      <c r="F905" s="103" t="s">
        <v>1751</v>
      </c>
      <c r="G905" s="109">
        <v>2</v>
      </c>
      <c r="H905" s="104" t="s">
        <v>1959</v>
      </c>
      <c r="I905" s="105"/>
      <c r="J905" s="106"/>
      <c r="K905" s="107">
        <v>1</v>
      </c>
      <c r="L905" s="107">
        <v>2</v>
      </c>
      <c r="M905" s="107"/>
      <c r="N905" s="107"/>
      <c r="O905" s="107"/>
      <c r="P905" s="107"/>
      <c r="Q905" s="107"/>
      <c r="R905" s="107">
        <v>2</v>
      </c>
      <c r="S905" s="107">
        <v>2</v>
      </c>
      <c r="T905" s="99"/>
      <c r="U905" s="100"/>
    </row>
    <row r="906" spans="1:21" ht="58" x14ac:dyDescent="0.35">
      <c r="A906" s="53">
        <v>3</v>
      </c>
      <c r="B906" s="54" t="s">
        <v>659</v>
      </c>
      <c r="C906" s="101" t="s">
        <v>40</v>
      </c>
      <c r="D906" s="102">
        <v>89482</v>
      </c>
      <c r="E906" s="56" t="s">
        <v>33</v>
      </c>
      <c r="F906" s="56" t="s">
        <v>463</v>
      </c>
      <c r="G906" s="109">
        <v>2</v>
      </c>
      <c r="H906" s="96" t="s">
        <v>659</v>
      </c>
      <c r="I906" s="97" t="s">
        <v>468</v>
      </c>
      <c r="J906" s="98"/>
      <c r="K906" s="98"/>
      <c r="L906" s="99"/>
      <c r="M906" s="99"/>
      <c r="N906" s="99"/>
      <c r="O906" s="99"/>
      <c r="P906" s="99"/>
      <c r="Q906" s="99"/>
      <c r="R906" s="99"/>
      <c r="S906" s="99"/>
      <c r="T906" s="99">
        <v>1</v>
      </c>
      <c r="U906" s="100" t="s">
        <v>220</v>
      </c>
    </row>
    <row r="907" spans="1:21" x14ac:dyDescent="0.35">
      <c r="A907" s="53">
        <v>4</v>
      </c>
      <c r="B907" s="54" t="s">
        <v>1960</v>
      </c>
      <c r="C907" s="101"/>
      <c r="D907" s="102"/>
      <c r="E907" s="56"/>
      <c r="F907" s="103" t="s">
        <v>1754</v>
      </c>
      <c r="G907" s="109">
        <v>2</v>
      </c>
      <c r="H907" s="104" t="s">
        <v>1960</v>
      </c>
      <c r="I907" s="105"/>
      <c r="J907" s="106"/>
      <c r="K907" s="107">
        <v>1</v>
      </c>
      <c r="L907" s="107">
        <v>1</v>
      </c>
      <c r="M907" s="107"/>
      <c r="N907" s="107"/>
      <c r="O907" s="107"/>
      <c r="P907" s="107"/>
      <c r="Q907" s="107"/>
      <c r="R907" s="107">
        <v>1</v>
      </c>
      <c r="S907" s="107">
        <v>1</v>
      </c>
      <c r="T907" s="99"/>
      <c r="U907" s="100"/>
    </row>
    <row r="908" spans="1:21" ht="116" x14ac:dyDescent="0.35">
      <c r="A908" s="53">
        <v>3</v>
      </c>
      <c r="B908" s="54" t="s">
        <v>660</v>
      </c>
      <c r="C908" s="101" t="s">
        <v>40</v>
      </c>
      <c r="D908" s="102">
        <v>91792</v>
      </c>
      <c r="E908" s="56" t="s">
        <v>33</v>
      </c>
      <c r="F908" s="56" t="s">
        <v>466</v>
      </c>
      <c r="G908" s="109">
        <v>2</v>
      </c>
      <c r="H908" s="96" t="s">
        <v>660</v>
      </c>
      <c r="I908" s="97" t="s">
        <v>474</v>
      </c>
      <c r="J908" s="98"/>
      <c r="K908" s="98"/>
      <c r="L908" s="99"/>
      <c r="M908" s="99"/>
      <c r="N908" s="99"/>
      <c r="O908" s="99"/>
      <c r="P908" s="99"/>
      <c r="Q908" s="99"/>
      <c r="R908" s="99"/>
      <c r="S908" s="99"/>
      <c r="T908" s="99">
        <v>2.38</v>
      </c>
      <c r="U908" s="100" t="s">
        <v>60</v>
      </c>
    </row>
    <row r="909" spans="1:21" x14ac:dyDescent="0.35">
      <c r="A909" s="53">
        <v>4</v>
      </c>
      <c r="B909" s="54" t="s">
        <v>1961</v>
      </c>
      <c r="C909" s="101"/>
      <c r="D909" s="102"/>
      <c r="E909" s="56"/>
      <c r="F909" s="103" t="s">
        <v>1756</v>
      </c>
      <c r="G909" s="109">
        <v>2</v>
      </c>
      <c r="H909" s="104" t="s">
        <v>1961</v>
      </c>
      <c r="I909" s="105"/>
      <c r="J909" s="106"/>
      <c r="K909" s="107">
        <v>1</v>
      </c>
      <c r="L909" s="107">
        <v>2.38</v>
      </c>
      <c r="M909" s="107"/>
      <c r="N909" s="107"/>
      <c r="O909" s="107"/>
      <c r="P909" s="107"/>
      <c r="Q909" s="107"/>
      <c r="R909" s="107">
        <v>2.38</v>
      </c>
      <c r="S909" s="107">
        <v>2.38</v>
      </c>
      <c r="T909" s="99"/>
      <c r="U909" s="100"/>
    </row>
    <row r="910" spans="1:21" ht="116" x14ac:dyDescent="0.35">
      <c r="A910" s="53">
        <v>3</v>
      </c>
      <c r="B910" s="54" t="s">
        <v>661</v>
      </c>
      <c r="C910" s="101" t="s">
        <v>40</v>
      </c>
      <c r="D910" s="102">
        <v>91793</v>
      </c>
      <c r="E910" s="56" t="s">
        <v>33</v>
      </c>
      <c r="F910" s="56" t="s">
        <v>469</v>
      </c>
      <c r="G910" s="109">
        <v>2</v>
      </c>
      <c r="H910" s="96" t="s">
        <v>661</v>
      </c>
      <c r="I910" s="97" t="s">
        <v>478</v>
      </c>
      <c r="J910" s="98"/>
      <c r="K910" s="98"/>
      <c r="L910" s="99"/>
      <c r="M910" s="99"/>
      <c r="N910" s="99"/>
      <c r="O910" s="99"/>
      <c r="P910" s="99"/>
      <c r="Q910" s="99"/>
      <c r="R910" s="99"/>
      <c r="S910" s="99"/>
      <c r="T910" s="99">
        <v>8.01</v>
      </c>
      <c r="U910" s="100" t="s">
        <v>60</v>
      </c>
    </row>
    <row r="911" spans="1:21" x14ac:dyDescent="0.35">
      <c r="A911" s="53">
        <v>4</v>
      </c>
      <c r="B911" s="54" t="s">
        <v>1962</v>
      </c>
      <c r="C911" s="101"/>
      <c r="D911" s="102"/>
      <c r="E911" s="56"/>
      <c r="F911" s="103" t="s">
        <v>1758</v>
      </c>
      <c r="G911" s="109">
        <v>2</v>
      </c>
      <c r="H911" s="104" t="s">
        <v>1962</v>
      </c>
      <c r="I911" s="105"/>
      <c r="J911" s="106"/>
      <c r="K911" s="107">
        <v>1</v>
      </c>
      <c r="L911" s="107">
        <v>8.01</v>
      </c>
      <c r="M911" s="107"/>
      <c r="N911" s="107"/>
      <c r="O911" s="107"/>
      <c r="P911" s="107"/>
      <c r="Q911" s="107"/>
      <c r="R911" s="107">
        <v>8.01</v>
      </c>
      <c r="S911" s="107">
        <v>8.01</v>
      </c>
      <c r="T911" s="99"/>
      <c r="U911" s="100"/>
    </row>
    <row r="912" spans="1:21" ht="115.5" customHeight="1" x14ac:dyDescent="0.35">
      <c r="A912" s="53">
        <v>3</v>
      </c>
      <c r="B912" s="54" t="s">
        <v>662</v>
      </c>
      <c r="C912" s="101" t="s">
        <v>40</v>
      </c>
      <c r="D912" s="102">
        <v>91795</v>
      </c>
      <c r="E912" s="56" t="s">
        <v>33</v>
      </c>
      <c r="F912" s="56" t="s">
        <v>472</v>
      </c>
      <c r="G912" s="109">
        <v>2</v>
      </c>
      <c r="H912" s="96" t="s">
        <v>662</v>
      </c>
      <c r="I912" s="97" t="s">
        <v>485</v>
      </c>
      <c r="J912" s="98"/>
      <c r="K912" s="98"/>
      <c r="L912" s="99"/>
      <c r="M912" s="99"/>
      <c r="N912" s="99"/>
      <c r="O912" s="99"/>
      <c r="P912" s="99"/>
      <c r="Q912" s="99"/>
      <c r="R912" s="99"/>
      <c r="S912" s="99"/>
      <c r="T912" s="99">
        <v>8.5399999999999991</v>
      </c>
      <c r="U912" s="100" t="s">
        <v>60</v>
      </c>
    </row>
    <row r="913" spans="1:21" x14ac:dyDescent="0.35">
      <c r="A913" s="53">
        <v>4</v>
      </c>
      <c r="B913" s="54" t="s">
        <v>1963</v>
      </c>
      <c r="C913" s="101"/>
      <c r="D913" s="102"/>
      <c r="E913" s="56"/>
      <c r="F913" s="103" t="s">
        <v>1760</v>
      </c>
      <c r="G913" s="109">
        <v>2</v>
      </c>
      <c r="H913" s="104" t="s">
        <v>1963</v>
      </c>
      <c r="I913" s="105"/>
      <c r="J913" s="106"/>
      <c r="K913" s="107">
        <v>1</v>
      </c>
      <c r="L913" s="107">
        <v>8.5399999999999991</v>
      </c>
      <c r="M913" s="107"/>
      <c r="N913" s="107"/>
      <c r="O913" s="107"/>
      <c r="P913" s="107"/>
      <c r="Q913" s="107"/>
      <c r="R913" s="107">
        <v>8.5399999999999991</v>
      </c>
      <c r="S913" s="107">
        <v>8.5399999999999991</v>
      </c>
      <c r="T913" s="99"/>
      <c r="U913" s="100"/>
    </row>
    <row r="914" spans="1:21" x14ac:dyDescent="0.35">
      <c r="C914" s="101"/>
      <c r="D914" s="102"/>
      <c r="E914" s="56"/>
      <c r="F914" s="103"/>
      <c r="G914" s="109"/>
      <c r="H914" s="112"/>
      <c r="I914" s="113" t="s">
        <v>1767</v>
      </c>
      <c r="J914" s="114"/>
      <c r="K914" s="115"/>
      <c r="L914" s="115"/>
      <c r="M914" s="115"/>
      <c r="N914" s="115"/>
      <c r="O914" s="115"/>
      <c r="P914" s="115"/>
      <c r="Q914" s="115"/>
      <c r="R914" s="115"/>
      <c r="S914" s="115"/>
      <c r="T914" s="116"/>
      <c r="U914" s="117"/>
    </row>
    <row r="915" spans="1:21" ht="72.5" x14ac:dyDescent="0.35">
      <c r="A915" s="53">
        <v>3</v>
      </c>
      <c r="B915" s="54" t="s">
        <v>663</v>
      </c>
      <c r="C915" s="101" t="s">
        <v>40</v>
      </c>
      <c r="D915" s="102">
        <v>99251</v>
      </c>
      <c r="E915" s="56" t="s">
        <v>33</v>
      </c>
      <c r="F915" s="56" t="s">
        <v>476</v>
      </c>
      <c r="G915" s="109">
        <v>2</v>
      </c>
      <c r="H915" s="96" t="s">
        <v>663</v>
      </c>
      <c r="I915" s="97" t="s">
        <v>486</v>
      </c>
      <c r="J915" s="98"/>
      <c r="K915" s="98"/>
      <c r="L915" s="99"/>
      <c r="M915" s="99"/>
      <c r="N915" s="99"/>
      <c r="O915" s="99"/>
      <c r="P915" s="99"/>
      <c r="Q915" s="99"/>
      <c r="R915" s="99"/>
      <c r="S915" s="99"/>
      <c r="T915" s="99">
        <v>1</v>
      </c>
      <c r="U915" s="100" t="s">
        <v>220</v>
      </c>
    </row>
    <row r="916" spans="1:21" x14ac:dyDescent="0.35">
      <c r="A916" s="53">
        <v>4</v>
      </c>
      <c r="B916" s="54" t="s">
        <v>1964</v>
      </c>
      <c r="C916" s="101"/>
      <c r="D916" s="102"/>
      <c r="E916" s="56"/>
      <c r="F916" s="103" t="s">
        <v>1762</v>
      </c>
      <c r="G916" s="109">
        <v>2</v>
      </c>
      <c r="H916" s="104" t="s">
        <v>1964</v>
      </c>
      <c r="I916" s="105"/>
      <c r="J916" s="106"/>
      <c r="K916" s="107">
        <v>1</v>
      </c>
      <c r="L916" s="107">
        <v>1</v>
      </c>
      <c r="M916" s="107"/>
      <c r="N916" s="107"/>
      <c r="O916" s="107"/>
      <c r="P916" s="107"/>
      <c r="Q916" s="107"/>
      <c r="R916" s="107">
        <v>1</v>
      </c>
      <c r="S916" s="107">
        <v>1</v>
      </c>
      <c r="T916" s="99"/>
      <c r="U916" s="100"/>
    </row>
    <row r="917" spans="1:21" ht="116" x14ac:dyDescent="0.35">
      <c r="A917" s="53">
        <v>3</v>
      </c>
      <c r="B917" s="54" t="s">
        <v>664</v>
      </c>
      <c r="C917" s="101" t="s">
        <v>40</v>
      </c>
      <c r="D917" s="102">
        <v>91790</v>
      </c>
      <c r="E917" s="56" t="s">
        <v>33</v>
      </c>
      <c r="F917" s="56" t="s">
        <v>480</v>
      </c>
      <c r="G917" s="109">
        <v>2</v>
      </c>
      <c r="H917" s="96" t="s">
        <v>664</v>
      </c>
      <c r="I917" s="97" t="s">
        <v>492</v>
      </c>
      <c r="J917" s="98"/>
      <c r="K917" s="98"/>
      <c r="L917" s="99"/>
      <c r="M917" s="99"/>
      <c r="N917" s="99"/>
      <c r="O917" s="99"/>
      <c r="P917" s="99"/>
      <c r="Q917" s="99"/>
      <c r="R917" s="99"/>
      <c r="S917" s="99"/>
      <c r="T917" s="99">
        <v>5.5</v>
      </c>
      <c r="U917" s="100" t="s">
        <v>60</v>
      </c>
    </row>
    <row r="918" spans="1:21" x14ac:dyDescent="0.35">
      <c r="A918" s="53">
        <v>4</v>
      </c>
      <c r="B918" s="54" t="s">
        <v>1965</v>
      </c>
      <c r="C918" s="101"/>
      <c r="D918" s="102"/>
      <c r="E918" s="56"/>
      <c r="F918" s="103" t="s">
        <v>1764</v>
      </c>
      <c r="G918" s="109">
        <v>2</v>
      </c>
      <c r="H918" s="104" t="s">
        <v>1965</v>
      </c>
      <c r="I918" s="105"/>
      <c r="J918" s="106"/>
      <c r="K918" s="107">
        <v>1</v>
      </c>
      <c r="L918" s="107">
        <v>5.5</v>
      </c>
      <c r="M918" s="107"/>
      <c r="N918" s="107"/>
      <c r="O918" s="107"/>
      <c r="P918" s="107"/>
      <c r="Q918" s="107"/>
      <c r="R918" s="107">
        <v>5.5</v>
      </c>
      <c r="S918" s="107">
        <v>5.5</v>
      </c>
      <c r="T918" s="99"/>
      <c r="U918" s="100"/>
    </row>
    <row r="919" spans="1:21" x14ac:dyDescent="0.35">
      <c r="C919" s="101"/>
      <c r="D919" s="102"/>
      <c r="E919" s="56"/>
      <c r="F919" s="103"/>
      <c r="G919" s="109"/>
      <c r="H919" s="120"/>
      <c r="I919" s="121"/>
      <c r="J919" s="122"/>
      <c r="K919" s="120"/>
      <c r="L919" s="120"/>
      <c r="M919" s="120"/>
      <c r="N919" s="120"/>
      <c r="O919" s="120"/>
      <c r="P919" s="120"/>
      <c r="Q919" s="120"/>
      <c r="R919" s="120"/>
      <c r="S919" s="123">
        <v>32970.49000000002</v>
      </c>
      <c r="T919" s="123">
        <v>32970.49</v>
      </c>
      <c r="U919" s="123"/>
    </row>
    <row r="920" spans="1:21" x14ac:dyDescent="0.35">
      <c r="C920" s="101"/>
      <c r="D920" s="102"/>
      <c r="E920" s="56"/>
      <c r="F920" s="103"/>
      <c r="G920" s="109"/>
      <c r="H920" s="120"/>
      <c r="I920" s="121"/>
      <c r="J920" s="122"/>
      <c r="K920" s="120"/>
      <c r="L920" s="120"/>
      <c r="M920" s="120"/>
      <c r="N920" s="120"/>
      <c r="O920" s="120"/>
      <c r="P920" s="120"/>
      <c r="Q920" s="120"/>
      <c r="R920" s="120"/>
      <c r="S920" s="120"/>
      <c r="T920" s="123"/>
      <c r="U920" s="123"/>
    </row>
    <row r="921" spans="1:21" x14ac:dyDescent="0.35">
      <c r="C921" s="101"/>
      <c r="D921" s="102"/>
      <c r="E921" s="56"/>
      <c r="F921" s="103"/>
      <c r="G921" s="109"/>
      <c r="H921" s="120"/>
      <c r="I921" s="121"/>
      <c r="J921" s="122"/>
      <c r="K921" s="120"/>
      <c r="L921" s="120"/>
      <c r="M921" s="120"/>
      <c r="N921" s="120"/>
      <c r="O921" s="120"/>
      <c r="P921" s="120"/>
      <c r="Q921" s="120"/>
      <c r="R921" s="120"/>
      <c r="S921" s="120"/>
      <c r="T921" s="123"/>
      <c r="U921" s="123"/>
    </row>
    <row r="922" spans="1:21" x14ac:dyDescent="0.35">
      <c r="C922" s="101"/>
      <c r="D922" s="102"/>
      <c r="E922" s="56"/>
      <c r="F922" s="103"/>
      <c r="G922" s="109"/>
      <c r="H922" s="120"/>
      <c r="I922" s="121"/>
      <c r="J922" s="122"/>
      <c r="K922" s="120"/>
      <c r="L922" s="120"/>
      <c r="M922" s="120"/>
      <c r="N922" s="120"/>
      <c r="O922" s="120"/>
      <c r="P922" s="120"/>
      <c r="Q922" s="120"/>
      <c r="R922" s="120"/>
      <c r="S922" s="120"/>
      <c r="T922" s="123"/>
      <c r="U922" s="123"/>
    </row>
    <row r="923" spans="1:21" x14ac:dyDescent="0.35">
      <c r="C923" s="101"/>
      <c r="D923" s="102"/>
      <c r="E923" s="56"/>
      <c r="F923" s="103"/>
      <c r="G923" s="109"/>
      <c r="H923" s="120"/>
      <c r="I923" s="121"/>
      <c r="J923" s="122"/>
      <c r="K923" s="120"/>
      <c r="L923" s="120"/>
      <c r="M923" s="120"/>
      <c r="N923" s="120"/>
      <c r="O923" s="120"/>
      <c r="P923" s="120"/>
      <c r="Q923" s="120"/>
      <c r="R923" s="120"/>
      <c r="S923" s="120"/>
      <c r="T923" s="123"/>
      <c r="U923" s="123"/>
    </row>
    <row r="924" spans="1:21" x14ac:dyDescent="0.35">
      <c r="C924" s="101"/>
      <c r="D924" s="102"/>
      <c r="E924" s="56"/>
      <c r="F924" s="103"/>
      <c r="G924" s="109"/>
      <c r="H924" s="120"/>
      <c r="I924" s="121"/>
      <c r="J924" s="122"/>
      <c r="K924" s="120"/>
      <c r="L924" s="120"/>
      <c r="M924" s="120"/>
      <c r="N924" s="120"/>
      <c r="O924" s="120"/>
      <c r="P924" s="120"/>
      <c r="Q924" s="120"/>
      <c r="R924" s="120"/>
      <c r="S924" s="120"/>
      <c r="T924" s="123"/>
      <c r="U924" s="123"/>
    </row>
    <row r="925" spans="1:21" x14ac:dyDescent="0.35">
      <c r="C925" s="101"/>
      <c r="D925" s="102"/>
      <c r="E925" s="56"/>
      <c r="F925" s="103"/>
      <c r="G925" s="109"/>
      <c r="H925" s="120"/>
      <c r="I925" s="121"/>
      <c r="J925" s="122"/>
      <c r="K925" s="120"/>
      <c r="L925" s="120"/>
      <c r="M925" s="120"/>
      <c r="N925" s="120"/>
      <c r="O925" s="120"/>
      <c r="P925" s="120"/>
      <c r="Q925" s="120"/>
      <c r="R925" s="120"/>
      <c r="S925" s="120"/>
      <c r="T925" s="123"/>
      <c r="U925" s="123"/>
    </row>
    <row r="926" spans="1:21" x14ac:dyDescent="0.35">
      <c r="C926" s="101"/>
      <c r="D926" s="102"/>
      <c r="E926" s="56"/>
      <c r="F926" s="103"/>
      <c r="G926" s="109"/>
      <c r="H926" s="120"/>
      <c r="I926" s="121"/>
      <c r="J926" s="122"/>
      <c r="K926" s="120"/>
      <c r="L926" s="120"/>
      <c r="M926" s="120"/>
      <c r="N926" s="120"/>
      <c r="O926" s="120"/>
      <c r="P926" s="120"/>
      <c r="Q926" s="120"/>
      <c r="R926" s="120"/>
      <c r="S926" s="120"/>
      <c r="T926" s="123"/>
      <c r="U926" s="123"/>
    </row>
    <row r="927" spans="1:21" x14ac:dyDescent="0.35">
      <c r="G927" s="109"/>
    </row>
    <row r="928" spans="1:21" x14ac:dyDescent="0.35">
      <c r="G928" s="109"/>
    </row>
  </sheetData>
  <autoFilter ref="A13:AI919" xr:uid="{00000000-0009-0000-0000-000007000000}"/>
  <mergeCells count="27"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  <mergeCell ref="H5:I5"/>
    <mergeCell ref="W5:X5"/>
    <mergeCell ref="H6:I6"/>
    <mergeCell ref="W6:X6"/>
    <mergeCell ref="H7:I7"/>
    <mergeCell ref="W7:X7"/>
    <mergeCell ref="H2:I2"/>
    <mergeCell ref="W2:X2"/>
    <mergeCell ref="H3:I3"/>
    <mergeCell ref="W3:X3"/>
    <mergeCell ref="H4:I4"/>
    <mergeCell ref="W4:X4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44" orientation="landscape" r:id="rId1"/>
  <headerFooter>
    <oddFooter xml:space="preserve">&amp;R&amp;"-,Negrito"_________________________________________________________________________________________
PROJETO: Lincoln Cartaxo de Lira Júnior – Eng° Civil CREA 160 814 689 - 8 – Tel. (83) 9 9924 4447               </oddFooter>
  </headerFooter>
  <rowBreaks count="13" manualBreakCount="13">
    <brk id="52" min="7" max="20" man="1"/>
    <brk id="68" min="7" max="20" man="1"/>
    <brk id="320" min="7" max="20" man="1"/>
    <brk id="424" min="7" max="20" man="1"/>
    <brk id="441" min="7" max="20" man="1"/>
    <brk id="573" min="7" max="20" man="1"/>
    <brk id="597" min="7" max="20" man="1"/>
    <brk id="617" min="7" max="20" man="1"/>
    <brk id="656" min="7" max="20" man="1"/>
    <brk id="687" min="7" max="20" man="1"/>
    <brk id="809" min="7" max="20" man="1"/>
    <brk id="819" min="7" max="20" man="1"/>
    <brk id="842" min="7" max="20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88D9A-639C-4765-9928-2CE505CEB9EE}">
  <sheetPr>
    <pageSetUpPr fitToPage="1"/>
  </sheetPr>
  <dimension ref="B1:Q285"/>
  <sheetViews>
    <sheetView showGridLines="0" tabSelected="1" view="pageBreakPreview" topLeftCell="A7" zoomScale="140" zoomScaleNormal="120" zoomScaleSheetLayoutView="140" workbookViewId="0">
      <selection activeCell="I15" sqref="I15:I283"/>
    </sheetView>
  </sheetViews>
  <sheetFormatPr defaultColWidth="8.90625" defaultRowHeight="13" x14ac:dyDescent="0.3"/>
  <cols>
    <col min="1" max="1" width="8.90625" style="124"/>
    <col min="2" max="2" width="6.90625" style="124" customWidth="1"/>
    <col min="3" max="3" width="51.36328125" style="124" customWidth="1"/>
    <col min="4" max="4" width="5.81640625" style="125" customWidth="1"/>
    <col min="5" max="5" width="4.6328125" style="126" customWidth="1"/>
    <col min="6" max="6" width="3.36328125" style="126" customWidth="1"/>
    <col min="7" max="7" width="10.6328125" style="127" customWidth="1"/>
    <col min="8" max="8" width="12.6328125" style="126" customWidth="1"/>
    <col min="9" max="9" width="10.81640625" style="126" customWidth="1"/>
    <col min="10" max="10" width="13.90625" style="126" customWidth="1"/>
    <col min="11" max="11" width="11.81640625" style="126" bestFit="1" customWidth="1"/>
    <col min="12" max="12" width="14.54296875" style="126" customWidth="1"/>
    <col min="13" max="13" width="15.453125" style="128" bestFit="1" customWidth="1"/>
    <col min="14" max="14" width="9.08984375" style="129" bestFit="1" customWidth="1"/>
    <col min="15" max="15" width="11.54296875" style="129" bestFit="1" customWidth="1"/>
    <col min="16" max="16384" width="8.90625" style="124"/>
  </cols>
  <sheetData>
    <row r="1" spans="2:15" ht="13.5" thickBot="1" x14ac:dyDescent="0.35"/>
    <row r="2" spans="2:15" ht="13.25" customHeight="1" x14ac:dyDescent="0.3">
      <c r="B2" s="288" t="s">
        <v>13</v>
      </c>
      <c r="C2" s="289"/>
      <c r="D2" s="289"/>
      <c r="E2" s="289"/>
      <c r="F2" s="289"/>
      <c r="G2" s="289"/>
      <c r="H2" s="290"/>
      <c r="I2" s="294" t="s">
        <v>1966</v>
      </c>
      <c r="J2" s="295"/>
      <c r="K2" s="295"/>
      <c r="L2" s="296"/>
    </row>
    <row r="3" spans="2:15" ht="13.75" customHeight="1" thickBot="1" x14ac:dyDescent="0.35">
      <c r="B3" s="291"/>
      <c r="C3" s="292"/>
      <c r="D3" s="292"/>
      <c r="E3" s="292"/>
      <c r="F3" s="292"/>
      <c r="G3" s="292"/>
      <c r="H3" s="293"/>
      <c r="I3" s="297"/>
      <c r="J3" s="298"/>
      <c r="K3" s="298"/>
      <c r="L3" s="299"/>
    </row>
    <row r="4" spans="2:15" ht="13.5" thickBot="1" x14ac:dyDescent="0.35">
      <c r="B4" s="300" t="s">
        <v>1967</v>
      </c>
      <c r="C4" s="301"/>
      <c r="D4" s="301"/>
      <c r="E4" s="301"/>
      <c r="F4" s="301"/>
      <c r="G4" s="301"/>
      <c r="H4" s="302"/>
      <c r="I4" s="303" t="s">
        <v>1968</v>
      </c>
      <c r="J4" s="304"/>
      <c r="K4" s="304"/>
      <c r="L4" s="130">
        <v>45440</v>
      </c>
    </row>
    <row r="5" spans="2:15" ht="13.5" thickBot="1" x14ac:dyDescent="0.35">
      <c r="B5" s="300" t="s">
        <v>1969</v>
      </c>
      <c r="C5" s="301"/>
      <c r="D5" s="301"/>
      <c r="E5" s="301"/>
      <c r="F5" s="301"/>
      <c r="G5" s="301"/>
      <c r="H5" s="302"/>
      <c r="I5" s="278" t="s">
        <v>1970</v>
      </c>
      <c r="J5" s="279"/>
      <c r="K5" s="279"/>
      <c r="L5" s="131">
        <f>H11</f>
        <v>1278716.56</v>
      </c>
    </row>
    <row r="6" spans="2:15" ht="13.25" customHeight="1" x14ac:dyDescent="0.3">
      <c r="B6" s="266" t="s">
        <v>1971</v>
      </c>
      <c r="C6" s="267"/>
      <c r="D6" s="268"/>
      <c r="E6" s="275" t="s">
        <v>1972</v>
      </c>
      <c r="F6" s="276"/>
      <c r="G6" s="277"/>
      <c r="H6" s="132">
        <v>0.8569</v>
      </c>
      <c r="I6" s="278" t="s">
        <v>1973</v>
      </c>
      <c r="J6" s="279"/>
      <c r="K6" s="279"/>
      <c r="L6" s="131">
        <f>L5-L7-L8</f>
        <v>1095132.58464</v>
      </c>
    </row>
    <row r="7" spans="2:15" ht="13.5" thickBot="1" x14ac:dyDescent="0.35">
      <c r="B7" s="269"/>
      <c r="C7" s="270"/>
      <c r="D7" s="271"/>
      <c r="E7" s="280" t="s">
        <v>1974</v>
      </c>
      <c r="F7" s="281"/>
      <c r="G7" s="282"/>
      <c r="H7" s="133">
        <v>0.26400000000000001</v>
      </c>
      <c r="I7" s="278" t="s">
        <v>1975</v>
      </c>
      <c r="J7" s="279"/>
      <c r="K7" s="279"/>
      <c r="L7" s="131">
        <v>69698.759999999995</v>
      </c>
    </row>
    <row r="8" spans="2:15" ht="13.5" thickBot="1" x14ac:dyDescent="0.35">
      <c r="B8" s="272"/>
      <c r="C8" s="273"/>
      <c r="D8" s="274"/>
      <c r="E8" s="283"/>
      <c r="F8" s="284"/>
      <c r="G8" s="284"/>
      <c r="H8" s="285"/>
      <c r="I8" s="286" t="s">
        <v>1976</v>
      </c>
      <c r="J8" s="287"/>
      <c r="K8" s="287"/>
      <c r="L8" s="134">
        <f>K285</f>
        <v>113885.21536</v>
      </c>
    </row>
    <row r="9" spans="2:15" ht="13.5" thickBot="1" x14ac:dyDescent="0.35">
      <c r="B9" s="258" t="s">
        <v>1977</v>
      </c>
      <c r="C9" s="259"/>
      <c r="D9" s="259"/>
      <c r="E9" s="259"/>
      <c r="F9" s="259"/>
      <c r="G9" s="259"/>
      <c r="H9" s="260"/>
      <c r="L9" s="135"/>
    </row>
    <row r="10" spans="2:15" x14ac:dyDescent="0.3">
      <c r="B10" s="261"/>
      <c r="C10" s="262"/>
      <c r="D10" s="262"/>
      <c r="E10" s="262"/>
      <c r="F10" s="262"/>
      <c r="G10" s="262"/>
      <c r="H10" s="263"/>
      <c r="L10" s="135"/>
    </row>
    <row r="11" spans="2:15" s="143" customFormat="1" ht="18" customHeight="1" thickBot="1" x14ac:dyDescent="0.35">
      <c r="B11" s="136" t="s">
        <v>1978</v>
      </c>
      <c r="C11" s="137" t="s">
        <v>1979</v>
      </c>
      <c r="D11" s="138"/>
      <c r="E11" s="264"/>
      <c r="F11" s="265"/>
      <c r="G11" s="139"/>
      <c r="H11" s="140">
        <v>1278716.56</v>
      </c>
      <c r="I11" s="141"/>
      <c r="J11" s="141"/>
      <c r="K11" s="141"/>
      <c r="L11" s="142"/>
      <c r="M11" s="128"/>
      <c r="N11" s="129"/>
      <c r="O11" s="129"/>
    </row>
    <row r="12" spans="2:15" s="143" customFormat="1" ht="13.25" customHeight="1" x14ac:dyDescent="0.3">
      <c r="B12" s="144" t="s">
        <v>28</v>
      </c>
      <c r="C12" s="145" t="s">
        <v>1980</v>
      </c>
      <c r="D12" s="146"/>
      <c r="E12" s="317"/>
      <c r="F12" s="318"/>
      <c r="G12" s="147"/>
      <c r="H12" s="148">
        <f>H14+H26+H31+H46+H63+H68+H73+H80+H87+H96+H125+H134+H146+H166</f>
        <v>1202551.2176000001</v>
      </c>
      <c r="I12" s="319" t="s">
        <v>1981</v>
      </c>
      <c r="J12" s="310" t="s">
        <v>1982</v>
      </c>
      <c r="K12" s="307" t="s">
        <v>1983</v>
      </c>
      <c r="L12" s="310" t="s">
        <v>1984</v>
      </c>
      <c r="M12" s="128"/>
      <c r="N12" s="129"/>
      <c r="O12" s="129"/>
    </row>
    <row r="13" spans="2:15" s="143" customFormat="1" ht="19.25" customHeight="1" x14ac:dyDescent="0.3">
      <c r="B13" s="149" t="s">
        <v>1985</v>
      </c>
      <c r="C13" s="150" t="s">
        <v>1986</v>
      </c>
      <c r="D13" s="151" t="s">
        <v>1987</v>
      </c>
      <c r="E13" s="313" t="s">
        <v>1988</v>
      </c>
      <c r="F13" s="314"/>
      <c r="G13" s="152" t="s">
        <v>1989</v>
      </c>
      <c r="H13" s="153" t="s">
        <v>1990</v>
      </c>
      <c r="I13" s="320"/>
      <c r="J13" s="311"/>
      <c r="K13" s="308"/>
      <c r="L13" s="311"/>
      <c r="M13" s="128"/>
      <c r="N13" s="129"/>
      <c r="O13" s="129"/>
    </row>
    <row r="14" spans="2:15" s="143" customFormat="1" ht="18.649999999999999" customHeight="1" thickBot="1" x14ac:dyDescent="0.35">
      <c r="B14" s="154" t="s">
        <v>32</v>
      </c>
      <c r="C14" s="155" t="s">
        <v>31</v>
      </c>
      <c r="D14" s="156"/>
      <c r="E14" s="315"/>
      <c r="F14" s="316"/>
      <c r="G14" s="157"/>
      <c r="H14" s="158">
        <f>H15+H16+H17+H18+H19+H20+H21+H22+H23+H24+H25</f>
        <v>66441.984799999991</v>
      </c>
      <c r="I14" s="321"/>
      <c r="J14" s="312"/>
      <c r="K14" s="309"/>
      <c r="L14" s="312"/>
      <c r="M14" s="128"/>
      <c r="N14" s="129"/>
      <c r="O14" s="129"/>
    </row>
    <row r="15" spans="2:15" ht="18" customHeight="1" x14ac:dyDescent="0.3">
      <c r="B15" s="159" t="s">
        <v>1991</v>
      </c>
      <c r="C15" s="160" t="s">
        <v>1992</v>
      </c>
      <c r="D15" s="161" t="s">
        <v>37</v>
      </c>
      <c r="E15" s="305">
        <v>6</v>
      </c>
      <c r="F15" s="306"/>
      <c r="G15" s="162">
        <v>360</v>
      </c>
      <c r="H15" s="163">
        <f t="shared" ref="H15:H25" si="0">G15*E15</f>
        <v>2160</v>
      </c>
      <c r="I15" s="211">
        <v>0</v>
      </c>
      <c r="J15" s="164">
        <v>6</v>
      </c>
      <c r="K15" s="165">
        <f>I15*G15</f>
        <v>0</v>
      </c>
      <c r="L15" s="166">
        <f>J15*G15</f>
        <v>2160</v>
      </c>
      <c r="M15" s="167">
        <f>J15/E15</f>
        <v>1</v>
      </c>
    </row>
    <row r="16" spans="2:15" ht="18" customHeight="1" x14ac:dyDescent="0.3">
      <c r="B16" s="159" t="s">
        <v>1993</v>
      </c>
      <c r="C16" s="160" t="s">
        <v>1994</v>
      </c>
      <c r="D16" s="161" t="s">
        <v>37</v>
      </c>
      <c r="E16" s="305">
        <v>5</v>
      </c>
      <c r="F16" s="306"/>
      <c r="G16" s="162">
        <v>1009.87</v>
      </c>
      <c r="H16" s="163">
        <f t="shared" si="0"/>
        <v>5049.3500000000004</v>
      </c>
      <c r="I16" s="212">
        <v>0</v>
      </c>
      <c r="J16" s="168">
        <v>5</v>
      </c>
      <c r="K16" s="165">
        <f t="shared" ref="K16:K25" si="1">I16*G16</f>
        <v>0</v>
      </c>
      <c r="L16" s="166">
        <f t="shared" ref="L16:L25" si="2">J16*G16</f>
        <v>5049.3500000000004</v>
      </c>
      <c r="M16" s="167">
        <f t="shared" ref="M16:M79" si="3">J16/E16</f>
        <v>1</v>
      </c>
    </row>
    <row r="17" spans="2:15" ht="26.75" customHeight="1" x14ac:dyDescent="0.3">
      <c r="B17" s="169" t="s">
        <v>1995</v>
      </c>
      <c r="C17" s="160" t="s">
        <v>1996</v>
      </c>
      <c r="D17" s="161" t="s">
        <v>37</v>
      </c>
      <c r="E17" s="305">
        <v>5</v>
      </c>
      <c r="F17" s="306"/>
      <c r="G17" s="162">
        <v>1001.99</v>
      </c>
      <c r="H17" s="163">
        <f t="shared" si="0"/>
        <v>5009.95</v>
      </c>
      <c r="I17" s="212">
        <v>0</v>
      </c>
      <c r="J17" s="168">
        <v>5</v>
      </c>
      <c r="K17" s="165">
        <f t="shared" si="1"/>
        <v>0</v>
      </c>
      <c r="L17" s="166">
        <f t="shared" si="2"/>
        <v>5009.95</v>
      </c>
      <c r="M17" s="167">
        <f t="shared" si="3"/>
        <v>1</v>
      </c>
    </row>
    <row r="18" spans="2:15" ht="22.75" customHeight="1" x14ac:dyDescent="0.3">
      <c r="B18" s="159" t="s">
        <v>1997</v>
      </c>
      <c r="C18" s="170" t="s">
        <v>1998</v>
      </c>
      <c r="D18" s="161" t="s">
        <v>37</v>
      </c>
      <c r="E18" s="305">
        <v>355.3</v>
      </c>
      <c r="F18" s="306"/>
      <c r="G18" s="162">
        <v>105.4</v>
      </c>
      <c r="H18" s="163">
        <f t="shared" si="0"/>
        <v>37448.620000000003</v>
      </c>
      <c r="I18" s="212">
        <v>0</v>
      </c>
      <c r="J18" s="168">
        <v>355.3</v>
      </c>
      <c r="K18" s="171">
        <f t="shared" si="1"/>
        <v>0</v>
      </c>
      <c r="L18" s="172">
        <f t="shared" si="2"/>
        <v>37448.620000000003</v>
      </c>
      <c r="M18" s="167">
        <f t="shared" si="3"/>
        <v>1</v>
      </c>
    </row>
    <row r="19" spans="2:15" ht="22.25" customHeight="1" x14ac:dyDescent="0.3">
      <c r="B19" s="159" t="s">
        <v>1999</v>
      </c>
      <c r="C19" s="170" t="s">
        <v>48</v>
      </c>
      <c r="D19" s="161" t="s">
        <v>37</v>
      </c>
      <c r="E19" s="305">
        <v>741.96</v>
      </c>
      <c r="F19" s="306"/>
      <c r="G19" s="162">
        <v>2.37</v>
      </c>
      <c r="H19" s="163">
        <f t="shared" si="0"/>
        <v>1758.4452000000001</v>
      </c>
      <c r="I19" s="212">
        <v>0</v>
      </c>
      <c r="J19" s="168">
        <v>741.96</v>
      </c>
      <c r="K19" s="171">
        <f t="shared" si="1"/>
        <v>0</v>
      </c>
      <c r="L19" s="172">
        <f t="shared" si="2"/>
        <v>1758.4452000000001</v>
      </c>
      <c r="M19" s="167">
        <f t="shared" si="3"/>
        <v>1</v>
      </c>
    </row>
    <row r="20" spans="2:15" ht="21" x14ac:dyDescent="0.3">
      <c r="B20" s="159" t="s">
        <v>2000</v>
      </c>
      <c r="C20" s="170" t="s">
        <v>51</v>
      </c>
      <c r="D20" s="161" t="s">
        <v>37</v>
      </c>
      <c r="E20" s="305">
        <v>741.96</v>
      </c>
      <c r="F20" s="306"/>
      <c r="G20" s="162">
        <v>0.13</v>
      </c>
      <c r="H20" s="163">
        <f t="shared" si="0"/>
        <v>96.454800000000006</v>
      </c>
      <c r="I20" s="212">
        <v>0</v>
      </c>
      <c r="J20" s="168">
        <v>741.96</v>
      </c>
      <c r="K20" s="171">
        <f t="shared" si="1"/>
        <v>0</v>
      </c>
      <c r="L20" s="172">
        <f t="shared" si="2"/>
        <v>96.454800000000006</v>
      </c>
      <c r="M20" s="167">
        <f t="shared" si="3"/>
        <v>1</v>
      </c>
    </row>
    <row r="21" spans="2:15" ht="21" x14ac:dyDescent="0.3">
      <c r="B21" s="159" t="s">
        <v>2001</v>
      </c>
      <c r="C21" s="170" t="s">
        <v>54</v>
      </c>
      <c r="D21" s="161" t="s">
        <v>37</v>
      </c>
      <c r="E21" s="305">
        <v>897.58</v>
      </c>
      <c r="F21" s="306"/>
      <c r="G21" s="162">
        <v>8.89</v>
      </c>
      <c r="H21" s="163">
        <f t="shared" si="0"/>
        <v>7979.4862000000012</v>
      </c>
      <c r="I21" s="212">
        <v>0</v>
      </c>
      <c r="J21" s="168">
        <v>897.58</v>
      </c>
      <c r="K21" s="171">
        <f t="shared" si="1"/>
        <v>0</v>
      </c>
      <c r="L21" s="172">
        <f t="shared" si="2"/>
        <v>7979.4862000000012</v>
      </c>
      <c r="M21" s="167">
        <f t="shared" si="3"/>
        <v>1</v>
      </c>
    </row>
    <row r="22" spans="2:15" x14ac:dyDescent="0.3">
      <c r="B22" s="159" t="s">
        <v>2002</v>
      </c>
      <c r="C22" s="170" t="s">
        <v>57</v>
      </c>
      <c r="D22" s="161" t="s">
        <v>60</v>
      </c>
      <c r="E22" s="305">
        <v>169.5</v>
      </c>
      <c r="F22" s="306"/>
      <c r="G22" s="162">
        <v>11.01</v>
      </c>
      <c r="H22" s="163">
        <f t="shared" si="0"/>
        <v>1866.1949999999999</v>
      </c>
      <c r="I22" s="212">
        <v>0</v>
      </c>
      <c r="J22" s="168">
        <v>169.5</v>
      </c>
      <c r="K22" s="171">
        <f t="shared" si="1"/>
        <v>0</v>
      </c>
      <c r="L22" s="172">
        <f t="shared" si="2"/>
        <v>1866.1949999999999</v>
      </c>
      <c r="M22" s="167">
        <f t="shared" si="3"/>
        <v>1</v>
      </c>
    </row>
    <row r="23" spans="2:15" ht="19.5" customHeight="1" x14ac:dyDescent="0.3">
      <c r="B23" s="159" t="s">
        <v>2003</v>
      </c>
      <c r="C23" s="173" t="s">
        <v>2004</v>
      </c>
      <c r="D23" s="161" t="s">
        <v>64</v>
      </c>
      <c r="E23" s="305">
        <v>68</v>
      </c>
      <c r="F23" s="306"/>
      <c r="G23" s="162">
        <v>21.36</v>
      </c>
      <c r="H23" s="163">
        <f t="shared" si="0"/>
        <v>1452.48</v>
      </c>
      <c r="I23" s="212">
        <v>0</v>
      </c>
      <c r="J23" s="168">
        <v>68</v>
      </c>
      <c r="K23" s="171">
        <f t="shared" si="1"/>
        <v>0</v>
      </c>
      <c r="L23" s="172">
        <f t="shared" si="2"/>
        <v>1452.48</v>
      </c>
      <c r="M23" s="167">
        <f t="shared" si="3"/>
        <v>1</v>
      </c>
    </row>
    <row r="24" spans="2:15" ht="26.4" customHeight="1" x14ac:dyDescent="0.3">
      <c r="B24" s="344">
        <v>40179</v>
      </c>
      <c r="C24" s="341" t="s">
        <v>2005</v>
      </c>
      <c r="D24" s="337" t="s">
        <v>68</v>
      </c>
      <c r="E24" s="322">
        <v>294.87</v>
      </c>
      <c r="F24" s="323"/>
      <c r="G24" s="338">
        <v>9.4499999999999993</v>
      </c>
      <c r="H24" s="339">
        <f t="shared" si="0"/>
        <v>2786.5214999999998</v>
      </c>
      <c r="I24" s="212">
        <v>96.747</v>
      </c>
      <c r="J24" s="168">
        <v>294.87</v>
      </c>
      <c r="K24" s="171">
        <f t="shared" si="1"/>
        <v>914.25914999999998</v>
      </c>
      <c r="L24" s="172">
        <f t="shared" si="2"/>
        <v>2786.5214999999998</v>
      </c>
      <c r="M24" s="167">
        <f t="shared" si="3"/>
        <v>1</v>
      </c>
    </row>
    <row r="25" spans="2:15" ht="18" customHeight="1" x14ac:dyDescent="0.3">
      <c r="B25" s="344">
        <v>40544</v>
      </c>
      <c r="C25" s="341" t="s">
        <v>2006</v>
      </c>
      <c r="D25" s="337" t="s">
        <v>72</v>
      </c>
      <c r="E25" s="322">
        <v>294.87</v>
      </c>
      <c r="F25" s="323"/>
      <c r="G25" s="338">
        <v>2.83</v>
      </c>
      <c r="H25" s="339">
        <f t="shared" si="0"/>
        <v>834.48210000000006</v>
      </c>
      <c r="I25" s="212">
        <v>96.747</v>
      </c>
      <c r="J25" s="168">
        <v>294.87</v>
      </c>
      <c r="K25" s="171">
        <f t="shared" si="1"/>
        <v>273.79401000000001</v>
      </c>
      <c r="L25" s="172">
        <f t="shared" si="2"/>
        <v>834.48210000000006</v>
      </c>
      <c r="M25" s="167">
        <f t="shared" si="3"/>
        <v>1</v>
      </c>
    </row>
    <row r="26" spans="2:15" s="143" customFormat="1" ht="12.65" customHeight="1" x14ac:dyDescent="0.3">
      <c r="B26" s="175" t="s">
        <v>39</v>
      </c>
      <c r="C26" s="176" t="s">
        <v>73</v>
      </c>
      <c r="D26" s="177"/>
      <c r="E26" s="324"/>
      <c r="F26" s="325"/>
      <c r="G26" s="178"/>
      <c r="H26" s="179">
        <f>H27+H28+H29+H30</f>
        <v>26274.202499999999</v>
      </c>
      <c r="I26" s="213"/>
      <c r="J26" s="180"/>
      <c r="K26" s="180"/>
      <c r="L26" s="180"/>
      <c r="M26" s="167"/>
      <c r="N26" s="129"/>
      <c r="O26" s="129"/>
    </row>
    <row r="27" spans="2:15" ht="26.75" customHeight="1" thickBot="1" x14ac:dyDescent="0.35">
      <c r="B27" s="181" t="s">
        <v>2007</v>
      </c>
      <c r="C27" s="160" t="s">
        <v>2008</v>
      </c>
      <c r="D27" s="161" t="s">
        <v>60</v>
      </c>
      <c r="E27" s="305">
        <v>187</v>
      </c>
      <c r="F27" s="306"/>
      <c r="G27" s="162">
        <v>50.4</v>
      </c>
      <c r="H27" s="163">
        <f>G27*E27</f>
        <v>9424.7999999999993</v>
      </c>
      <c r="I27" s="212">
        <v>0</v>
      </c>
      <c r="J27" s="168">
        <f>136+28.6</f>
        <v>164.6</v>
      </c>
      <c r="K27" s="171">
        <f t="shared" ref="K27:K90" si="4">I27*G27</f>
        <v>0</v>
      </c>
      <c r="L27" s="172">
        <f t="shared" ref="L27:L90" si="5">J27*G27</f>
        <v>8295.84</v>
      </c>
      <c r="M27" s="167">
        <f t="shared" si="3"/>
        <v>0.88021390374331543</v>
      </c>
    </row>
    <row r="28" spans="2:15" ht="17" x14ac:dyDescent="0.3">
      <c r="B28" s="340" t="s">
        <v>2009</v>
      </c>
      <c r="C28" s="341" t="s">
        <v>2010</v>
      </c>
      <c r="D28" s="337" t="s">
        <v>68</v>
      </c>
      <c r="E28" s="322">
        <v>77.3</v>
      </c>
      <c r="F28" s="323"/>
      <c r="G28" s="338">
        <v>70.5</v>
      </c>
      <c r="H28" s="339">
        <f>G28*E28</f>
        <v>5449.65</v>
      </c>
      <c r="I28" s="212">
        <v>77.3</v>
      </c>
      <c r="J28" s="168">
        <v>156.51</v>
      </c>
      <c r="K28" s="171">
        <f t="shared" si="4"/>
        <v>5449.65</v>
      </c>
      <c r="L28" s="172">
        <f t="shared" si="5"/>
        <v>11033.955</v>
      </c>
      <c r="M28" s="183">
        <f t="shared" si="3"/>
        <v>2.0247089262613196</v>
      </c>
      <c r="N28" s="332" t="s">
        <v>2396</v>
      </c>
    </row>
    <row r="29" spans="2:15" x14ac:dyDescent="0.3">
      <c r="B29" s="340" t="s">
        <v>2011</v>
      </c>
      <c r="C29" s="341" t="s">
        <v>2012</v>
      </c>
      <c r="D29" s="337" t="s">
        <v>68</v>
      </c>
      <c r="E29" s="322">
        <v>43.1</v>
      </c>
      <c r="F29" s="323"/>
      <c r="G29" s="338">
        <v>40.4</v>
      </c>
      <c r="H29" s="339">
        <f>G29*E29</f>
        <v>1741.24</v>
      </c>
      <c r="I29" s="212">
        <v>43.1</v>
      </c>
      <c r="J29" s="168">
        <v>43.1</v>
      </c>
      <c r="K29" s="171">
        <f t="shared" si="4"/>
        <v>1741.24</v>
      </c>
      <c r="L29" s="172">
        <f t="shared" si="5"/>
        <v>1741.24</v>
      </c>
      <c r="M29" s="183">
        <f t="shared" si="3"/>
        <v>1</v>
      </c>
      <c r="N29" s="333"/>
    </row>
    <row r="30" spans="2:15" ht="17.5" thickBot="1" x14ac:dyDescent="0.35">
      <c r="B30" s="340" t="s">
        <v>2013</v>
      </c>
      <c r="C30" s="341" t="s">
        <v>2014</v>
      </c>
      <c r="D30" s="337" t="s">
        <v>68</v>
      </c>
      <c r="E30" s="322">
        <v>157.69</v>
      </c>
      <c r="F30" s="323"/>
      <c r="G30" s="338">
        <v>61.25</v>
      </c>
      <c r="H30" s="339">
        <f>G30*E30</f>
        <v>9658.5125000000007</v>
      </c>
      <c r="I30" s="212">
        <v>58.28</v>
      </c>
      <c r="J30" s="168">
        <v>157.69</v>
      </c>
      <c r="K30" s="171">
        <f t="shared" si="4"/>
        <v>3569.65</v>
      </c>
      <c r="L30" s="172">
        <f t="shared" si="5"/>
        <v>9658.5125000000007</v>
      </c>
      <c r="M30" s="183">
        <f t="shared" si="3"/>
        <v>1</v>
      </c>
      <c r="N30" s="334"/>
      <c r="O30" s="184"/>
    </row>
    <row r="31" spans="2:15" s="143" customFormat="1" ht="9" customHeight="1" x14ac:dyDescent="0.3">
      <c r="B31" s="175" t="s">
        <v>43</v>
      </c>
      <c r="C31" s="176" t="s">
        <v>2015</v>
      </c>
      <c r="D31" s="177"/>
      <c r="E31" s="324"/>
      <c r="F31" s="325"/>
      <c r="G31" s="178"/>
      <c r="H31" s="179">
        <f>H32+H33+H34+H35+H36+H37+H38+H39+H40+H41+H42+H43+H44+H45</f>
        <v>108078.9326</v>
      </c>
      <c r="I31" s="213"/>
      <c r="J31" s="180"/>
      <c r="K31" s="180"/>
      <c r="L31" s="180"/>
      <c r="M31" s="167"/>
      <c r="N31" s="129"/>
      <c r="O31" s="129"/>
    </row>
    <row r="32" spans="2:15" ht="25.5" x14ac:dyDescent="0.3">
      <c r="B32" s="335" t="s">
        <v>2016</v>
      </c>
      <c r="C32" s="336" t="s">
        <v>2017</v>
      </c>
      <c r="D32" s="337" t="s">
        <v>68</v>
      </c>
      <c r="E32" s="322">
        <v>11.92</v>
      </c>
      <c r="F32" s="323"/>
      <c r="G32" s="338">
        <v>398.5</v>
      </c>
      <c r="H32" s="339">
        <f t="shared" ref="H32:H45" si="6">G32*E32</f>
        <v>4750.12</v>
      </c>
      <c r="I32" s="212">
        <v>11.92</v>
      </c>
      <c r="J32" s="168">
        <v>11.92</v>
      </c>
      <c r="K32" s="171">
        <f t="shared" si="4"/>
        <v>4750.12</v>
      </c>
      <c r="L32" s="172">
        <f t="shared" si="5"/>
        <v>4750.12</v>
      </c>
      <c r="M32" s="167">
        <f t="shared" si="3"/>
        <v>1</v>
      </c>
    </row>
    <row r="33" spans="2:15" ht="20.399999999999999" customHeight="1" x14ac:dyDescent="0.3">
      <c r="B33" s="340" t="s">
        <v>2018</v>
      </c>
      <c r="C33" s="341" t="s">
        <v>2019</v>
      </c>
      <c r="D33" s="337" t="s">
        <v>37</v>
      </c>
      <c r="E33" s="322">
        <v>72.959999999999994</v>
      </c>
      <c r="F33" s="323"/>
      <c r="G33" s="338">
        <v>5.5</v>
      </c>
      <c r="H33" s="339">
        <f t="shared" si="6"/>
        <v>401.28</v>
      </c>
      <c r="I33" s="212">
        <v>72.959999999999994</v>
      </c>
      <c r="J33" s="168">
        <v>72.959999999999994</v>
      </c>
      <c r="K33" s="171">
        <f t="shared" si="4"/>
        <v>401.28</v>
      </c>
      <c r="L33" s="172">
        <f t="shared" si="5"/>
        <v>401.28</v>
      </c>
      <c r="M33" s="167">
        <f t="shared" si="3"/>
        <v>1</v>
      </c>
    </row>
    <row r="34" spans="2:15" ht="22.5" customHeight="1" x14ac:dyDescent="0.3">
      <c r="B34" s="340" t="s">
        <v>2020</v>
      </c>
      <c r="C34" s="336" t="s">
        <v>2021</v>
      </c>
      <c r="D34" s="337" t="s">
        <v>37</v>
      </c>
      <c r="E34" s="322">
        <v>67.73</v>
      </c>
      <c r="F34" s="323"/>
      <c r="G34" s="338">
        <v>65.400000000000006</v>
      </c>
      <c r="H34" s="339">
        <f t="shared" si="6"/>
        <v>4429.5420000000004</v>
      </c>
      <c r="I34" s="212">
        <v>67.73</v>
      </c>
      <c r="J34" s="168">
        <v>67.73</v>
      </c>
      <c r="K34" s="171">
        <f t="shared" si="4"/>
        <v>4429.5420000000004</v>
      </c>
      <c r="L34" s="172">
        <f t="shared" si="5"/>
        <v>4429.5420000000004</v>
      </c>
      <c r="M34" s="167">
        <f t="shared" si="3"/>
        <v>1</v>
      </c>
    </row>
    <row r="35" spans="2:15" ht="20.75" customHeight="1" x14ac:dyDescent="0.3">
      <c r="B35" s="335" t="s">
        <v>2022</v>
      </c>
      <c r="C35" s="341" t="s">
        <v>2023</v>
      </c>
      <c r="D35" s="337" t="s">
        <v>101</v>
      </c>
      <c r="E35" s="322">
        <v>540.20000000000005</v>
      </c>
      <c r="F35" s="323"/>
      <c r="G35" s="338">
        <v>16.399999999999999</v>
      </c>
      <c r="H35" s="339">
        <f t="shared" si="6"/>
        <v>8859.2800000000007</v>
      </c>
      <c r="I35" s="212">
        <v>540.20000000000005</v>
      </c>
      <c r="J35" s="168">
        <v>540.20000000000005</v>
      </c>
      <c r="K35" s="171">
        <f t="shared" si="4"/>
        <v>8859.2800000000007</v>
      </c>
      <c r="L35" s="172">
        <f t="shared" si="5"/>
        <v>8859.2800000000007</v>
      </c>
      <c r="M35" s="167">
        <f t="shared" si="3"/>
        <v>1</v>
      </c>
    </row>
    <row r="36" spans="2:15" ht="27.65" customHeight="1" x14ac:dyDescent="0.3">
      <c r="B36" s="340" t="s">
        <v>2024</v>
      </c>
      <c r="C36" s="336" t="s">
        <v>2025</v>
      </c>
      <c r="D36" s="337" t="s">
        <v>37</v>
      </c>
      <c r="E36" s="322">
        <v>164.89</v>
      </c>
      <c r="F36" s="323"/>
      <c r="G36" s="338">
        <v>77.23</v>
      </c>
      <c r="H36" s="339">
        <f t="shared" si="6"/>
        <v>12734.4547</v>
      </c>
      <c r="I36" s="212">
        <v>164.89</v>
      </c>
      <c r="J36" s="168">
        <v>164.89</v>
      </c>
      <c r="K36" s="171">
        <f t="shared" si="4"/>
        <v>12734.4547</v>
      </c>
      <c r="L36" s="172">
        <f t="shared" si="5"/>
        <v>12734.4547</v>
      </c>
      <c r="M36" s="167">
        <f t="shared" si="3"/>
        <v>1</v>
      </c>
    </row>
    <row r="37" spans="2:15" ht="28.75" customHeight="1" x14ac:dyDescent="0.3">
      <c r="B37" s="335" t="s">
        <v>2026</v>
      </c>
      <c r="C37" s="336" t="s">
        <v>2027</v>
      </c>
      <c r="D37" s="337" t="s">
        <v>68</v>
      </c>
      <c r="E37" s="322">
        <v>23.13</v>
      </c>
      <c r="F37" s="323"/>
      <c r="G37" s="338">
        <v>618.83000000000004</v>
      </c>
      <c r="H37" s="339">
        <f t="shared" si="6"/>
        <v>14313.537900000001</v>
      </c>
      <c r="I37" s="212">
        <v>20.11</v>
      </c>
      <c r="J37" s="168">
        <v>23.13</v>
      </c>
      <c r="K37" s="171">
        <f t="shared" si="4"/>
        <v>12444.6713</v>
      </c>
      <c r="L37" s="172">
        <f t="shared" si="5"/>
        <v>14313.537900000001</v>
      </c>
      <c r="M37" s="167">
        <f t="shared" si="3"/>
        <v>1</v>
      </c>
    </row>
    <row r="38" spans="2:15" ht="25.5" x14ac:dyDescent="0.3">
      <c r="B38" s="335" t="s">
        <v>2028</v>
      </c>
      <c r="C38" s="336" t="s">
        <v>2029</v>
      </c>
      <c r="D38" s="337" t="s">
        <v>68</v>
      </c>
      <c r="E38" s="322">
        <v>11.07</v>
      </c>
      <c r="F38" s="323"/>
      <c r="G38" s="338">
        <v>575.12</v>
      </c>
      <c r="H38" s="339">
        <f t="shared" si="6"/>
        <v>6366.5784000000003</v>
      </c>
      <c r="I38" s="212">
        <v>11.07</v>
      </c>
      <c r="J38" s="168">
        <v>11.07</v>
      </c>
      <c r="K38" s="171">
        <f t="shared" si="4"/>
        <v>6366.5784000000003</v>
      </c>
      <c r="L38" s="172">
        <f t="shared" si="5"/>
        <v>6366.5784000000003</v>
      </c>
      <c r="M38" s="167">
        <f t="shared" si="3"/>
        <v>1</v>
      </c>
    </row>
    <row r="39" spans="2:15" ht="18" customHeight="1" x14ac:dyDescent="0.3">
      <c r="B39" s="340" t="s">
        <v>2030</v>
      </c>
      <c r="C39" s="341" t="s">
        <v>2031</v>
      </c>
      <c r="D39" s="337" t="s">
        <v>68</v>
      </c>
      <c r="E39" s="322">
        <v>34.200000000000003</v>
      </c>
      <c r="F39" s="323"/>
      <c r="G39" s="338">
        <v>244.23</v>
      </c>
      <c r="H39" s="339">
        <f t="shared" si="6"/>
        <v>8352.6660000000011</v>
      </c>
      <c r="I39" s="212">
        <v>31.18</v>
      </c>
      <c r="J39" s="168">
        <v>34.200000000000003</v>
      </c>
      <c r="K39" s="171">
        <f t="shared" si="4"/>
        <v>7615.0913999999993</v>
      </c>
      <c r="L39" s="172">
        <f t="shared" si="5"/>
        <v>8352.6660000000011</v>
      </c>
      <c r="M39" s="167">
        <f t="shared" si="3"/>
        <v>1</v>
      </c>
    </row>
    <row r="40" spans="2:15" ht="22.5" customHeight="1" x14ac:dyDescent="0.3">
      <c r="B40" s="340" t="s">
        <v>2032</v>
      </c>
      <c r="C40" s="341" t="s">
        <v>2033</v>
      </c>
      <c r="D40" s="337" t="s">
        <v>101</v>
      </c>
      <c r="E40" s="322">
        <v>373.7</v>
      </c>
      <c r="F40" s="323"/>
      <c r="G40" s="338">
        <v>20.72</v>
      </c>
      <c r="H40" s="339">
        <f t="shared" si="6"/>
        <v>7743.0639999999994</v>
      </c>
      <c r="I40" s="212">
        <v>373.7</v>
      </c>
      <c r="J40" s="168">
        <v>373.7</v>
      </c>
      <c r="K40" s="171">
        <f t="shared" si="4"/>
        <v>7743.0639999999994</v>
      </c>
      <c r="L40" s="172">
        <f t="shared" si="5"/>
        <v>7743.0639999999994</v>
      </c>
      <c r="M40" s="167">
        <f t="shared" si="3"/>
        <v>1</v>
      </c>
    </row>
    <row r="41" spans="2:15" ht="22.5" customHeight="1" x14ac:dyDescent="0.3">
      <c r="B41" s="342">
        <v>40181</v>
      </c>
      <c r="C41" s="336" t="s">
        <v>2034</v>
      </c>
      <c r="D41" s="337" t="s">
        <v>101</v>
      </c>
      <c r="E41" s="322">
        <v>327.9</v>
      </c>
      <c r="F41" s="323"/>
      <c r="G41" s="338">
        <v>18.399999999999999</v>
      </c>
      <c r="H41" s="339">
        <f t="shared" si="6"/>
        <v>6033.3599999999988</v>
      </c>
      <c r="I41" s="212">
        <v>327.9</v>
      </c>
      <c r="J41" s="168">
        <v>327.9</v>
      </c>
      <c r="K41" s="171">
        <f t="shared" si="4"/>
        <v>6033.3599999999988</v>
      </c>
      <c r="L41" s="172">
        <f t="shared" si="5"/>
        <v>6033.3599999999988</v>
      </c>
      <c r="M41" s="167">
        <f t="shared" si="3"/>
        <v>1</v>
      </c>
    </row>
    <row r="42" spans="2:15" ht="20.75" customHeight="1" x14ac:dyDescent="0.3">
      <c r="B42" s="343">
        <v>40546</v>
      </c>
      <c r="C42" s="341" t="s">
        <v>2035</v>
      </c>
      <c r="D42" s="337" t="s">
        <v>101</v>
      </c>
      <c r="E42" s="322">
        <v>322.8</v>
      </c>
      <c r="F42" s="323"/>
      <c r="G42" s="338">
        <v>15.1</v>
      </c>
      <c r="H42" s="339">
        <f t="shared" si="6"/>
        <v>4874.28</v>
      </c>
      <c r="I42" s="212">
        <v>322.8</v>
      </c>
      <c r="J42" s="168">
        <v>322.8</v>
      </c>
      <c r="K42" s="171">
        <f t="shared" si="4"/>
        <v>4874.28</v>
      </c>
      <c r="L42" s="172">
        <f t="shared" si="5"/>
        <v>4874.28</v>
      </c>
      <c r="M42" s="167">
        <f t="shared" si="3"/>
        <v>1</v>
      </c>
    </row>
    <row r="43" spans="2:15" ht="17" x14ac:dyDescent="0.3">
      <c r="B43" s="342">
        <v>40911</v>
      </c>
      <c r="C43" s="336" t="s">
        <v>2036</v>
      </c>
      <c r="D43" s="337" t="s">
        <v>101</v>
      </c>
      <c r="E43" s="322">
        <v>214.3</v>
      </c>
      <c r="F43" s="323"/>
      <c r="G43" s="338">
        <v>14.28</v>
      </c>
      <c r="H43" s="339">
        <f t="shared" si="6"/>
        <v>3060.2040000000002</v>
      </c>
      <c r="I43" s="212">
        <v>214.3</v>
      </c>
      <c r="J43" s="168">
        <v>214.3</v>
      </c>
      <c r="K43" s="171">
        <f t="shared" si="4"/>
        <v>3060.2040000000002</v>
      </c>
      <c r="L43" s="172">
        <f t="shared" si="5"/>
        <v>3060.2040000000002</v>
      </c>
      <c r="M43" s="167">
        <f t="shared" si="3"/>
        <v>1</v>
      </c>
    </row>
    <row r="44" spans="2:15" ht="25.5" x14ac:dyDescent="0.3">
      <c r="B44" s="343">
        <v>41277</v>
      </c>
      <c r="C44" s="336" t="s">
        <v>2037</v>
      </c>
      <c r="D44" s="337" t="s">
        <v>37</v>
      </c>
      <c r="E44" s="322">
        <v>285.37</v>
      </c>
      <c r="F44" s="323"/>
      <c r="G44" s="338">
        <v>67.88</v>
      </c>
      <c r="H44" s="339">
        <f t="shared" si="6"/>
        <v>19370.9156</v>
      </c>
      <c r="I44" s="212">
        <v>233.28</v>
      </c>
      <c r="J44" s="168">
        <v>285.37</v>
      </c>
      <c r="K44" s="171">
        <f t="shared" si="4"/>
        <v>15835.046399999999</v>
      </c>
      <c r="L44" s="172">
        <f t="shared" si="5"/>
        <v>19370.9156</v>
      </c>
      <c r="M44" s="167">
        <f t="shared" si="3"/>
        <v>1</v>
      </c>
    </row>
    <row r="45" spans="2:15" ht="17" x14ac:dyDescent="0.3">
      <c r="B45" s="343">
        <v>41642</v>
      </c>
      <c r="C45" s="341" t="s">
        <v>2038</v>
      </c>
      <c r="D45" s="337" t="s">
        <v>37</v>
      </c>
      <c r="E45" s="322">
        <v>142.94</v>
      </c>
      <c r="F45" s="323"/>
      <c r="G45" s="338">
        <v>47.5</v>
      </c>
      <c r="H45" s="339">
        <f t="shared" si="6"/>
        <v>6789.65</v>
      </c>
      <c r="I45" s="212">
        <v>142.94</v>
      </c>
      <c r="J45" s="168">
        <v>142.94</v>
      </c>
      <c r="K45" s="171">
        <f t="shared" si="4"/>
        <v>6789.65</v>
      </c>
      <c r="L45" s="172">
        <f t="shared" si="5"/>
        <v>6789.65</v>
      </c>
      <c r="M45" s="167">
        <f t="shared" si="3"/>
        <v>1</v>
      </c>
    </row>
    <row r="46" spans="2:15" s="143" customFormat="1" ht="12.5" customHeight="1" x14ac:dyDescent="0.3">
      <c r="B46" s="175" t="s">
        <v>46</v>
      </c>
      <c r="C46" s="176" t="s">
        <v>2039</v>
      </c>
      <c r="D46" s="177"/>
      <c r="E46" s="324"/>
      <c r="F46" s="325"/>
      <c r="G46" s="178"/>
      <c r="H46" s="179">
        <f>SUM(H47:H62)</f>
        <v>176244.6532</v>
      </c>
      <c r="I46" s="213"/>
      <c r="J46" s="180"/>
      <c r="K46" s="180"/>
      <c r="L46" s="180"/>
      <c r="M46" s="167"/>
      <c r="N46" s="129"/>
      <c r="O46" s="129"/>
    </row>
    <row r="47" spans="2:15" ht="30.65" customHeight="1" x14ac:dyDescent="0.3">
      <c r="B47" s="182" t="s">
        <v>2040</v>
      </c>
      <c r="C47" s="160" t="s">
        <v>2041</v>
      </c>
      <c r="D47" s="161" t="s">
        <v>37</v>
      </c>
      <c r="E47" s="305">
        <v>449.93</v>
      </c>
      <c r="F47" s="306"/>
      <c r="G47" s="162">
        <v>39.299999999999997</v>
      </c>
      <c r="H47" s="163">
        <f t="shared" ref="H47:H62" si="7">G47*E47</f>
        <v>17682.249</v>
      </c>
      <c r="I47" s="212"/>
      <c r="J47" s="168"/>
      <c r="K47" s="171">
        <f t="shared" si="4"/>
        <v>0</v>
      </c>
      <c r="L47" s="172">
        <f t="shared" si="5"/>
        <v>0</v>
      </c>
      <c r="M47" s="167">
        <f t="shared" si="3"/>
        <v>0</v>
      </c>
    </row>
    <row r="48" spans="2:15" ht="28.75" customHeight="1" x14ac:dyDescent="0.3">
      <c r="B48" s="181" t="s">
        <v>2042</v>
      </c>
      <c r="C48" s="173" t="s">
        <v>2043</v>
      </c>
      <c r="D48" s="161" t="s">
        <v>37</v>
      </c>
      <c r="E48" s="305">
        <v>396.8</v>
      </c>
      <c r="F48" s="306"/>
      <c r="G48" s="162">
        <v>55.4</v>
      </c>
      <c r="H48" s="163">
        <f t="shared" si="7"/>
        <v>21982.720000000001</v>
      </c>
      <c r="I48" s="212"/>
      <c r="J48" s="168"/>
      <c r="K48" s="171">
        <f t="shared" si="4"/>
        <v>0</v>
      </c>
      <c r="L48" s="172">
        <f t="shared" si="5"/>
        <v>0</v>
      </c>
      <c r="M48" s="167">
        <f t="shared" si="3"/>
        <v>0</v>
      </c>
    </row>
    <row r="49" spans="2:15" ht="19.25" customHeight="1" x14ac:dyDescent="0.3">
      <c r="B49" s="181" t="s">
        <v>2044</v>
      </c>
      <c r="C49" s="173" t="s">
        <v>2045</v>
      </c>
      <c r="D49" s="161" t="s">
        <v>37</v>
      </c>
      <c r="E49" s="305">
        <v>140.01</v>
      </c>
      <c r="F49" s="306"/>
      <c r="G49" s="162">
        <v>33.299999999999997</v>
      </c>
      <c r="H49" s="163">
        <f t="shared" si="7"/>
        <v>4662.3329999999996</v>
      </c>
      <c r="I49" s="212"/>
      <c r="J49" s="168"/>
      <c r="K49" s="171">
        <f t="shared" si="4"/>
        <v>0</v>
      </c>
      <c r="L49" s="172">
        <f t="shared" si="5"/>
        <v>0</v>
      </c>
      <c r="M49" s="167">
        <f t="shared" si="3"/>
        <v>0</v>
      </c>
    </row>
    <row r="50" spans="2:15" ht="18.649999999999999" customHeight="1" x14ac:dyDescent="0.3">
      <c r="B50" s="181" t="s">
        <v>2046</v>
      </c>
      <c r="C50" s="173" t="s">
        <v>2047</v>
      </c>
      <c r="D50" s="161" t="s">
        <v>101</v>
      </c>
      <c r="E50" s="305">
        <v>970.7</v>
      </c>
      <c r="F50" s="306"/>
      <c r="G50" s="162">
        <v>17.46</v>
      </c>
      <c r="H50" s="163">
        <f t="shared" si="7"/>
        <v>16948.422000000002</v>
      </c>
      <c r="I50" s="212"/>
      <c r="J50" s="168"/>
      <c r="K50" s="171">
        <f t="shared" si="4"/>
        <v>0</v>
      </c>
      <c r="L50" s="172">
        <f t="shared" si="5"/>
        <v>0</v>
      </c>
      <c r="M50" s="167">
        <f t="shared" si="3"/>
        <v>0</v>
      </c>
    </row>
    <row r="51" spans="2:15" ht="22.75" customHeight="1" x14ac:dyDescent="0.3">
      <c r="B51" s="181" t="s">
        <v>2048</v>
      </c>
      <c r="C51" s="173" t="s">
        <v>2049</v>
      </c>
      <c r="D51" s="161" t="s">
        <v>101</v>
      </c>
      <c r="E51" s="305">
        <v>10</v>
      </c>
      <c r="F51" s="306"/>
      <c r="G51" s="162">
        <v>17.22</v>
      </c>
      <c r="H51" s="163">
        <f t="shared" si="7"/>
        <v>172.2</v>
      </c>
      <c r="I51" s="212"/>
      <c r="J51" s="168"/>
      <c r="K51" s="171">
        <f t="shared" si="4"/>
        <v>0</v>
      </c>
      <c r="L51" s="172">
        <f t="shared" si="5"/>
        <v>0</v>
      </c>
      <c r="M51" s="167">
        <f t="shared" si="3"/>
        <v>0</v>
      </c>
    </row>
    <row r="52" spans="2:15" ht="22.75" customHeight="1" x14ac:dyDescent="0.3">
      <c r="B52" s="181" t="s">
        <v>2050</v>
      </c>
      <c r="C52" s="173" t="s">
        <v>2051</v>
      </c>
      <c r="D52" s="161" t="s">
        <v>101</v>
      </c>
      <c r="E52" s="305">
        <v>880.6</v>
      </c>
      <c r="F52" s="306"/>
      <c r="G52" s="162">
        <v>15.67</v>
      </c>
      <c r="H52" s="163">
        <f t="shared" si="7"/>
        <v>13799.002</v>
      </c>
      <c r="I52" s="212"/>
      <c r="J52" s="168"/>
      <c r="K52" s="171">
        <f t="shared" si="4"/>
        <v>0</v>
      </c>
      <c r="L52" s="172">
        <f t="shared" si="5"/>
        <v>0</v>
      </c>
      <c r="M52" s="167">
        <f t="shared" si="3"/>
        <v>0</v>
      </c>
    </row>
    <row r="53" spans="2:15" ht="28.25" customHeight="1" x14ac:dyDescent="0.3">
      <c r="B53" s="182" t="s">
        <v>2052</v>
      </c>
      <c r="C53" s="160" t="s">
        <v>2053</v>
      </c>
      <c r="D53" s="161" t="s">
        <v>101</v>
      </c>
      <c r="E53" s="326">
        <v>1253.2</v>
      </c>
      <c r="F53" s="327"/>
      <c r="G53" s="162">
        <v>14.01</v>
      </c>
      <c r="H53" s="163">
        <f t="shared" si="7"/>
        <v>17557.332000000002</v>
      </c>
      <c r="I53" s="212"/>
      <c r="J53" s="168"/>
      <c r="K53" s="171">
        <f t="shared" si="4"/>
        <v>0</v>
      </c>
      <c r="L53" s="172">
        <f t="shared" si="5"/>
        <v>0</v>
      </c>
      <c r="M53" s="167">
        <f t="shared" si="3"/>
        <v>0</v>
      </c>
    </row>
    <row r="54" spans="2:15" ht="27" customHeight="1" x14ac:dyDescent="0.3">
      <c r="B54" s="182" t="s">
        <v>2054</v>
      </c>
      <c r="C54" s="160" t="s">
        <v>2055</v>
      </c>
      <c r="D54" s="161" t="s">
        <v>101</v>
      </c>
      <c r="E54" s="305">
        <v>656.8</v>
      </c>
      <c r="F54" s="306"/>
      <c r="G54" s="162">
        <v>11.54</v>
      </c>
      <c r="H54" s="163">
        <f t="shared" si="7"/>
        <v>7579.4719999999988</v>
      </c>
      <c r="I54" s="212"/>
      <c r="J54" s="168"/>
      <c r="K54" s="171">
        <f t="shared" si="4"/>
        <v>0</v>
      </c>
      <c r="L54" s="172">
        <f t="shared" si="5"/>
        <v>0</v>
      </c>
      <c r="M54" s="167">
        <f t="shared" si="3"/>
        <v>0</v>
      </c>
    </row>
    <row r="55" spans="2:15" ht="27" customHeight="1" x14ac:dyDescent="0.3">
      <c r="B55" s="181" t="s">
        <v>2056</v>
      </c>
      <c r="C55" s="160" t="s">
        <v>2057</v>
      </c>
      <c r="D55" s="161" t="s">
        <v>101</v>
      </c>
      <c r="E55" s="305">
        <v>177.9</v>
      </c>
      <c r="F55" s="306"/>
      <c r="G55" s="162">
        <v>17.059999999999999</v>
      </c>
      <c r="H55" s="163">
        <f t="shared" si="7"/>
        <v>3034.9739999999997</v>
      </c>
      <c r="I55" s="212"/>
      <c r="J55" s="168"/>
      <c r="K55" s="171">
        <f t="shared" si="4"/>
        <v>0</v>
      </c>
      <c r="L55" s="172">
        <f t="shared" si="5"/>
        <v>0</v>
      </c>
      <c r="M55" s="167">
        <f t="shared" si="3"/>
        <v>0</v>
      </c>
    </row>
    <row r="56" spans="2:15" ht="27.65" customHeight="1" x14ac:dyDescent="0.3">
      <c r="B56" s="186">
        <v>40182</v>
      </c>
      <c r="C56" s="160" t="s">
        <v>2058</v>
      </c>
      <c r="D56" s="161" t="s">
        <v>101</v>
      </c>
      <c r="E56" s="305">
        <v>165</v>
      </c>
      <c r="F56" s="306"/>
      <c r="G56" s="162">
        <v>16.77</v>
      </c>
      <c r="H56" s="163">
        <f t="shared" si="7"/>
        <v>2767.0499999999997</v>
      </c>
      <c r="I56" s="212"/>
      <c r="J56" s="168"/>
      <c r="K56" s="171">
        <f t="shared" si="4"/>
        <v>0</v>
      </c>
      <c r="L56" s="172">
        <f t="shared" si="5"/>
        <v>0</v>
      </c>
      <c r="M56" s="167">
        <f t="shared" si="3"/>
        <v>0</v>
      </c>
    </row>
    <row r="57" spans="2:15" ht="29.4" customHeight="1" x14ac:dyDescent="0.3">
      <c r="B57" s="185">
        <v>40547</v>
      </c>
      <c r="C57" s="160" t="s">
        <v>2059</v>
      </c>
      <c r="D57" s="161" t="s">
        <v>101</v>
      </c>
      <c r="E57" s="305">
        <v>429.1</v>
      </c>
      <c r="F57" s="306"/>
      <c r="G57" s="162">
        <v>16.239999999999998</v>
      </c>
      <c r="H57" s="163">
        <f t="shared" si="7"/>
        <v>6968.5839999999998</v>
      </c>
      <c r="I57" s="212"/>
      <c r="J57" s="168"/>
      <c r="K57" s="171">
        <f t="shared" si="4"/>
        <v>0</v>
      </c>
      <c r="L57" s="172">
        <f t="shared" si="5"/>
        <v>0</v>
      </c>
      <c r="M57" s="167">
        <f t="shared" si="3"/>
        <v>0</v>
      </c>
    </row>
    <row r="58" spans="2:15" ht="27.65" customHeight="1" x14ac:dyDescent="0.3">
      <c r="B58" s="186">
        <v>40912</v>
      </c>
      <c r="C58" s="160" t="s">
        <v>2027</v>
      </c>
      <c r="D58" s="161" t="s">
        <v>68</v>
      </c>
      <c r="E58" s="305">
        <v>65.819999999999993</v>
      </c>
      <c r="F58" s="306"/>
      <c r="G58" s="162">
        <v>618.83000000000004</v>
      </c>
      <c r="H58" s="163">
        <f t="shared" si="7"/>
        <v>40731.390599999999</v>
      </c>
      <c r="I58" s="212"/>
      <c r="J58" s="168"/>
      <c r="K58" s="171">
        <f t="shared" si="4"/>
        <v>0</v>
      </c>
      <c r="L58" s="172">
        <f t="shared" si="5"/>
        <v>0</v>
      </c>
      <c r="M58" s="167">
        <f t="shared" si="3"/>
        <v>0</v>
      </c>
    </row>
    <row r="59" spans="2:15" ht="18.649999999999999" customHeight="1" x14ac:dyDescent="0.3">
      <c r="B59" s="185">
        <v>41278</v>
      </c>
      <c r="C59" s="173" t="s">
        <v>2031</v>
      </c>
      <c r="D59" s="161" t="s">
        <v>68</v>
      </c>
      <c r="E59" s="305">
        <v>65.819999999999993</v>
      </c>
      <c r="F59" s="306"/>
      <c r="G59" s="162">
        <v>244.23</v>
      </c>
      <c r="H59" s="163">
        <f t="shared" si="7"/>
        <v>16075.218599999998</v>
      </c>
      <c r="I59" s="212"/>
      <c r="J59" s="168"/>
      <c r="K59" s="171">
        <f t="shared" si="4"/>
        <v>0</v>
      </c>
      <c r="L59" s="172">
        <f t="shared" si="5"/>
        <v>0</v>
      </c>
      <c r="M59" s="167">
        <f t="shared" si="3"/>
        <v>0</v>
      </c>
    </row>
    <row r="60" spans="2:15" ht="27" customHeight="1" x14ac:dyDescent="0.3">
      <c r="B60" s="185">
        <v>41643</v>
      </c>
      <c r="C60" s="160" t="s">
        <v>2060</v>
      </c>
      <c r="D60" s="161" t="s">
        <v>101</v>
      </c>
      <c r="E60" s="305">
        <v>24.2</v>
      </c>
      <c r="F60" s="306"/>
      <c r="G60" s="162">
        <v>12.61</v>
      </c>
      <c r="H60" s="163">
        <f t="shared" si="7"/>
        <v>305.16199999999998</v>
      </c>
      <c r="I60" s="212"/>
      <c r="J60" s="168"/>
      <c r="K60" s="171">
        <f t="shared" si="4"/>
        <v>0</v>
      </c>
      <c r="L60" s="172">
        <f t="shared" si="5"/>
        <v>0</v>
      </c>
      <c r="M60" s="167">
        <f t="shared" si="3"/>
        <v>0</v>
      </c>
    </row>
    <row r="61" spans="2:15" ht="25.25" customHeight="1" x14ac:dyDescent="0.3">
      <c r="B61" s="186">
        <v>42008</v>
      </c>
      <c r="C61" s="160" t="s">
        <v>2061</v>
      </c>
      <c r="D61" s="161" t="s">
        <v>101</v>
      </c>
      <c r="E61" s="305">
        <v>160.30000000000001</v>
      </c>
      <c r="F61" s="306"/>
      <c r="G61" s="162">
        <v>14.74</v>
      </c>
      <c r="H61" s="163">
        <f t="shared" si="7"/>
        <v>2362.8220000000001</v>
      </c>
      <c r="I61" s="212"/>
      <c r="J61" s="168"/>
      <c r="K61" s="171">
        <f t="shared" si="4"/>
        <v>0</v>
      </c>
      <c r="L61" s="172">
        <f t="shared" si="5"/>
        <v>0</v>
      </c>
      <c r="M61" s="167">
        <f t="shared" si="3"/>
        <v>0</v>
      </c>
    </row>
    <row r="62" spans="2:15" ht="26.4" customHeight="1" x14ac:dyDescent="0.3">
      <c r="B62" s="186">
        <v>42373</v>
      </c>
      <c r="C62" s="160" t="s">
        <v>2061</v>
      </c>
      <c r="D62" s="161" t="s">
        <v>101</v>
      </c>
      <c r="E62" s="305">
        <v>245.3</v>
      </c>
      <c r="F62" s="306"/>
      <c r="G62" s="162">
        <v>14.74</v>
      </c>
      <c r="H62" s="163">
        <f t="shared" si="7"/>
        <v>3615.7220000000002</v>
      </c>
      <c r="I62" s="212"/>
      <c r="J62" s="168"/>
      <c r="K62" s="171">
        <f t="shared" si="4"/>
        <v>0</v>
      </c>
      <c r="L62" s="172">
        <f t="shared" si="5"/>
        <v>0</v>
      </c>
      <c r="M62" s="167">
        <f t="shared" si="3"/>
        <v>0</v>
      </c>
    </row>
    <row r="63" spans="2:15" s="190" customFormat="1" ht="12" customHeight="1" x14ac:dyDescent="0.3">
      <c r="B63" s="187" t="s">
        <v>49</v>
      </c>
      <c r="C63" s="188" t="s">
        <v>2062</v>
      </c>
      <c r="D63" s="177"/>
      <c r="E63" s="324"/>
      <c r="F63" s="325"/>
      <c r="G63" s="178"/>
      <c r="H63" s="189">
        <f>H64+H65+H66+H67</f>
        <v>59395.925000000003</v>
      </c>
      <c r="I63" s="213"/>
      <c r="J63" s="180"/>
      <c r="K63" s="180"/>
      <c r="L63" s="180"/>
      <c r="M63" s="167"/>
      <c r="N63" s="129"/>
      <c r="O63" s="129"/>
    </row>
    <row r="64" spans="2:15" ht="27" customHeight="1" x14ac:dyDescent="0.3">
      <c r="B64" s="182" t="s">
        <v>2063</v>
      </c>
      <c r="C64" s="160" t="s">
        <v>2064</v>
      </c>
      <c r="D64" s="161" t="s">
        <v>37</v>
      </c>
      <c r="E64" s="305">
        <v>974.2</v>
      </c>
      <c r="F64" s="306"/>
      <c r="G64" s="162">
        <v>50.45</v>
      </c>
      <c r="H64" s="163">
        <f>G64*E64</f>
        <v>49148.390000000007</v>
      </c>
      <c r="I64" s="212"/>
      <c r="J64" s="168"/>
      <c r="K64" s="171">
        <f t="shared" si="4"/>
        <v>0</v>
      </c>
      <c r="L64" s="172">
        <f t="shared" si="5"/>
        <v>0</v>
      </c>
      <c r="M64" s="167">
        <f t="shared" si="3"/>
        <v>0</v>
      </c>
    </row>
    <row r="65" spans="2:15" ht="20.75" customHeight="1" x14ac:dyDescent="0.3">
      <c r="B65" s="182" t="s">
        <v>2065</v>
      </c>
      <c r="C65" s="173" t="s">
        <v>2066</v>
      </c>
      <c r="D65" s="161" t="s">
        <v>60</v>
      </c>
      <c r="E65" s="305">
        <v>34.4</v>
      </c>
      <c r="F65" s="306"/>
      <c r="G65" s="162">
        <v>111.23</v>
      </c>
      <c r="H65" s="163">
        <f>G65*E65</f>
        <v>3826.3119999999999</v>
      </c>
      <c r="I65" s="212"/>
      <c r="J65" s="168"/>
      <c r="K65" s="171">
        <f t="shared" si="4"/>
        <v>0</v>
      </c>
      <c r="L65" s="172">
        <f t="shared" si="5"/>
        <v>0</v>
      </c>
      <c r="M65" s="167">
        <f t="shared" si="3"/>
        <v>0</v>
      </c>
    </row>
    <row r="66" spans="2:15" ht="22.5" customHeight="1" x14ac:dyDescent="0.3">
      <c r="B66" s="182" t="s">
        <v>2067</v>
      </c>
      <c r="C66" s="160" t="s">
        <v>2068</v>
      </c>
      <c r="D66" s="161" t="s">
        <v>60</v>
      </c>
      <c r="E66" s="305">
        <v>38.9</v>
      </c>
      <c r="F66" s="306"/>
      <c r="G66" s="162">
        <v>60.08</v>
      </c>
      <c r="H66" s="163">
        <f>G66*E66</f>
        <v>2337.1119999999996</v>
      </c>
      <c r="I66" s="212"/>
      <c r="J66" s="168"/>
      <c r="K66" s="171">
        <f t="shared" si="4"/>
        <v>0</v>
      </c>
      <c r="L66" s="172">
        <f t="shared" si="5"/>
        <v>0</v>
      </c>
      <c r="M66" s="167">
        <f t="shared" si="3"/>
        <v>0</v>
      </c>
    </row>
    <row r="67" spans="2:15" ht="22.5" customHeight="1" x14ac:dyDescent="0.3">
      <c r="B67" s="159" t="s">
        <v>2069</v>
      </c>
      <c r="C67" s="173" t="s">
        <v>2070</v>
      </c>
      <c r="D67" s="161" t="s">
        <v>60</v>
      </c>
      <c r="E67" s="305">
        <v>38.9</v>
      </c>
      <c r="F67" s="306"/>
      <c r="G67" s="162">
        <v>104.99</v>
      </c>
      <c r="H67" s="163">
        <f>G67*E67</f>
        <v>4084.1109999999999</v>
      </c>
      <c r="I67" s="212"/>
      <c r="J67" s="168"/>
      <c r="K67" s="171">
        <f t="shared" si="4"/>
        <v>0</v>
      </c>
      <c r="L67" s="172">
        <f t="shared" si="5"/>
        <v>0</v>
      </c>
      <c r="M67" s="167">
        <f t="shared" si="3"/>
        <v>0</v>
      </c>
    </row>
    <row r="68" spans="2:15" s="143" customFormat="1" ht="12.5" customHeight="1" x14ac:dyDescent="0.3">
      <c r="B68" s="191" t="s">
        <v>52</v>
      </c>
      <c r="C68" s="176" t="s">
        <v>193</v>
      </c>
      <c r="D68" s="177"/>
      <c r="E68" s="324"/>
      <c r="F68" s="325"/>
      <c r="G68" s="178"/>
      <c r="H68" s="179">
        <f>H69+H70+H71+H72</f>
        <v>51908.850600000005</v>
      </c>
      <c r="I68" s="213"/>
      <c r="J68" s="180"/>
      <c r="K68" s="180"/>
      <c r="L68" s="180"/>
      <c r="M68" s="167"/>
      <c r="N68" s="129"/>
      <c r="O68" s="129"/>
    </row>
    <row r="69" spans="2:15" ht="34.5" customHeight="1" x14ac:dyDescent="0.3">
      <c r="B69" s="159" t="s">
        <v>2071</v>
      </c>
      <c r="C69" s="160" t="s">
        <v>2072</v>
      </c>
      <c r="D69" s="161" t="s">
        <v>37</v>
      </c>
      <c r="E69" s="326">
        <v>1015.48</v>
      </c>
      <c r="F69" s="327"/>
      <c r="G69" s="162">
        <v>7.03</v>
      </c>
      <c r="H69" s="163">
        <f>G69*E69</f>
        <v>7138.8244000000004</v>
      </c>
      <c r="I69" s="212"/>
      <c r="J69" s="168"/>
      <c r="K69" s="171">
        <f t="shared" si="4"/>
        <v>0</v>
      </c>
      <c r="L69" s="172">
        <f t="shared" si="5"/>
        <v>0</v>
      </c>
      <c r="M69" s="167">
        <f t="shared" si="3"/>
        <v>0</v>
      </c>
    </row>
    <row r="70" spans="2:15" ht="33.65" customHeight="1" x14ac:dyDescent="0.3">
      <c r="B70" s="169" t="s">
        <v>2073</v>
      </c>
      <c r="C70" s="160" t="s">
        <v>2074</v>
      </c>
      <c r="D70" s="161" t="s">
        <v>37</v>
      </c>
      <c r="E70" s="305">
        <v>790.43</v>
      </c>
      <c r="F70" s="306"/>
      <c r="G70" s="162">
        <v>21.54</v>
      </c>
      <c r="H70" s="163">
        <f>G70*E70</f>
        <v>17025.8622</v>
      </c>
      <c r="I70" s="212"/>
      <c r="J70" s="168"/>
      <c r="K70" s="171">
        <f t="shared" si="4"/>
        <v>0</v>
      </c>
      <c r="L70" s="172">
        <f t="shared" si="5"/>
        <v>0</v>
      </c>
      <c r="M70" s="167">
        <f t="shared" si="3"/>
        <v>0</v>
      </c>
    </row>
    <row r="71" spans="2:15" ht="37.75" customHeight="1" x14ac:dyDescent="0.3">
      <c r="B71" s="169" t="s">
        <v>2075</v>
      </c>
      <c r="C71" s="173" t="s">
        <v>204</v>
      </c>
      <c r="D71" s="161" t="s">
        <v>37</v>
      </c>
      <c r="E71" s="305">
        <v>225.05</v>
      </c>
      <c r="F71" s="306"/>
      <c r="G71" s="162">
        <v>37.5</v>
      </c>
      <c r="H71" s="163">
        <f>G71*E71</f>
        <v>8439.375</v>
      </c>
      <c r="I71" s="212"/>
      <c r="J71" s="168"/>
      <c r="K71" s="171">
        <f t="shared" si="4"/>
        <v>0</v>
      </c>
      <c r="L71" s="172">
        <f t="shared" si="5"/>
        <v>0</v>
      </c>
      <c r="M71" s="167">
        <f t="shared" si="3"/>
        <v>0</v>
      </c>
    </row>
    <row r="72" spans="2:15" ht="28" customHeight="1" x14ac:dyDescent="0.3">
      <c r="B72" s="169" t="s">
        <v>2076</v>
      </c>
      <c r="C72" s="173" t="s">
        <v>2077</v>
      </c>
      <c r="D72" s="161" t="s">
        <v>37</v>
      </c>
      <c r="E72" s="305">
        <v>225.05</v>
      </c>
      <c r="F72" s="306"/>
      <c r="G72" s="162">
        <v>85.78</v>
      </c>
      <c r="H72" s="163">
        <f>G72*E72</f>
        <v>19304.789000000001</v>
      </c>
      <c r="I72" s="212"/>
      <c r="J72" s="168"/>
      <c r="K72" s="171">
        <f t="shared" si="4"/>
        <v>0</v>
      </c>
      <c r="L72" s="172">
        <f t="shared" si="5"/>
        <v>0</v>
      </c>
      <c r="M72" s="167">
        <f t="shared" si="3"/>
        <v>0</v>
      </c>
    </row>
    <row r="73" spans="2:15" s="143" customFormat="1" ht="9.75" customHeight="1" x14ac:dyDescent="0.3">
      <c r="B73" s="191" t="s">
        <v>55</v>
      </c>
      <c r="C73" s="176" t="s">
        <v>208</v>
      </c>
      <c r="D73" s="177"/>
      <c r="E73" s="324"/>
      <c r="F73" s="325"/>
      <c r="G73" s="178"/>
      <c r="H73" s="179">
        <f>H74+H75+H76+H77+H78+H79</f>
        <v>129157.4213</v>
      </c>
      <c r="I73" s="213"/>
      <c r="J73" s="180"/>
      <c r="K73" s="180"/>
      <c r="L73" s="180"/>
      <c r="M73" s="167"/>
      <c r="N73" s="129"/>
      <c r="O73" s="129"/>
    </row>
    <row r="74" spans="2:15" ht="30.75" customHeight="1" x14ac:dyDescent="0.3">
      <c r="B74" s="169" t="s">
        <v>2078</v>
      </c>
      <c r="C74" s="160" t="s">
        <v>2079</v>
      </c>
      <c r="D74" s="161" t="s">
        <v>64</v>
      </c>
      <c r="E74" s="305">
        <v>2</v>
      </c>
      <c r="F74" s="306"/>
      <c r="G74" s="162">
        <v>2030.89</v>
      </c>
      <c r="H74" s="163">
        <f t="shared" ref="H74:H79" si="8">G74*E74</f>
        <v>4061.78</v>
      </c>
      <c r="I74" s="212"/>
      <c r="J74" s="168"/>
      <c r="K74" s="171">
        <f t="shared" si="4"/>
        <v>0</v>
      </c>
      <c r="L74" s="172">
        <f t="shared" si="5"/>
        <v>0</v>
      </c>
      <c r="M74" s="167">
        <f t="shared" si="3"/>
        <v>0</v>
      </c>
    </row>
    <row r="75" spans="2:15" ht="34" x14ac:dyDescent="0.3">
      <c r="B75" s="169" t="s">
        <v>2080</v>
      </c>
      <c r="C75" s="160" t="s">
        <v>2081</v>
      </c>
      <c r="D75" s="161" t="s">
        <v>37</v>
      </c>
      <c r="E75" s="305">
        <v>22.8</v>
      </c>
      <c r="F75" s="306"/>
      <c r="G75" s="162">
        <v>929.97</v>
      </c>
      <c r="H75" s="163">
        <f t="shared" si="8"/>
        <v>21203.316000000003</v>
      </c>
      <c r="I75" s="212"/>
      <c r="J75" s="168"/>
      <c r="K75" s="171">
        <f t="shared" si="4"/>
        <v>0</v>
      </c>
      <c r="L75" s="172">
        <f t="shared" si="5"/>
        <v>0</v>
      </c>
      <c r="M75" s="167">
        <f t="shared" si="3"/>
        <v>0</v>
      </c>
    </row>
    <row r="76" spans="2:15" ht="42.5" x14ac:dyDescent="0.3">
      <c r="B76" s="169" t="s">
        <v>2082</v>
      </c>
      <c r="C76" s="173" t="s">
        <v>2083</v>
      </c>
      <c r="D76" s="161" t="s">
        <v>220</v>
      </c>
      <c r="E76" s="305">
        <v>20</v>
      </c>
      <c r="F76" s="306"/>
      <c r="G76" s="162">
        <v>1198.99</v>
      </c>
      <c r="H76" s="163">
        <f t="shared" si="8"/>
        <v>23979.8</v>
      </c>
      <c r="I76" s="212"/>
      <c r="J76" s="168"/>
      <c r="K76" s="171">
        <f t="shared" si="4"/>
        <v>0</v>
      </c>
      <c r="L76" s="172">
        <f t="shared" si="5"/>
        <v>0</v>
      </c>
      <c r="M76" s="167">
        <f t="shared" si="3"/>
        <v>0</v>
      </c>
    </row>
    <row r="77" spans="2:15" ht="42.5" customHeight="1" x14ac:dyDescent="0.3">
      <c r="B77" s="181" t="s">
        <v>2084</v>
      </c>
      <c r="C77" s="160" t="s">
        <v>2085</v>
      </c>
      <c r="D77" s="161" t="s">
        <v>220</v>
      </c>
      <c r="E77" s="305">
        <v>1</v>
      </c>
      <c r="F77" s="306"/>
      <c r="G77" s="162">
        <v>945.98</v>
      </c>
      <c r="H77" s="163">
        <f t="shared" si="8"/>
        <v>945.98</v>
      </c>
      <c r="I77" s="212"/>
      <c r="J77" s="168"/>
      <c r="K77" s="171">
        <f t="shared" si="4"/>
        <v>0</v>
      </c>
      <c r="L77" s="172">
        <f t="shared" si="5"/>
        <v>0</v>
      </c>
      <c r="M77" s="167">
        <f t="shared" si="3"/>
        <v>0</v>
      </c>
    </row>
    <row r="78" spans="2:15" ht="19.75" customHeight="1" x14ac:dyDescent="0.3">
      <c r="B78" s="181" t="s">
        <v>2086</v>
      </c>
      <c r="C78" s="173" t="s">
        <v>2087</v>
      </c>
      <c r="D78" s="161" t="s">
        <v>37</v>
      </c>
      <c r="E78" s="305">
        <v>41.11</v>
      </c>
      <c r="F78" s="306"/>
      <c r="G78" s="162">
        <v>1619.23</v>
      </c>
      <c r="H78" s="163">
        <f t="shared" si="8"/>
        <v>66566.545299999998</v>
      </c>
      <c r="I78" s="212"/>
      <c r="J78" s="168"/>
      <c r="K78" s="171">
        <f t="shared" si="4"/>
        <v>0</v>
      </c>
      <c r="L78" s="172">
        <f t="shared" si="5"/>
        <v>0</v>
      </c>
      <c r="M78" s="167">
        <f t="shared" si="3"/>
        <v>0</v>
      </c>
    </row>
    <row r="79" spans="2:15" ht="34.25" customHeight="1" x14ac:dyDescent="0.3">
      <c r="B79" s="181" t="s">
        <v>2088</v>
      </c>
      <c r="C79" s="160" t="s">
        <v>2089</v>
      </c>
      <c r="D79" s="161" t="s">
        <v>64</v>
      </c>
      <c r="E79" s="305">
        <v>2</v>
      </c>
      <c r="F79" s="306"/>
      <c r="G79" s="162">
        <v>6200</v>
      </c>
      <c r="H79" s="163">
        <f t="shared" si="8"/>
        <v>12400</v>
      </c>
      <c r="I79" s="212"/>
      <c r="J79" s="168"/>
      <c r="K79" s="171">
        <f t="shared" si="4"/>
        <v>0</v>
      </c>
      <c r="L79" s="172">
        <f t="shared" si="5"/>
        <v>0</v>
      </c>
      <c r="M79" s="167">
        <f t="shared" si="3"/>
        <v>0</v>
      </c>
    </row>
    <row r="80" spans="2:15" s="143" customFormat="1" ht="12.5" customHeight="1" x14ac:dyDescent="0.3">
      <c r="B80" s="175" t="s">
        <v>58</v>
      </c>
      <c r="C80" s="176" t="s">
        <v>2090</v>
      </c>
      <c r="D80" s="192"/>
      <c r="E80" s="324"/>
      <c r="F80" s="325"/>
      <c r="G80" s="178"/>
      <c r="H80" s="179">
        <f>SUM(H81:H86)</f>
        <v>39111.371500000001</v>
      </c>
      <c r="I80" s="213"/>
      <c r="J80" s="180"/>
      <c r="K80" s="180"/>
      <c r="L80" s="180"/>
      <c r="M80" s="167"/>
      <c r="N80" s="129"/>
      <c r="O80" s="129"/>
    </row>
    <row r="81" spans="2:15" ht="17" x14ac:dyDescent="0.3">
      <c r="B81" s="181" t="s">
        <v>2091</v>
      </c>
      <c r="C81" s="173" t="s">
        <v>2092</v>
      </c>
      <c r="D81" s="161" t="s">
        <v>37</v>
      </c>
      <c r="E81" s="305">
        <v>790.43</v>
      </c>
      <c r="F81" s="306"/>
      <c r="G81" s="162">
        <v>3.31</v>
      </c>
      <c r="H81" s="163">
        <f t="shared" ref="H81:H86" si="9">G81*E81</f>
        <v>2616.3233</v>
      </c>
      <c r="I81" s="212"/>
      <c r="J81" s="168"/>
      <c r="K81" s="171">
        <f t="shared" si="4"/>
        <v>0</v>
      </c>
      <c r="L81" s="172">
        <f t="shared" si="5"/>
        <v>0</v>
      </c>
      <c r="M81" s="167">
        <f t="shared" ref="M81:M144" si="10">J81/E81</f>
        <v>0</v>
      </c>
    </row>
    <row r="82" spans="2:15" ht="17" x14ac:dyDescent="0.3">
      <c r="B82" s="181" t="s">
        <v>2093</v>
      </c>
      <c r="C82" s="173" t="s">
        <v>2094</v>
      </c>
      <c r="D82" s="161" t="s">
        <v>37</v>
      </c>
      <c r="E82" s="305">
        <v>790.43</v>
      </c>
      <c r="F82" s="306"/>
      <c r="G82" s="162">
        <v>10.5</v>
      </c>
      <c r="H82" s="163">
        <f t="shared" si="9"/>
        <v>8299.5149999999994</v>
      </c>
      <c r="I82" s="212"/>
      <c r="J82" s="168"/>
      <c r="K82" s="171">
        <f t="shared" si="4"/>
        <v>0</v>
      </c>
      <c r="L82" s="172">
        <f t="shared" si="5"/>
        <v>0</v>
      </c>
      <c r="M82" s="167">
        <f t="shared" si="10"/>
        <v>0</v>
      </c>
    </row>
    <row r="83" spans="2:15" ht="17" x14ac:dyDescent="0.3">
      <c r="B83" s="181" t="s">
        <v>2095</v>
      </c>
      <c r="C83" s="173" t="s">
        <v>2096</v>
      </c>
      <c r="D83" s="161" t="s">
        <v>37</v>
      </c>
      <c r="E83" s="305">
        <v>790.43</v>
      </c>
      <c r="F83" s="306"/>
      <c r="G83" s="162">
        <v>11.5</v>
      </c>
      <c r="H83" s="163">
        <f t="shared" si="9"/>
        <v>9089.9449999999997</v>
      </c>
      <c r="I83" s="212"/>
      <c r="J83" s="168"/>
      <c r="K83" s="171">
        <f t="shared" si="4"/>
        <v>0</v>
      </c>
      <c r="L83" s="172">
        <f t="shared" si="5"/>
        <v>0</v>
      </c>
      <c r="M83" s="167">
        <f t="shared" si="10"/>
        <v>0</v>
      </c>
    </row>
    <row r="84" spans="2:15" x14ac:dyDescent="0.3">
      <c r="B84" s="181" t="s">
        <v>2097</v>
      </c>
      <c r="C84" s="173" t="s">
        <v>2098</v>
      </c>
      <c r="D84" s="161" t="s">
        <v>37</v>
      </c>
      <c r="E84" s="305">
        <v>491.02</v>
      </c>
      <c r="F84" s="306"/>
      <c r="G84" s="162">
        <v>3.73</v>
      </c>
      <c r="H84" s="163">
        <f t="shared" si="9"/>
        <v>1831.5046</v>
      </c>
      <c r="I84" s="212"/>
      <c r="J84" s="168"/>
      <c r="K84" s="171">
        <f t="shared" si="4"/>
        <v>0</v>
      </c>
      <c r="L84" s="172">
        <f t="shared" si="5"/>
        <v>0</v>
      </c>
      <c r="M84" s="167">
        <f t="shared" si="10"/>
        <v>0</v>
      </c>
    </row>
    <row r="85" spans="2:15" ht="17" x14ac:dyDescent="0.3">
      <c r="B85" s="181" t="s">
        <v>2099</v>
      </c>
      <c r="C85" s="173" t="s">
        <v>2100</v>
      </c>
      <c r="D85" s="161" t="s">
        <v>37</v>
      </c>
      <c r="E85" s="305">
        <v>491.02</v>
      </c>
      <c r="F85" s="306"/>
      <c r="G85" s="162">
        <v>20.54</v>
      </c>
      <c r="H85" s="163">
        <f t="shared" si="9"/>
        <v>10085.550799999999</v>
      </c>
      <c r="I85" s="212"/>
      <c r="J85" s="168"/>
      <c r="K85" s="171">
        <f t="shared" si="4"/>
        <v>0</v>
      </c>
      <c r="L85" s="172">
        <f t="shared" si="5"/>
        <v>0</v>
      </c>
      <c r="M85" s="167">
        <f t="shared" si="10"/>
        <v>0</v>
      </c>
    </row>
    <row r="86" spans="2:15" ht="17" x14ac:dyDescent="0.3">
      <c r="B86" s="181" t="s">
        <v>2101</v>
      </c>
      <c r="C86" s="173" t="s">
        <v>2102</v>
      </c>
      <c r="D86" s="161" t="s">
        <v>37</v>
      </c>
      <c r="E86" s="305">
        <v>491.02</v>
      </c>
      <c r="F86" s="306"/>
      <c r="G86" s="162">
        <v>14.64</v>
      </c>
      <c r="H86" s="163">
        <f t="shared" si="9"/>
        <v>7188.5328</v>
      </c>
      <c r="I86" s="212"/>
      <c r="J86" s="168"/>
      <c r="K86" s="171">
        <f t="shared" si="4"/>
        <v>0</v>
      </c>
      <c r="L86" s="172">
        <f t="shared" si="5"/>
        <v>0</v>
      </c>
      <c r="M86" s="167">
        <f t="shared" si="10"/>
        <v>0</v>
      </c>
    </row>
    <row r="87" spans="2:15" s="143" customFormat="1" ht="11.5" customHeight="1" x14ac:dyDescent="0.3">
      <c r="B87" s="175" t="s">
        <v>62</v>
      </c>
      <c r="C87" s="176" t="s">
        <v>251</v>
      </c>
      <c r="D87" s="192"/>
      <c r="E87" s="324"/>
      <c r="F87" s="325"/>
      <c r="G87" s="178"/>
      <c r="H87" s="179">
        <f>SUM(H88:H95)</f>
        <v>67996.722399999999</v>
      </c>
      <c r="I87" s="213"/>
      <c r="J87" s="180"/>
      <c r="K87" s="180"/>
      <c r="L87" s="180"/>
      <c r="M87" s="167"/>
      <c r="N87" s="129"/>
      <c r="O87" s="129"/>
    </row>
    <row r="88" spans="2:15" ht="28.75" customHeight="1" x14ac:dyDescent="0.3">
      <c r="B88" s="181" t="s">
        <v>2103</v>
      </c>
      <c r="C88" s="173" t="s">
        <v>2104</v>
      </c>
      <c r="D88" s="161" t="s">
        <v>37</v>
      </c>
      <c r="E88" s="305">
        <v>717.24</v>
      </c>
      <c r="F88" s="306"/>
      <c r="G88" s="162">
        <v>6.57</v>
      </c>
      <c r="H88" s="163">
        <f t="shared" ref="H88:H95" si="11">G88*E88</f>
        <v>4712.2668000000003</v>
      </c>
      <c r="I88" s="212"/>
      <c r="J88" s="168"/>
      <c r="K88" s="171">
        <f t="shared" si="4"/>
        <v>0</v>
      </c>
      <c r="L88" s="172">
        <f t="shared" si="5"/>
        <v>0</v>
      </c>
      <c r="M88" s="167">
        <f t="shared" si="10"/>
        <v>0</v>
      </c>
    </row>
    <row r="89" spans="2:15" ht="34.25" customHeight="1" x14ac:dyDescent="0.3">
      <c r="B89" s="181" t="s">
        <v>2105</v>
      </c>
      <c r="C89" s="173" t="s">
        <v>2106</v>
      </c>
      <c r="D89" s="161" t="s">
        <v>37</v>
      </c>
      <c r="E89" s="305">
        <v>717.24</v>
      </c>
      <c r="F89" s="306"/>
      <c r="G89" s="162">
        <v>32.25</v>
      </c>
      <c r="H89" s="163">
        <f t="shared" si="11"/>
        <v>23130.99</v>
      </c>
      <c r="I89" s="212"/>
      <c r="J89" s="168"/>
      <c r="K89" s="171">
        <f t="shared" si="4"/>
        <v>0</v>
      </c>
      <c r="L89" s="172">
        <f t="shared" si="5"/>
        <v>0</v>
      </c>
      <c r="M89" s="167">
        <f t="shared" si="10"/>
        <v>0</v>
      </c>
    </row>
    <row r="90" spans="2:15" x14ac:dyDescent="0.3">
      <c r="B90" s="181" t="s">
        <v>2107</v>
      </c>
      <c r="C90" s="173" t="s">
        <v>2108</v>
      </c>
      <c r="D90" s="161" t="s">
        <v>37</v>
      </c>
      <c r="E90" s="305">
        <v>59.83</v>
      </c>
      <c r="F90" s="306"/>
      <c r="G90" s="162">
        <v>147.85</v>
      </c>
      <c r="H90" s="163">
        <f t="shared" si="11"/>
        <v>8845.8654999999999</v>
      </c>
      <c r="I90" s="212"/>
      <c r="J90" s="168"/>
      <c r="K90" s="171">
        <f t="shared" si="4"/>
        <v>0</v>
      </c>
      <c r="L90" s="172">
        <f t="shared" si="5"/>
        <v>0</v>
      </c>
      <c r="M90" s="167">
        <f t="shared" si="10"/>
        <v>0</v>
      </c>
    </row>
    <row r="91" spans="2:15" ht="30.75" customHeight="1" x14ac:dyDescent="0.3">
      <c r="B91" s="181" t="s">
        <v>2109</v>
      </c>
      <c r="C91" s="173" t="s">
        <v>2110</v>
      </c>
      <c r="D91" s="161" t="s">
        <v>37</v>
      </c>
      <c r="E91" s="305">
        <v>80.44</v>
      </c>
      <c r="F91" s="306"/>
      <c r="G91" s="162">
        <v>15.22</v>
      </c>
      <c r="H91" s="163">
        <f t="shared" si="11"/>
        <v>1224.2968000000001</v>
      </c>
      <c r="I91" s="212"/>
      <c r="J91" s="168"/>
      <c r="K91" s="171">
        <f t="shared" ref="K91:K154" si="12">I91*G91</f>
        <v>0</v>
      </c>
      <c r="L91" s="172">
        <f t="shared" ref="L91:L154" si="13">J91*G91</f>
        <v>0</v>
      </c>
      <c r="M91" s="167">
        <f t="shared" si="10"/>
        <v>0</v>
      </c>
    </row>
    <row r="92" spans="2:15" ht="30.75" customHeight="1" x14ac:dyDescent="0.3">
      <c r="B92" s="181" t="s">
        <v>2111</v>
      </c>
      <c r="C92" s="173" t="s">
        <v>2112</v>
      </c>
      <c r="D92" s="161" t="s">
        <v>37</v>
      </c>
      <c r="E92" s="305">
        <v>30.4</v>
      </c>
      <c r="F92" s="306"/>
      <c r="G92" s="162">
        <v>297.56</v>
      </c>
      <c r="H92" s="163">
        <f t="shared" si="11"/>
        <v>9045.8240000000005</v>
      </c>
      <c r="I92" s="212"/>
      <c r="J92" s="168"/>
      <c r="K92" s="171">
        <f t="shared" si="12"/>
        <v>0</v>
      </c>
      <c r="L92" s="172">
        <f t="shared" si="13"/>
        <v>0</v>
      </c>
      <c r="M92" s="167">
        <f t="shared" si="10"/>
        <v>0</v>
      </c>
    </row>
    <row r="93" spans="2:15" ht="17" x14ac:dyDescent="0.3">
      <c r="B93" s="181" t="s">
        <v>2113</v>
      </c>
      <c r="C93" s="173" t="s">
        <v>2092</v>
      </c>
      <c r="D93" s="161" t="s">
        <v>37</v>
      </c>
      <c r="E93" s="305">
        <v>546.57000000000005</v>
      </c>
      <c r="F93" s="306"/>
      <c r="G93" s="162">
        <v>3.31</v>
      </c>
      <c r="H93" s="163">
        <f t="shared" si="11"/>
        <v>1809.1467000000002</v>
      </c>
      <c r="I93" s="212"/>
      <c r="J93" s="168"/>
      <c r="K93" s="171">
        <f t="shared" si="12"/>
        <v>0</v>
      </c>
      <c r="L93" s="172">
        <f t="shared" si="13"/>
        <v>0</v>
      </c>
      <c r="M93" s="167">
        <f t="shared" si="10"/>
        <v>0</v>
      </c>
    </row>
    <row r="94" spans="2:15" ht="17" x14ac:dyDescent="0.3">
      <c r="B94" s="181" t="s">
        <v>2114</v>
      </c>
      <c r="C94" s="173" t="s">
        <v>2115</v>
      </c>
      <c r="D94" s="161" t="s">
        <v>37</v>
      </c>
      <c r="E94" s="305">
        <v>546.57000000000005</v>
      </c>
      <c r="F94" s="306"/>
      <c r="G94" s="162">
        <v>20.54</v>
      </c>
      <c r="H94" s="163">
        <f t="shared" si="11"/>
        <v>11226.5478</v>
      </c>
      <c r="I94" s="212"/>
      <c r="J94" s="168"/>
      <c r="K94" s="171">
        <f t="shared" si="12"/>
        <v>0</v>
      </c>
      <c r="L94" s="172">
        <f t="shared" si="13"/>
        <v>0</v>
      </c>
      <c r="M94" s="167">
        <f t="shared" si="10"/>
        <v>0</v>
      </c>
    </row>
    <row r="95" spans="2:15" ht="17" x14ac:dyDescent="0.3">
      <c r="B95" s="181" t="s">
        <v>2116</v>
      </c>
      <c r="C95" s="173" t="s">
        <v>2096</v>
      </c>
      <c r="D95" s="161" t="s">
        <v>37</v>
      </c>
      <c r="E95" s="305">
        <v>546.57000000000005</v>
      </c>
      <c r="F95" s="306"/>
      <c r="G95" s="162">
        <v>14.64</v>
      </c>
      <c r="H95" s="163">
        <f t="shared" si="11"/>
        <v>8001.7848000000013</v>
      </c>
      <c r="I95" s="212"/>
      <c r="J95" s="168"/>
      <c r="K95" s="171">
        <f t="shared" si="12"/>
        <v>0</v>
      </c>
      <c r="L95" s="172">
        <f t="shared" si="13"/>
        <v>0</v>
      </c>
      <c r="M95" s="167">
        <f t="shared" si="10"/>
        <v>0</v>
      </c>
    </row>
    <row r="96" spans="2:15" s="143" customFormat="1" ht="11.5" customHeight="1" x14ac:dyDescent="0.3">
      <c r="B96" s="175" t="s">
        <v>66</v>
      </c>
      <c r="C96" s="176" t="s">
        <v>2117</v>
      </c>
      <c r="D96" s="192"/>
      <c r="E96" s="324"/>
      <c r="F96" s="325"/>
      <c r="G96" s="178"/>
      <c r="H96" s="179">
        <f>SUM(H97:H124)</f>
        <v>35834.100400000003</v>
      </c>
      <c r="I96" s="213"/>
      <c r="J96" s="180"/>
      <c r="K96" s="180"/>
      <c r="L96" s="180"/>
      <c r="M96" s="167"/>
      <c r="N96" s="129"/>
      <c r="O96" s="129"/>
    </row>
    <row r="97" spans="2:17" ht="17" x14ac:dyDescent="0.3">
      <c r="B97" s="193" t="s">
        <v>2118</v>
      </c>
      <c r="C97" s="173" t="s">
        <v>2119</v>
      </c>
      <c r="D97" s="161" t="s">
        <v>220</v>
      </c>
      <c r="E97" s="305">
        <v>53</v>
      </c>
      <c r="F97" s="306"/>
      <c r="G97" s="162">
        <v>13.66</v>
      </c>
      <c r="H97" s="163">
        <f t="shared" ref="H97:H124" si="14">G97*E97</f>
        <v>723.98</v>
      </c>
      <c r="I97" s="212"/>
      <c r="J97" s="168"/>
      <c r="K97" s="171">
        <f t="shared" si="12"/>
        <v>0</v>
      </c>
      <c r="L97" s="172">
        <f t="shared" si="13"/>
        <v>0</v>
      </c>
      <c r="M97" s="167">
        <f t="shared" si="10"/>
        <v>0</v>
      </c>
    </row>
    <row r="98" spans="2:17" ht="17" x14ac:dyDescent="0.3">
      <c r="B98" s="193" t="s">
        <v>2120</v>
      </c>
      <c r="C98" s="173" t="s">
        <v>2121</v>
      </c>
      <c r="D98" s="161" t="s">
        <v>220</v>
      </c>
      <c r="E98" s="305">
        <v>62</v>
      </c>
      <c r="F98" s="306"/>
      <c r="G98" s="162">
        <v>13.02</v>
      </c>
      <c r="H98" s="163">
        <f t="shared" si="14"/>
        <v>807.24</v>
      </c>
      <c r="I98" s="212"/>
      <c r="J98" s="168"/>
      <c r="K98" s="171">
        <f t="shared" si="12"/>
        <v>0</v>
      </c>
      <c r="L98" s="172">
        <f t="shared" si="13"/>
        <v>0</v>
      </c>
      <c r="M98" s="167">
        <f t="shared" si="10"/>
        <v>0</v>
      </c>
    </row>
    <row r="99" spans="2:17" ht="17" x14ac:dyDescent="0.3">
      <c r="B99" s="194" t="s">
        <v>2122</v>
      </c>
      <c r="C99" s="173" t="s">
        <v>2123</v>
      </c>
      <c r="D99" s="161" t="s">
        <v>60</v>
      </c>
      <c r="E99" s="305">
        <v>782.4</v>
      </c>
      <c r="F99" s="306"/>
      <c r="G99" s="162">
        <v>3.22</v>
      </c>
      <c r="H99" s="163">
        <f t="shared" si="14"/>
        <v>2519.328</v>
      </c>
      <c r="I99" s="212"/>
      <c r="J99" s="168"/>
      <c r="K99" s="171">
        <f t="shared" si="12"/>
        <v>0</v>
      </c>
      <c r="L99" s="172">
        <f t="shared" si="13"/>
        <v>0</v>
      </c>
      <c r="M99" s="167">
        <f t="shared" si="10"/>
        <v>0</v>
      </c>
    </row>
    <row r="100" spans="2:17" ht="17" x14ac:dyDescent="0.3">
      <c r="B100" s="159" t="s">
        <v>2124</v>
      </c>
      <c r="C100" s="173" t="s">
        <v>2125</v>
      </c>
      <c r="D100" s="161" t="s">
        <v>60</v>
      </c>
      <c r="E100" s="305">
        <v>895.4</v>
      </c>
      <c r="F100" s="306"/>
      <c r="G100" s="162">
        <v>4.75</v>
      </c>
      <c r="H100" s="163">
        <f t="shared" si="14"/>
        <v>4253.1499999999996</v>
      </c>
      <c r="I100" s="212"/>
      <c r="J100" s="168"/>
      <c r="K100" s="171">
        <f t="shared" si="12"/>
        <v>0</v>
      </c>
      <c r="L100" s="172">
        <f t="shared" si="13"/>
        <v>0</v>
      </c>
      <c r="M100" s="167">
        <f t="shared" si="10"/>
        <v>0</v>
      </c>
    </row>
    <row r="101" spans="2:17" ht="17" x14ac:dyDescent="0.3">
      <c r="B101" s="159" t="s">
        <v>2126</v>
      </c>
      <c r="C101" s="173" t="s">
        <v>2127</v>
      </c>
      <c r="D101" s="161" t="s">
        <v>60</v>
      </c>
      <c r="E101" s="305">
        <v>378.7</v>
      </c>
      <c r="F101" s="306"/>
      <c r="G101" s="162">
        <v>6.47</v>
      </c>
      <c r="H101" s="163">
        <f t="shared" si="14"/>
        <v>2450.1889999999999</v>
      </c>
      <c r="I101" s="212"/>
      <c r="J101" s="168"/>
      <c r="K101" s="171">
        <f t="shared" si="12"/>
        <v>0</v>
      </c>
      <c r="L101" s="172">
        <f t="shared" si="13"/>
        <v>0</v>
      </c>
      <c r="M101" s="167">
        <f t="shared" si="10"/>
        <v>0</v>
      </c>
    </row>
    <row r="102" spans="2:17" ht="17" x14ac:dyDescent="0.3">
      <c r="B102" s="159" t="s">
        <v>2128</v>
      </c>
      <c r="C102" s="173" t="s">
        <v>2129</v>
      </c>
      <c r="D102" s="161" t="s">
        <v>60</v>
      </c>
      <c r="E102" s="305">
        <v>103.6</v>
      </c>
      <c r="F102" s="306"/>
      <c r="G102" s="162">
        <v>8.0299999999999994</v>
      </c>
      <c r="H102" s="163">
        <f t="shared" si="14"/>
        <v>831.9079999999999</v>
      </c>
      <c r="I102" s="212"/>
      <c r="J102" s="168"/>
      <c r="K102" s="171">
        <f t="shared" si="12"/>
        <v>0</v>
      </c>
      <c r="L102" s="172">
        <f t="shared" si="13"/>
        <v>0</v>
      </c>
      <c r="M102" s="167">
        <f t="shared" si="10"/>
        <v>0</v>
      </c>
    </row>
    <row r="103" spans="2:17" ht="17" x14ac:dyDescent="0.3">
      <c r="B103" s="159" t="s">
        <v>2130</v>
      </c>
      <c r="C103" s="173" t="s">
        <v>2131</v>
      </c>
      <c r="D103" s="161" t="s">
        <v>60</v>
      </c>
      <c r="E103" s="305">
        <v>131.1</v>
      </c>
      <c r="F103" s="306"/>
      <c r="G103" s="162">
        <v>9.5</v>
      </c>
      <c r="H103" s="163">
        <f t="shared" si="14"/>
        <v>1245.45</v>
      </c>
      <c r="I103" s="212"/>
      <c r="J103" s="168"/>
      <c r="K103" s="171">
        <f t="shared" si="12"/>
        <v>0</v>
      </c>
      <c r="L103" s="172">
        <f t="shared" si="13"/>
        <v>0</v>
      </c>
      <c r="M103" s="167">
        <f t="shared" si="10"/>
        <v>0</v>
      </c>
    </row>
    <row r="104" spans="2:17" s="129" customFormat="1" ht="17" x14ac:dyDescent="0.3">
      <c r="B104" s="159" t="s">
        <v>2132</v>
      </c>
      <c r="C104" s="173" t="s">
        <v>2133</v>
      </c>
      <c r="D104" s="161" t="s">
        <v>60</v>
      </c>
      <c r="E104" s="305">
        <v>20.3</v>
      </c>
      <c r="F104" s="306"/>
      <c r="G104" s="162">
        <v>17.95</v>
      </c>
      <c r="H104" s="163">
        <f t="shared" si="14"/>
        <v>364.38499999999999</v>
      </c>
      <c r="I104" s="212"/>
      <c r="J104" s="168"/>
      <c r="K104" s="171">
        <f t="shared" si="12"/>
        <v>0</v>
      </c>
      <c r="L104" s="172">
        <f t="shared" si="13"/>
        <v>0</v>
      </c>
      <c r="M104" s="167">
        <f t="shared" si="10"/>
        <v>0</v>
      </c>
      <c r="P104" s="124"/>
      <c r="Q104" s="124"/>
    </row>
    <row r="105" spans="2:17" s="129" customFormat="1" ht="17" x14ac:dyDescent="0.3">
      <c r="B105" s="159" t="s">
        <v>2134</v>
      </c>
      <c r="C105" s="173" t="s">
        <v>2135</v>
      </c>
      <c r="D105" s="161" t="s">
        <v>60</v>
      </c>
      <c r="E105" s="305">
        <v>81.2</v>
      </c>
      <c r="F105" s="306"/>
      <c r="G105" s="162">
        <v>28.5</v>
      </c>
      <c r="H105" s="163">
        <f t="shared" si="14"/>
        <v>2314.2000000000003</v>
      </c>
      <c r="I105" s="212"/>
      <c r="J105" s="168"/>
      <c r="K105" s="171">
        <f t="shared" si="12"/>
        <v>0</v>
      </c>
      <c r="L105" s="172">
        <f t="shared" si="13"/>
        <v>0</v>
      </c>
      <c r="M105" s="167">
        <f t="shared" si="10"/>
        <v>0</v>
      </c>
      <c r="P105" s="124"/>
      <c r="Q105" s="124"/>
    </row>
    <row r="106" spans="2:17" s="129" customFormat="1" ht="22.75" customHeight="1" x14ac:dyDescent="0.3">
      <c r="B106" s="195">
        <v>40188</v>
      </c>
      <c r="C106" s="173" t="s">
        <v>2136</v>
      </c>
      <c r="D106" s="161" t="s">
        <v>220</v>
      </c>
      <c r="E106" s="305">
        <v>3</v>
      </c>
      <c r="F106" s="306"/>
      <c r="G106" s="162">
        <v>111.45</v>
      </c>
      <c r="H106" s="163">
        <f t="shared" si="14"/>
        <v>334.35</v>
      </c>
      <c r="I106" s="212"/>
      <c r="J106" s="168"/>
      <c r="K106" s="171">
        <f t="shared" si="12"/>
        <v>0</v>
      </c>
      <c r="L106" s="172">
        <f t="shared" si="13"/>
        <v>0</v>
      </c>
      <c r="M106" s="167">
        <f t="shared" si="10"/>
        <v>0</v>
      </c>
      <c r="P106" s="124"/>
      <c r="Q106" s="124"/>
    </row>
    <row r="107" spans="2:17" s="129" customFormat="1" ht="19.75" customHeight="1" x14ac:dyDescent="0.3">
      <c r="B107" s="195">
        <v>40553</v>
      </c>
      <c r="C107" s="173" t="s">
        <v>2137</v>
      </c>
      <c r="D107" s="161" t="s">
        <v>220</v>
      </c>
      <c r="E107" s="305">
        <v>27</v>
      </c>
      <c r="F107" s="306"/>
      <c r="G107" s="162">
        <v>18.420000000000002</v>
      </c>
      <c r="H107" s="163">
        <f t="shared" si="14"/>
        <v>497.34000000000003</v>
      </c>
      <c r="I107" s="212"/>
      <c r="J107" s="168"/>
      <c r="K107" s="171">
        <f t="shared" si="12"/>
        <v>0</v>
      </c>
      <c r="L107" s="172">
        <f t="shared" si="13"/>
        <v>0</v>
      </c>
      <c r="M107" s="167">
        <f t="shared" si="10"/>
        <v>0</v>
      </c>
      <c r="P107" s="124"/>
      <c r="Q107" s="124"/>
    </row>
    <row r="108" spans="2:17" s="129" customFormat="1" ht="19.25" customHeight="1" x14ac:dyDescent="0.3">
      <c r="B108" s="195">
        <v>40918</v>
      </c>
      <c r="C108" s="173" t="s">
        <v>2138</v>
      </c>
      <c r="D108" s="161" t="s">
        <v>220</v>
      </c>
      <c r="E108" s="305">
        <v>1</v>
      </c>
      <c r="F108" s="306"/>
      <c r="G108" s="162">
        <v>23.97</v>
      </c>
      <c r="H108" s="163">
        <f t="shared" si="14"/>
        <v>23.97</v>
      </c>
      <c r="I108" s="212"/>
      <c r="J108" s="168"/>
      <c r="K108" s="171">
        <f t="shared" si="12"/>
        <v>0</v>
      </c>
      <c r="L108" s="172">
        <f t="shared" si="13"/>
        <v>0</v>
      </c>
      <c r="M108" s="167">
        <f t="shared" si="10"/>
        <v>0</v>
      </c>
      <c r="P108" s="124"/>
      <c r="Q108" s="124"/>
    </row>
    <row r="109" spans="2:17" s="129" customFormat="1" ht="21.65" customHeight="1" x14ac:dyDescent="0.3">
      <c r="B109" s="195">
        <v>41284</v>
      </c>
      <c r="C109" s="173" t="s">
        <v>2139</v>
      </c>
      <c r="D109" s="161" t="s">
        <v>220</v>
      </c>
      <c r="E109" s="305">
        <v>1</v>
      </c>
      <c r="F109" s="306"/>
      <c r="G109" s="162">
        <v>195</v>
      </c>
      <c r="H109" s="163">
        <f t="shared" si="14"/>
        <v>195</v>
      </c>
      <c r="I109" s="212"/>
      <c r="J109" s="168"/>
      <c r="K109" s="171">
        <f t="shared" si="12"/>
        <v>0</v>
      </c>
      <c r="L109" s="172">
        <f t="shared" si="13"/>
        <v>0</v>
      </c>
      <c r="M109" s="167">
        <f t="shared" si="10"/>
        <v>0</v>
      </c>
      <c r="P109" s="124"/>
      <c r="Q109" s="124"/>
    </row>
    <row r="110" spans="2:17" s="129" customFormat="1" ht="19.5" customHeight="1" x14ac:dyDescent="0.3">
      <c r="B110" s="195">
        <v>41649</v>
      </c>
      <c r="C110" s="160" t="s">
        <v>2140</v>
      </c>
      <c r="D110" s="161" t="s">
        <v>220</v>
      </c>
      <c r="E110" s="305">
        <v>28</v>
      </c>
      <c r="F110" s="306"/>
      <c r="G110" s="162">
        <v>30.46</v>
      </c>
      <c r="H110" s="163">
        <f t="shared" si="14"/>
        <v>852.88</v>
      </c>
      <c r="I110" s="212"/>
      <c r="J110" s="168"/>
      <c r="K110" s="171">
        <f t="shared" si="12"/>
        <v>0</v>
      </c>
      <c r="L110" s="172">
        <f t="shared" si="13"/>
        <v>0</v>
      </c>
      <c r="M110" s="167">
        <f t="shared" si="10"/>
        <v>0</v>
      </c>
      <c r="P110" s="124"/>
      <c r="Q110" s="124"/>
    </row>
    <row r="111" spans="2:17" s="129" customFormat="1" ht="19.5" customHeight="1" x14ac:dyDescent="0.3">
      <c r="B111" s="195">
        <v>42014</v>
      </c>
      <c r="C111" s="173" t="s">
        <v>2141</v>
      </c>
      <c r="D111" s="161" t="s">
        <v>220</v>
      </c>
      <c r="E111" s="305">
        <v>1</v>
      </c>
      <c r="F111" s="306"/>
      <c r="G111" s="162">
        <v>82.48</v>
      </c>
      <c r="H111" s="163">
        <f t="shared" si="14"/>
        <v>82.48</v>
      </c>
      <c r="I111" s="212"/>
      <c r="J111" s="168"/>
      <c r="K111" s="171">
        <f t="shared" si="12"/>
        <v>0</v>
      </c>
      <c r="L111" s="172">
        <f t="shared" si="13"/>
        <v>0</v>
      </c>
      <c r="M111" s="167">
        <f t="shared" si="10"/>
        <v>0</v>
      </c>
      <c r="P111" s="124"/>
      <c r="Q111" s="124"/>
    </row>
    <row r="112" spans="2:17" s="129" customFormat="1" ht="23.4" customHeight="1" x14ac:dyDescent="0.3">
      <c r="B112" s="174">
        <v>42379</v>
      </c>
      <c r="C112" s="173" t="s">
        <v>2142</v>
      </c>
      <c r="D112" s="161" t="s">
        <v>220</v>
      </c>
      <c r="E112" s="305">
        <v>56</v>
      </c>
      <c r="F112" s="306"/>
      <c r="G112" s="162">
        <v>32.119999999999997</v>
      </c>
      <c r="H112" s="163">
        <f t="shared" si="14"/>
        <v>1798.7199999999998</v>
      </c>
      <c r="I112" s="212"/>
      <c r="J112" s="168"/>
      <c r="K112" s="171">
        <f t="shared" si="12"/>
        <v>0</v>
      </c>
      <c r="L112" s="172">
        <f t="shared" si="13"/>
        <v>0</v>
      </c>
      <c r="M112" s="167">
        <f t="shared" si="10"/>
        <v>0</v>
      </c>
      <c r="P112" s="124"/>
      <c r="Q112" s="124"/>
    </row>
    <row r="113" spans="2:17" s="129" customFormat="1" ht="21.65" customHeight="1" x14ac:dyDescent="0.3">
      <c r="B113" s="174">
        <v>42745</v>
      </c>
      <c r="C113" s="173" t="s">
        <v>2143</v>
      </c>
      <c r="D113" s="161" t="s">
        <v>220</v>
      </c>
      <c r="E113" s="305">
        <v>17</v>
      </c>
      <c r="F113" s="306"/>
      <c r="G113" s="162">
        <v>34.869999999999997</v>
      </c>
      <c r="H113" s="163">
        <f t="shared" si="14"/>
        <v>592.79</v>
      </c>
      <c r="I113" s="212"/>
      <c r="J113" s="168"/>
      <c r="K113" s="171">
        <f t="shared" si="12"/>
        <v>0</v>
      </c>
      <c r="L113" s="172">
        <f t="shared" si="13"/>
        <v>0</v>
      </c>
      <c r="M113" s="167">
        <f t="shared" si="10"/>
        <v>0</v>
      </c>
      <c r="P113" s="124"/>
      <c r="Q113" s="124"/>
    </row>
    <row r="114" spans="2:17" s="129" customFormat="1" ht="22.75" customHeight="1" x14ac:dyDescent="0.3">
      <c r="B114" s="174">
        <v>43110</v>
      </c>
      <c r="C114" s="173" t="s">
        <v>2144</v>
      </c>
      <c r="D114" s="161" t="s">
        <v>220</v>
      </c>
      <c r="E114" s="305">
        <v>2</v>
      </c>
      <c r="F114" s="306"/>
      <c r="G114" s="162">
        <v>36.909999999999997</v>
      </c>
      <c r="H114" s="163">
        <f t="shared" si="14"/>
        <v>73.819999999999993</v>
      </c>
      <c r="I114" s="212"/>
      <c r="J114" s="168"/>
      <c r="K114" s="171">
        <f t="shared" si="12"/>
        <v>0</v>
      </c>
      <c r="L114" s="172">
        <f t="shared" si="13"/>
        <v>0</v>
      </c>
      <c r="M114" s="167">
        <f t="shared" si="10"/>
        <v>0</v>
      </c>
      <c r="P114" s="124"/>
      <c r="Q114" s="124"/>
    </row>
    <row r="115" spans="2:17" s="129" customFormat="1" ht="28.25" customHeight="1" x14ac:dyDescent="0.3">
      <c r="B115" s="174">
        <v>43475</v>
      </c>
      <c r="C115" s="173" t="s">
        <v>2145</v>
      </c>
      <c r="D115" s="161" t="s">
        <v>60</v>
      </c>
      <c r="E115" s="305">
        <v>586.6</v>
      </c>
      <c r="F115" s="306"/>
      <c r="G115" s="162">
        <v>11.44</v>
      </c>
      <c r="H115" s="163">
        <f t="shared" si="14"/>
        <v>6710.7039999999997</v>
      </c>
      <c r="I115" s="212"/>
      <c r="J115" s="168"/>
      <c r="K115" s="171">
        <f t="shared" si="12"/>
        <v>0</v>
      </c>
      <c r="L115" s="172">
        <f t="shared" si="13"/>
        <v>0</v>
      </c>
      <c r="M115" s="167">
        <f t="shared" si="10"/>
        <v>0</v>
      </c>
      <c r="P115" s="124"/>
      <c r="Q115" s="124"/>
    </row>
    <row r="116" spans="2:17" s="129" customFormat="1" ht="29.4" customHeight="1" x14ac:dyDescent="0.3">
      <c r="B116" s="174">
        <v>43840</v>
      </c>
      <c r="C116" s="173" t="s">
        <v>2146</v>
      </c>
      <c r="D116" s="161" t="s">
        <v>60</v>
      </c>
      <c r="E116" s="305">
        <v>18.2</v>
      </c>
      <c r="F116" s="306"/>
      <c r="G116" s="162">
        <v>10.38</v>
      </c>
      <c r="H116" s="163">
        <f t="shared" si="14"/>
        <v>188.916</v>
      </c>
      <c r="I116" s="212"/>
      <c r="J116" s="168"/>
      <c r="K116" s="171">
        <f t="shared" si="12"/>
        <v>0</v>
      </c>
      <c r="L116" s="172">
        <f t="shared" si="13"/>
        <v>0</v>
      </c>
      <c r="M116" s="167">
        <f t="shared" si="10"/>
        <v>0</v>
      </c>
      <c r="P116" s="124"/>
      <c r="Q116" s="124"/>
    </row>
    <row r="117" spans="2:17" s="129" customFormat="1" ht="27.65" customHeight="1" x14ac:dyDescent="0.3">
      <c r="B117" s="174">
        <v>44206</v>
      </c>
      <c r="C117" s="173" t="s">
        <v>2147</v>
      </c>
      <c r="D117" s="161" t="s">
        <v>60</v>
      </c>
      <c r="E117" s="305">
        <v>32.6</v>
      </c>
      <c r="F117" s="306"/>
      <c r="G117" s="162">
        <v>21.08</v>
      </c>
      <c r="H117" s="163">
        <f t="shared" si="14"/>
        <v>687.20799999999997</v>
      </c>
      <c r="I117" s="212"/>
      <c r="J117" s="168"/>
      <c r="K117" s="171">
        <f t="shared" si="12"/>
        <v>0</v>
      </c>
      <c r="L117" s="172">
        <f t="shared" si="13"/>
        <v>0</v>
      </c>
      <c r="M117" s="167">
        <f t="shared" si="10"/>
        <v>0</v>
      </c>
      <c r="P117" s="124"/>
      <c r="Q117" s="124"/>
    </row>
    <row r="118" spans="2:17" s="129" customFormat="1" ht="31.25" customHeight="1" x14ac:dyDescent="0.3">
      <c r="B118" s="174">
        <v>44571</v>
      </c>
      <c r="C118" s="173" t="s">
        <v>2148</v>
      </c>
      <c r="D118" s="161" t="s">
        <v>60</v>
      </c>
      <c r="E118" s="305">
        <v>3.91</v>
      </c>
      <c r="F118" s="306"/>
      <c r="G118" s="162">
        <v>32.64</v>
      </c>
      <c r="H118" s="163">
        <f t="shared" si="14"/>
        <v>127.62240000000001</v>
      </c>
      <c r="I118" s="212"/>
      <c r="J118" s="168"/>
      <c r="K118" s="171">
        <f t="shared" si="12"/>
        <v>0</v>
      </c>
      <c r="L118" s="172">
        <f t="shared" si="13"/>
        <v>0</v>
      </c>
      <c r="M118" s="167">
        <f t="shared" si="10"/>
        <v>0</v>
      </c>
      <c r="P118" s="124"/>
      <c r="Q118" s="124"/>
    </row>
    <row r="119" spans="2:17" s="129" customFormat="1" ht="31.25" customHeight="1" x14ac:dyDescent="0.3">
      <c r="B119" s="174">
        <v>44936</v>
      </c>
      <c r="C119" s="173" t="s">
        <v>2149</v>
      </c>
      <c r="D119" s="161" t="s">
        <v>60</v>
      </c>
      <c r="E119" s="305">
        <v>1</v>
      </c>
      <c r="F119" s="306"/>
      <c r="G119" s="162">
        <v>10.91</v>
      </c>
      <c r="H119" s="163">
        <f t="shared" si="14"/>
        <v>10.91</v>
      </c>
      <c r="I119" s="212"/>
      <c r="J119" s="168"/>
      <c r="K119" s="171">
        <f t="shared" si="12"/>
        <v>0</v>
      </c>
      <c r="L119" s="172">
        <f t="shared" si="13"/>
        <v>0</v>
      </c>
      <c r="M119" s="167">
        <f t="shared" si="10"/>
        <v>0</v>
      </c>
      <c r="P119" s="124"/>
      <c r="Q119" s="124"/>
    </row>
    <row r="120" spans="2:17" ht="31.25" customHeight="1" x14ac:dyDescent="0.3">
      <c r="B120" s="174">
        <v>45301</v>
      </c>
      <c r="C120" s="173" t="s">
        <v>2150</v>
      </c>
      <c r="D120" s="161" t="s">
        <v>220</v>
      </c>
      <c r="E120" s="305">
        <v>17</v>
      </c>
      <c r="F120" s="306"/>
      <c r="G120" s="162">
        <v>115.4</v>
      </c>
      <c r="H120" s="163">
        <f t="shared" si="14"/>
        <v>1961.8000000000002</v>
      </c>
      <c r="I120" s="212"/>
      <c r="J120" s="168"/>
      <c r="K120" s="171">
        <f t="shared" si="12"/>
        <v>0</v>
      </c>
      <c r="L120" s="172">
        <f t="shared" si="13"/>
        <v>0</v>
      </c>
      <c r="M120" s="167">
        <f t="shared" si="10"/>
        <v>0</v>
      </c>
    </row>
    <row r="121" spans="2:17" ht="25.75" customHeight="1" x14ac:dyDescent="0.3">
      <c r="B121" s="174">
        <v>45667</v>
      </c>
      <c r="C121" s="173" t="s">
        <v>2151</v>
      </c>
      <c r="D121" s="161" t="s">
        <v>220</v>
      </c>
      <c r="E121" s="305">
        <v>45</v>
      </c>
      <c r="F121" s="306"/>
      <c r="G121" s="162">
        <v>39.58</v>
      </c>
      <c r="H121" s="163">
        <f t="shared" si="14"/>
        <v>1781.1</v>
      </c>
      <c r="I121" s="212"/>
      <c r="J121" s="168"/>
      <c r="K121" s="171">
        <f t="shared" si="12"/>
        <v>0</v>
      </c>
      <c r="L121" s="172">
        <f t="shared" si="13"/>
        <v>0</v>
      </c>
      <c r="M121" s="167">
        <f t="shared" si="10"/>
        <v>0</v>
      </c>
    </row>
    <row r="122" spans="2:17" ht="31.25" customHeight="1" x14ac:dyDescent="0.3">
      <c r="B122" s="174">
        <v>46032</v>
      </c>
      <c r="C122" s="173" t="s">
        <v>2152</v>
      </c>
      <c r="D122" s="161" t="s">
        <v>220</v>
      </c>
      <c r="E122" s="305">
        <v>1</v>
      </c>
      <c r="F122" s="306"/>
      <c r="G122" s="162">
        <v>1901.96</v>
      </c>
      <c r="H122" s="163">
        <f t="shared" si="14"/>
        <v>1901.96</v>
      </c>
      <c r="I122" s="212"/>
      <c r="J122" s="168"/>
      <c r="K122" s="171">
        <f t="shared" si="12"/>
        <v>0</v>
      </c>
      <c r="L122" s="172">
        <f t="shared" si="13"/>
        <v>0</v>
      </c>
      <c r="M122" s="167">
        <f t="shared" si="10"/>
        <v>0</v>
      </c>
    </row>
    <row r="123" spans="2:17" ht="19.5" customHeight="1" x14ac:dyDescent="0.3">
      <c r="B123" s="195">
        <v>46397</v>
      </c>
      <c r="C123" s="160" t="s">
        <v>2153</v>
      </c>
      <c r="D123" s="161" t="s">
        <v>220</v>
      </c>
      <c r="E123" s="305">
        <v>1</v>
      </c>
      <c r="F123" s="306"/>
      <c r="G123" s="162">
        <v>1117.45</v>
      </c>
      <c r="H123" s="163">
        <f t="shared" si="14"/>
        <v>1117.45</v>
      </c>
      <c r="I123" s="212"/>
      <c r="J123" s="168"/>
      <c r="K123" s="171">
        <f t="shared" si="12"/>
        <v>0</v>
      </c>
      <c r="L123" s="172">
        <f t="shared" si="13"/>
        <v>0</v>
      </c>
      <c r="M123" s="167">
        <f t="shared" si="10"/>
        <v>0</v>
      </c>
    </row>
    <row r="124" spans="2:17" ht="30" customHeight="1" x14ac:dyDescent="0.3">
      <c r="B124" s="195">
        <v>46762</v>
      </c>
      <c r="C124" s="173" t="s">
        <v>2154</v>
      </c>
      <c r="D124" s="161" t="s">
        <v>220</v>
      </c>
      <c r="E124" s="305">
        <v>3</v>
      </c>
      <c r="F124" s="306"/>
      <c r="G124" s="162">
        <v>461.75</v>
      </c>
      <c r="H124" s="163">
        <f t="shared" si="14"/>
        <v>1385.25</v>
      </c>
      <c r="I124" s="212"/>
      <c r="J124" s="168"/>
      <c r="K124" s="171">
        <f t="shared" si="12"/>
        <v>0</v>
      </c>
      <c r="L124" s="172">
        <f t="shared" si="13"/>
        <v>0</v>
      </c>
      <c r="M124" s="167">
        <f t="shared" si="10"/>
        <v>0</v>
      </c>
    </row>
    <row r="125" spans="2:17" s="143" customFormat="1" ht="9" customHeight="1" x14ac:dyDescent="0.3">
      <c r="B125" s="191" t="s">
        <v>70</v>
      </c>
      <c r="C125" s="176" t="s">
        <v>2155</v>
      </c>
      <c r="D125" s="177"/>
      <c r="E125" s="324"/>
      <c r="F125" s="325"/>
      <c r="G125" s="178"/>
      <c r="H125" s="179">
        <f>H126+H127+H128+H129+H130+H131+H132+H133</f>
        <v>253598.34640000001</v>
      </c>
      <c r="I125" s="213"/>
      <c r="J125" s="180"/>
      <c r="K125" s="180"/>
      <c r="L125" s="180"/>
      <c r="M125" s="167"/>
      <c r="N125" s="129"/>
      <c r="O125" s="129"/>
    </row>
    <row r="126" spans="2:17" ht="19.5" customHeight="1" x14ac:dyDescent="0.3">
      <c r="B126" s="159" t="s">
        <v>2156</v>
      </c>
      <c r="C126" s="173" t="s">
        <v>2157</v>
      </c>
      <c r="D126" s="161" t="s">
        <v>68</v>
      </c>
      <c r="E126" s="305">
        <v>34.950000000000003</v>
      </c>
      <c r="F126" s="306"/>
      <c r="G126" s="162">
        <v>635</v>
      </c>
      <c r="H126" s="163">
        <f t="shared" ref="H126:H133" si="15">G126*E126</f>
        <v>22193.25</v>
      </c>
      <c r="I126" s="212"/>
      <c r="J126" s="168"/>
      <c r="K126" s="171">
        <f t="shared" si="12"/>
        <v>0</v>
      </c>
      <c r="L126" s="172">
        <f t="shared" si="13"/>
        <v>0</v>
      </c>
      <c r="M126" s="167">
        <f t="shared" si="10"/>
        <v>0</v>
      </c>
    </row>
    <row r="127" spans="2:17" ht="45" customHeight="1" x14ac:dyDescent="0.3">
      <c r="B127" s="169" t="s">
        <v>2158</v>
      </c>
      <c r="C127" s="173" t="s">
        <v>2159</v>
      </c>
      <c r="D127" s="161" t="s">
        <v>37</v>
      </c>
      <c r="E127" s="305">
        <v>698.86</v>
      </c>
      <c r="F127" s="306"/>
      <c r="G127" s="162">
        <v>44</v>
      </c>
      <c r="H127" s="163">
        <f t="shared" si="15"/>
        <v>30749.84</v>
      </c>
      <c r="I127" s="212"/>
      <c r="J127" s="168"/>
      <c r="K127" s="171">
        <f t="shared" si="12"/>
        <v>0</v>
      </c>
      <c r="L127" s="172">
        <f t="shared" si="13"/>
        <v>0</v>
      </c>
      <c r="M127" s="167">
        <f t="shared" si="10"/>
        <v>0</v>
      </c>
    </row>
    <row r="128" spans="2:17" ht="33.5" customHeight="1" x14ac:dyDescent="0.3">
      <c r="B128" s="159" t="s">
        <v>2160</v>
      </c>
      <c r="C128" s="173" t="s">
        <v>2161</v>
      </c>
      <c r="D128" s="161" t="s">
        <v>37</v>
      </c>
      <c r="E128" s="305">
        <v>542.02</v>
      </c>
      <c r="F128" s="306"/>
      <c r="G128" s="162">
        <v>174</v>
      </c>
      <c r="H128" s="163">
        <f t="shared" si="15"/>
        <v>94311.48</v>
      </c>
      <c r="I128" s="212"/>
      <c r="J128" s="168"/>
      <c r="K128" s="171">
        <f t="shared" si="12"/>
        <v>0</v>
      </c>
      <c r="L128" s="172">
        <f t="shared" si="13"/>
        <v>0</v>
      </c>
      <c r="M128" s="167">
        <f t="shared" si="10"/>
        <v>0</v>
      </c>
    </row>
    <row r="129" spans="2:15" ht="33.5" customHeight="1" x14ac:dyDescent="0.3">
      <c r="B129" s="159" t="s">
        <v>2162</v>
      </c>
      <c r="C129" s="173" t="s">
        <v>2112</v>
      </c>
      <c r="D129" s="161" t="s">
        <v>37</v>
      </c>
      <c r="E129" s="305">
        <v>156.84</v>
      </c>
      <c r="F129" s="306"/>
      <c r="G129" s="162">
        <v>310</v>
      </c>
      <c r="H129" s="163">
        <f t="shared" si="15"/>
        <v>48620.4</v>
      </c>
      <c r="I129" s="212"/>
      <c r="J129" s="168"/>
      <c r="K129" s="171">
        <f t="shared" si="12"/>
        <v>0</v>
      </c>
      <c r="L129" s="172">
        <f t="shared" si="13"/>
        <v>0</v>
      </c>
      <c r="M129" s="167">
        <f t="shared" si="10"/>
        <v>0</v>
      </c>
    </row>
    <row r="130" spans="2:15" ht="33.25" customHeight="1" x14ac:dyDescent="0.3">
      <c r="B130" s="159" t="s">
        <v>2163</v>
      </c>
      <c r="C130" s="173" t="s">
        <v>2164</v>
      </c>
      <c r="D130" s="161" t="s">
        <v>37</v>
      </c>
      <c r="E130" s="305">
        <v>537</v>
      </c>
      <c r="F130" s="306"/>
      <c r="G130" s="162">
        <v>60.1</v>
      </c>
      <c r="H130" s="163">
        <f t="shared" si="15"/>
        <v>32273.7</v>
      </c>
      <c r="I130" s="212"/>
      <c r="J130" s="168"/>
      <c r="K130" s="171">
        <f t="shared" si="12"/>
        <v>0</v>
      </c>
      <c r="L130" s="172">
        <f t="shared" si="13"/>
        <v>0</v>
      </c>
      <c r="M130" s="167">
        <f t="shared" si="10"/>
        <v>0</v>
      </c>
    </row>
    <row r="131" spans="2:15" ht="39" customHeight="1" x14ac:dyDescent="0.3">
      <c r="B131" s="159" t="s">
        <v>2165</v>
      </c>
      <c r="C131" s="160" t="s">
        <v>2166</v>
      </c>
      <c r="D131" s="161" t="s">
        <v>60</v>
      </c>
      <c r="E131" s="305">
        <v>211.06</v>
      </c>
      <c r="F131" s="306"/>
      <c r="G131" s="162">
        <v>51.44</v>
      </c>
      <c r="H131" s="163">
        <f t="shared" si="15"/>
        <v>10856.9264</v>
      </c>
      <c r="I131" s="212"/>
      <c r="J131" s="168"/>
      <c r="K131" s="171">
        <f t="shared" si="12"/>
        <v>0</v>
      </c>
      <c r="L131" s="172">
        <f t="shared" si="13"/>
        <v>0</v>
      </c>
      <c r="M131" s="167">
        <f t="shared" si="10"/>
        <v>0</v>
      </c>
    </row>
    <row r="132" spans="2:15" ht="37.25" customHeight="1" x14ac:dyDescent="0.3">
      <c r="B132" s="159" t="s">
        <v>2167</v>
      </c>
      <c r="C132" s="160" t="s">
        <v>2166</v>
      </c>
      <c r="D132" s="161" t="s">
        <v>60</v>
      </c>
      <c r="E132" s="305">
        <v>31.6</v>
      </c>
      <c r="F132" s="306"/>
      <c r="G132" s="162">
        <v>51</v>
      </c>
      <c r="H132" s="163">
        <f t="shared" si="15"/>
        <v>1611.6000000000001</v>
      </c>
      <c r="I132" s="212"/>
      <c r="J132" s="168"/>
      <c r="K132" s="171">
        <f t="shared" si="12"/>
        <v>0</v>
      </c>
      <c r="L132" s="172">
        <f t="shared" si="13"/>
        <v>0</v>
      </c>
      <c r="M132" s="167">
        <f t="shared" si="10"/>
        <v>0</v>
      </c>
    </row>
    <row r="133" spans="2:15" ht="30" customHeight="1" x14ac:dyDescent="0.3">
      <c r="B133" s="159" t="s">
        <v>2168</v>
      </c>
      <c r="C133" s="173" t="s">
        <v>2169</v>
      </c>
      <c r="D133" s="161" t="s">
        <v>37</v>
      </c>
      <c r="E133" s="305">
        <v>190.2</v>
      </c>
      <c r="F133" s="306"/>
      <c r="G133" s="162">
        <v>68.25</v>
      </c>
      <c r="H133" s="163">
        <f t="shared" si="15"/>
        <v>12981.15</v>
      </c>
      <c r="I133" s="212"/>
      <c r="J133" s="168"/>
      <c r="K133" s="171">
        <f t="shared" si="12"/>
        <v>0</v>
      </c>
      <c r="L133" s="172">
        <f t="shared" si="13"/>
        <v>0</v>
      </c>
      <c r="M133" s="167">
        <f t="shared" si="10"/>
        <v>0</v>
      </c>
    </row>
    <row r="134" spans="2:15" s="143" customFormat="1" ht="11.75" customHeight="1" x14ac:dyDescent="0.3">
      <c r="B134" s="191" t="s">
        <v>392</v>
      </c>
      <c r="C134" s="176" t="s">
        <v>2170</v>
      </c>
      <c r="D134" s="177"/>
      <c r="E134" s="324"/>
      <c r="F134" s="325"/>
      <c r="G134" s="178"/>
      <c r="H134" s="179">
        <f>H135+H136+H137+H138+H139+H140+H141+H142+H143+H144+H145</f>
        <v>137519.22820000001</v>
      </c>
      <c r="I134" s="213"/>
      <c r="J134" s="180"/>
      <c r="K134" s="180"/>
      <c r="L134" s="180"/>
      <c r="M134" s="167"/>
      <c r="N134" s="129"/>
      <c r="O134" s="129"/>
    </row>
    <row r="135" spans="2:15" ht="35.25" customHeight="1" x14ac:dyDescent="0.3">
      <c r="B135" s="159" t="s">
        <v>2171</v>
      </c>
      <c r="C135" s="160" t="s">
        <v>2172</v>
      </c>
      <c r="D135" s="161" t="s">
        <v>37</v>
      </c>
      <c r="E135" s="305">
        <v>220.02</v>
      </c>
      <c r="F135" s="306"/>
      <c r="G135" s="162">
        <v>66.5</v>
      </c>
      <c r="H135" s="163">
        <f t="shared" ref="H135:H145" si="16">G135*E135</f>
        <v>14631.33</v>
      </c>
      <c r="I135" s="212"/>
      <c r="J135" s="168"/>
      <c r="K135" s="171">
        <f t="shared" si="12"/>
        <v>0</v>
      </c>
      <c r="L135" s="172">
        <f t="shared" si="13"/>
        <v>0</v>
      </c>
      <c r="M135" s="167">
        <f t="shared" si="10"/>
        <v>0</v>
      </c>
    </row>
    <row r="136" spans="2:15" ht="35.25" customHeight="1" x14ac:dyDescent="0.3">
      <c r="B136" s="159" t="s">
        <v>2173</v>
      </c>
      <c r="C136" s="173" t="s">
        <v>2174</v>
      </c>
      <c r="D136" s="161" t="s">
        <v>37</v>
      </c>
      <c r="E136" s="305">
        <v>107.02</v>
      </c>
      <c r="F136" s="306"/>
      <c r="G136" s="162">
        <v>112.45</v>
      </c>
      <c r="H136" s="163">
        <f t="shared" si="16"/>
        <v>12034.398999999999</v>
      </c>
      <c r="I136" s="212"/>
      <c r="J136" s="168"/>
      <c r="K136" s="171">
        <f t="shared" si="12"/>
        <v>0</v>
      </c>
      <c r="L136" s="172">
        <f t="shared" si="13"/>
        <v>0</v>
      </c>
      <c r="M136" s="167">
        <f t="shared" si="10"/>
        <v>0</v>
      </c>
    </row>
    <row r="137" spans="2:15" ht="25.75" customHeight="1" x14ac:dyDescent="0.3">
      <c r="B137" s="159" t="s">
        <v>2175</v>
      </c>
      <c r="C137" s="173" t="s">
        <v>2176</v>
      </c>
      <c r="D137" s="161" t="s">
        <v>37</v>
      </c>
      <c r="E137" s="305">
        <v>107.02</v>
      </c>
      <c r="F137" s="306"/>
      <c r="G137" s="162">
        <v>50.68</v>
      </c>
      <c r="H137" s="163">
        <f t="shared" si="16"/>
        <v>5423.7735999999995</v>
      </c>
      <c r="I137" s="212"/>
      <c r="J137" s="168"/>
      <c r="K137" s="171">
        <f t="shared" si="12"/>
        <v>0</v>
      </c>
      <c r="L137" s="172">
        <f t="shared" si="13"/>
        <v>0</v>
      </c>
      <c r="M137" s="167">
        <f t="shared" si="10"/>
        <v>0</v>
      </c>
    </row>
    <row r="138" spans="2:15" ht="35.25" customHeight="1" x14ac:dyDescent="0.3">
      <c r="B138" s="159" t="s">
        <v>2177</v>
      </c>
      <c r="C138" s="160" t="s">
        <v>2178</v>
      </c>
      <c r="D138" s="161" t="s">
        <v>220</v>
      </c>
      <c r="E138" s="305">
        <v>5</v>
      </c>
      <c r="F138" s="306"/>
      <c r="G138" s="162">
        <v>2554.9899999999998</v>
      </c>
      <c r="H138" s="163">
        <f t="shared" si="16"/>
        <v>12774.949999999999</v>
      </c>
      <c r="I138" s="212"/>
      <c r="J138" s="168"/>
      <c r="K138" s="171">
        <f t="shared" si="12"/>
        <v>0</v>
      </c>
      <c r="L138" s="172">
        <f t="shared" si="13"/>
        <v>0</v>
      </c>
      <c r="M138" s="167">
        <f t="shared" si="10"/>
        <v>0</v>
      </c>
    </row>
    <row r="139" spans="2:15" ht="35.25" customHeight="1" x14ac:dyDescent="0.3">
      <c r="B139" s="159" t="s">
        <v>2179</v>
      </c>
      <c r="C139" s="160" t="s">
        <v>2180</v>
      </c>
      <c r="D139" s="161" t="s">
        <v>220</v>
      </c>
      <c r="E139" s="305">
        <v>9</v>
      </c>
      <c r="F139" s="306"/>
      <c r="G139" s="162">
        <v>2430.5500000000002</v>
      </c>
      <c r="H139" s="163">
        <f t="shared" si="16"/>
        <v>21874.95</v>
      </c>
      <c r="I139" s="212"/>
      <c r="J139" s="168"/>
      <c r="K139" s="171">
        <f t="shared" si="12"/>
        <v>0</v>
      </c>
      <c r="L139" s="172">
        <f t="shared" si="13"/>
        <v>0</v>
      </c>
      <c r="M139" s="167">
        <f t="shared" si="10"/>
        <v>0</v>
      </c>
    </row>
    <row r="140" spans="2:15" ht="35.25" customHeight="1" x14ac:dyDescent="0.3">
      <c r="B140" s="159" t="s">
        <v>2181</v>
      </c>
      <c r="C140" s="160" t="s">
        <v>2182</v>
      </c>
      <c r="D140" s="161" t="s">
        <v>37</v>
      </c>
      <c r="E140" s="305">
        <v>220.02</v>
      </c>
      <c r="F140" s="306"/>
      <c r="G140" s="162">
        <v>16.100000000000001</v>
      </c>
      <c r="H140" s="163">
        <f t="shared" si="16"/>
        <v>3542.3220000000006</v>
      </c>
      <c r="I140" s="212"/>
      <c r="J140" s="168"/>
      <c r="K140" s="171">
        <f t="shared" si="12"/>
        <v>0</v>
      </c>
      <c r="L140" s="172">
        <f t="shared" si="13"/>
        <v>0</v>
      </c>
      <c r="M140" s="167">
        <f t="shared" si="10"/>
        <v>0</v>
      </c>
    </row>
    <row r="141" spans="2:15" ht="29.4" customHeight="1" x14ac:dyDescent="0.3">
      <c r="B141" s="159" t="s">
        <v>2183</v>
      </c>
      <c r="C141" s="173" t="s">
        <v>2184</v>
      </c>
      <c r="D141" s="161" t="s">
        <v>60</v>
      </c>
      <c r="E141" s="305">
        <v>91.35</v>
      </c>
      <c r="F141" s="306"/>
      <c r="G141" s="162">
        <v>96.89</v>
      </c>
      <c r="H141" s="163">
        <f t="shared" si="16"/>
        <v>8850.9014999999999</v>
      </c>
      <c r="I141" s="212"/>
      <c r="J141" s="168"/>
      <c r="K141" s="171">
        <f t="shared" si="12"/>
        <v>0</v>
      </c>
      <c r="L141" s="172">
        <f t="shared" si="13"/>
        <v>0</v>
      </c>
      <c r="M141" s="167">
        <f t="shared" si="10"/>
        <v>0</v>
      </c>
    </row>
    <row r="142" spans="2:15" ht="28.75" customHeight="1" x14ac:dyDescent="0.3">
      <c r="B142" s="159" t="s">
        <v>2185</v>
      </c>
      <c r="C142" s="173" t="s">
        <v>2186</v>
      </c>
      <c r="D142" s="161" t="s">
        <v>60</v>
      </c>
      <c r="E142" s="305">
        <v>37.75</v>
      </c>
      <c r="F142" s="306"/>
      <c r="G142" s="162">
        <v>185.65</v>
      </c>
      <c r="H142" s="163">
        <f t="shared" si="16"/>
        <v>7008.2875000000004</v>
      </c>
      <c r="I142" s="212"/>
      <c r="J142" s="168"/>
      <c r="K142" s="171">
        <f t="shared" si="12"/>
        <v>0</v>
      </c>
      <c r="L142" s="172">
        <f t="shared" si="13"/>
        <v>0</v>
      </c>
      <c r="M142" s="167">
        <f t="shared" si="10"/>
        <v>0</v>
      </c>
    </row>
    <row r="143" spans="2:15" ht="19.25" customHeight="1" x14ac:dyDescent="0.3">
      <c r="B143" s="159" t="s">
        <v>2187</v>
      </c>
      <c r="C143" s="173" t="s">
        <v>2188</v>
      </c>
      <c r="D143" s="161" t="s">
        <v>37</v>
      </c>
      <c r="E143" s="305">
        <v>491.02</v>
      </c>
      <c r="F143" s="306"/>
      <c r="G143" s="162">
        <v>39.229999999999997</v>
      </c>
      <c r="H143" s="163">
        <f t="shared" si="16"/>
        <v>19262.714599999999</v>
      </c>
      <c r="I143" s="212"/>
      <c r="J143" s="168"/>
      <c r="K143" s="171">
        <f t="shared" si="12"/>
        <v>0</v>
      </c>
      <c r="L143" s="172">
        <f t="shared" si="13"/>
        <v>0</v>
      </c>
      <c r="M143" s="167">
        <f t="shared" si="10"/>
        <v>0</v>
      </c>
    </row>
    <row r="144" spans="2:15" ht="24" customHeight="1" x14ac:dyDescent="0.3">
      <c r="B144" s="195">
        <v>40190</v>
      </c>
      <c r="C144" s="173" t="s">
        <v>2189</v>
      </c>
      <c r="D144" s="161" t="s">
        <v>37</v>
      </c>
      <c r="E144" s="305">
        <v>90</v>
      </c>
      <c r="F144" s="306"/>
      <c r="G144" s="162">
        <v>290</v>
      </c>
      <c r="H144" s="163">
        <f t="shared" si="16"/>
        <v>26100</v>
      </c>
      <c r="I144" s="212"/>
      <c r="J144" s="168"/>
      <c r="K144" s="171">
        <f t="shared" si="12"/>
        <v>0</v>
      </c>
      <c r="L144" s="172">
        <f t="shared" si="13"/>
        <v>0</v>
      </c>
      <c r="M144" s="167">
        <f t="shared" si="10"/>
        <v>0</v>
      </c>
    </row>
    <row r="145" spans="2:15" ht="35.25" customHeight="1" x14ac:dyDescent="0.3">
      <c r="B145" s="195">
        <v>40555</v>
      </c>
      <c r="C145" s="160" t="s">
        <v>2190</v>
      </c>
      <c r="D145" s="161" t="s">
        <v>37</v>
      </c>
      <c r="E145" s="305">
        <v>90</v>
      </c>
      <c r="F145" s="306"/>
      <c r="G145" s="162">
        <v>66.84</v>
      </c>
      <c r="H145" s="163">
        <f t="shared" si="16"/>
        <v>6015.6</v>
      </c>
      <c r="I145" s="212"/>
      <c r="J145" s="168"/>
      <c r="K145" s="171">
        <f t="shared" si="12"/>
        <v>0</v>
      </c>
      <c r="L145" s="172">
        <f t="shared" si="13"/>
        <v>0</v>
      </c>
      <c r="M145" s="167">
        <f t="shared" ref="M145:M207" si="17">J145/E145</f>
        <v>0</v>
      </c>
    </row>
    <row r="146" spans="2:15" s="143" customFormat="1" ht="12.5" customHeight="1" x14ac:dyDescent="0.3">
      <c r="B146" s="191" t="s">
        <v>428</v>
      </c>
      <c r="C146" s="176" t="s">
        <v>2191</v>
      </c>
      <c r="D146" s="177"/>
      <c r="E146" s="324"/>
      <c r="F146" s="325"/>
      <c r="G146" s="178"/>
      <c r="H146" s="179">
        <f>H147+H148+H149+H150+H151+H152+H153+H154+H155+H156+H157+H158+H159+H160+H161+H162+H163+H164+H165</f>
        <v>32699.764200000005</v>
      </c>
      <c r="I146" s="213"/>
      <c r="J146" s="180"/>
      <c r="K146" s="180"/>
      <c r="L146" s="180"/>
      <c r="M146" s="167"/>
      <c r="N146" s="129"/>
      <c r="O146" s="129"/>
    </row>
    <row r="147" spans="2:15" ht="35.25" customHeight="1" x14ac:dyDescent="0.3">
      <c r="B147" s="159" t="s">
        <v>2192</v>
      </c>
      <c r="C147" s="160" t="s">
        <v>2193</v>
      </c>
      <c r="D147" s="161" t="s">
        <v>60</v>
      </c>
      <c r="E147" s="305">
        <v>54.7</v>
      </c>
      <c r="F147" s="306"/>
      <c r="G147" s="162">
        <v>42.92</v>
      </c>
      <c r="H147" s="163">
        <f t="shared" ref="H147:H165" si="18">G147*E147</f>
        <v>2347.7240000000002</v>
      </c>
      <c r="I147" s="212"/>
      <c r="J147" s="168"/>
      <c r="K147" s="171">
        <f t="shared" si="12"/>
        <v>0</v>
      </c>
      <c r="L147" s="172">
        <f t="shared" si="13"/>
        <v>0</v>
      </c>
      <c r="M147" s="167">
        <f t="shared" si="17"/>
        <v>0</v>
      </c>
    </row>
    <row r="148" spans="2:15" ht="35.25" customHeight="1" x14ac:dyDescent="0.3">
      <c r="B148" s="159" t="s">
        <v>2194</v>
      </c>
      <c r="C148" s="160" t="s">
        <v>2195</v>
      </c>
      <c r="D148" s="161" t="s">
        <v>60</v>
      </c>
      <c r="E148" s="305">
        <v>30.93</v>
      </c>
      <c r="F148" s="306"/>
      <c r="G148" s="162">
        <v>43.97</v>
      </c>
      <c r="H148" s="163">
        <f t="shared" si="18"/>
        <v>1359.9920999999999</v>
      </c>
      <c r="I148" s="212"/>
      <c r="J148" s="168"/>
      <c r="K148" s="171">
        <f t="shared" si="12"/>
        <v>0</v>
      </c>
      <c r="L148" s="172">
        <f t="shared" si="13"/>
        <v>0</v>
      </c>
      <c r="M148" s="167">
        <f t="shared" si="17"/>
        <v>0</v>
      </c>
    </row>
    <row r="149" spans="2:15" ht="35.25" customHeight="1" x14ac:dyDescent="0.3">
      <c r="B149" s="159" t="s">
        <v>2196</v>
      </c>
      <c r="C149" s="160" t="s">
        <v>2197</v>
      </c>
      <c r="D149" s="161" t="s">
        <v>60</v>
      </c>
      <c r="E149" s="305">
        <v>41.34</v>
      </c>
      <c r="F149" s="306"/>
      <c r="G149" s="162">
        <v>31.73</v>
      </c>
      <c r="H149" s="163">
        <f t="shared" si="18"/>
        <v>1311.7182</v>
      </c>
      <c r="I149" s="212"/>
      <c r="J149" s="168"/>
      <c r="K149" s="171">
        <f t="shared" si="12"/>
        <v>0</v>
      </c>
      <c r="L149" s="172">
        <f t="shared" si="13"/>
        <v>0</v>
      </c>
      <c r="M149" s="167">
        <f t="shared" si="17"/>
        <v>0</v>
      </c>
    </row>
    <row r="150" spans="2:15" ht="35.25" customHeight="1" x14ac:dyDescent="0.3">
      <c r="B150" s="159" t="s">
        <v>2198</v>
      </c>
      <c r="C150" s="160" t="s">
        <v>2199</v>
      </c>
      <c r="D150" s="161" t="s">
        <v>60</v>
      </c>
      <c r="E150" s="305">
        <v>10.57</v>
      </c>
      <c r="F150" s="306"/>
      <c r="G150" s="162">
        <v>41.09</v>
      </c>
      <c r="H150" s="163">
        <f t="shared" si="18"/>
        <v>434.32130000000006</v>
      </c>
      <c r="I150" s="212"/>
      <c r="J150" s="168"/>
      <c r="K150" s="171">
        <f t="shared" si="12"/>
        <v>0</v>
      </c>
      <c r="L150" s="172">
        <f t="shared" si="13"/>
        <v>0</v>
      </c>
      <c r="M150" s="167">
        <f t="shared" si="17"/>
        <v>0</v>
      </c>
    </row>
    <row r="151" spans="2:15" ht="27.65" customHeight="1" x14ac:dyDescent="0.3">
      <c r="B151" s="159" t="s">
        <v>2200</v>
      </c>
      <c r="C151" s="173" t="s">
        <v>2201</v>
      </c>
      <c r="D151" s="161" t="s">
        <v>220</v>
      </c>
      <c r="E151" s="305">
        <v>7</v>
      </c>
      <c r="F151" s="306"/>
      <c r="G151" s="162">
        <v>119.99</v>
      </c>
      <c r="H151" s="163">
        <f t="shared" si="18"/>
        <v>839.93</v>
      </c>
      <c r="I151" s="212"/>
      <c r="J151" s="168"/>
      <c r="K151" s="171">
        <f t="shared" si="12"/>
        <v>0</v>
      </c>
      <c r="L151" s="172">
        <f t="shared" si="13"/>
        <v>0</v>
      </c>
      <c r="M151" s="167">
        <f t="shared" si="17"/>
        <v>0</v>
      </c>
    </row>
    <row r="152" spans="2:15" ht="19.75" customHeight="1" x14ac:dyDescent="0.3">
      <c r="B152" s="159" t="s">
        <v>2202</v>
      </c>
      <c r="C152" s="173" t="s">
        <v>2203</v>
      </c>
      <c r="D152" s="161" t="s">
        <v>220</v>
      </c>
      <c r="E152" s="305">
        <v>5</v>
      </c>
      <c r="F152" s="306"/>
      <c r="G152" s="162">
        <v>35.94</v>
      </c>
      <c r="H152" s="163">
        <f t="shared" si="18"/>
        <v>179.7</v>
      </c>
      <c r="I152" s="212"/>
      <c r="J152" s="168"/>
      <c r="K152" s="171">
        <f t="shared" si="12"/>
        <v>0</v>
      </c>
      <c r="L152" s="172">
        <f t="shared" si="13"/>
        <v>0</v>
      </c>
      <c r="M152" s="167">
        <f t="shared" si="17"/>
        <v>0</v>
      </c>
    </row>
    <row r="153" spans="2:15" ht="26.4" customHeight="1" x14ac:dyDescent="0.3">
      <c r="B153" s="159" t="s">
        <v>2204</v>
      </c>
      <c r="C153" s="173" t="s">
        <v>2205</v>
      </c>
      <c r="D153" s="161" t="s">
        <v>220</v>
      </c>
      <c r="E153" s="305">
        <v>1</v>
      </c>
      <c r="F153" s="306"/>
      <c r="G153" s="162">
        <v>114.3</v>
      </c>
      <c r="H153" s="163">
        <f t="shared" si="18"/>
        <v>114.3</v>
      </c>
      <c r="I153" s="212"/>
      <c r="J153" s="168"/>
      <c r="K153" s="171">
        <f t="shared" si="12"/>
        <v>0</v>
      </c>
      <c r="L153" s="172">
        <f t="shared" si="13"/>
        <v>0</v>
      </c>
      <c r="M153" s="167">
        <f t="shared" si="17"/>
        <v>0</v>
      </c>
    </row>
    <row r="154" spans="2:15" ht="23.4" customHeight="1" x14ac:dyDescent="0.3">
      <c r="B154" s="159" t="s">
        <v>2206</v>
      </c>
      <c r="C154" s="173" t="s">
        <v>2207</v>
      </c>
      <c r="D154" s="161" t="s">
        <v>220</v>
      </c>
      <c r="E154" s="305">
        <v>5</v>
      </c>
      <c r="F154" s="306"/>
      <c r="G154" s="162">
        <v>890.58</v>
      </c>
      <c r="H154" s="163">
        <f t="shared" si="18"/>
        <v>4452.9000000000005</v>
      </c>
      <c r="I154" s="212"/>
      <c r="J154" s="168"/>
      <c r="K154" s="171">
        <f t="shared" si="12"/>
        <v>0</v>
      </c>
      <c r="L154" s="172">
        <f t="shared" si="13"/>
        <v>0</v>
      </c>
      <c r="M154" s="167">
        <f t="shared" si="17"/>
        <v>0</v>
      </c>
    </row>
    <row r="155" spans="2:15" ht="24" customHeight="1" x14ac:dyDescent="0.3">
      <c r="B155" s="159" t="s">
        <v>2208</v>
      </c>
      <c r="C155" s="173" t="s">
        <v>2209</v>
      </c>
      <c r="D155" s="161" t="s">
        <v>220</v>
      </c>
      <c r="E155" s="305">
        <v>5</v>
      </c>
      <c r="F155" s="306"/>
      <c r="G155" s="162">
        <v>56.16</v>
      </c>
      <c r="H155" s="163">
        <f t="shared" si="18"/>
        <v>280.79999999999995</v>
      </c>
      <c r="I155" s="212"/>
      <c r="J155" s="168"/>
      <c r="K155" s="171">
        <f t="shared" ref="K155:K218" si="19">I155*G155</f>
        <v>0</v>
      </c>
      <c r="L155" s="172">
        <f t="shared" ref="L155:L218" si="20">J155*G155</f>
        <v>0</v>
      </c>
      <c r="M155" s="167">
        <f t="shared" si="17"/>
        <v>0</v>
      </c>
    </row>
    <row r="156" spans="2:15" ht="18" customHeight="1" x14ac:dyDescent="0.3">
      <c r="B156" s="195">
        <v>40191</v>
      </c>
      <c r="C156" s="173" t="s">
        <v>2210</v>
      </c>
      <c r="D156" s="161" t="s">
        <v>220</v>
      </c>
      <c r="E156" s="305">
        <v>5</v>
      </c>
      <c r="F156" s="306"/>
      <c r="G156" s="162">
        <v>49.16</v>
      </c>
      <c r="H156" s="163">
        <f t="shared" si="18"/>
        <v>245.79999999999998</v>
      </c>
      <c r="I156" s="212"/>
      <c r="J156" s="168"/>
      <c r="K156" s="171">
        <f t="shared" si="19"/>
        <v>0</v>
      </c>
      <c r="L156" s="172">
        <f t="shared" si="20"/>
        <v>0</v>
      </c>
      <c r="M156" s="167">
        <f t="shared" si="17"/>
        <v>0</v>
      </c>
    </row>
    <row r="157" spans="2:15" ht="30.65" customHeight="1" x14ac:dyDescent="0.3">
      <c r="B157" s="195">
        <v>40556</v>
      </c>
      <c r="C157" s="173" t="s">
        <v>2211</v>
      </c>
      <c r="D157" s="161" t="s">
        <v>220</v>
      </c>
      <c r="E157" s="305">
        <v>1</v>
      </c>
      <c r="F157" s="306"/>
      <c r="G157" s="162">
        <v>589.79999999999995</v>
      </c>
      <c r="H157" s="163">
        <f t="shared" si="18"/>
        <v>589.79999999999995</v>
      </c>
      <c r="I157" s="212"/>
      <c r="J157" s="168"/>
      <c r="K157" s="171">
        <f t="shared" si="19"/>
        <v>0</v>
      </c>
      <c r="L157" s="172">
        <f t="shared" si="20"/>
        <v>0</v>
      </c>
      <c r="M157" s="167">
        <f t="shared" si="17"/>
        <v>0</v>
      </c>
    </row>
    <row r="158" spans="2:15" ht="29.4" customHeight="1" x14ac:dyDescent="0.3">
      <c r="B158" s="195">
        <v>40921</v>
      </c>
      <c r="C158" s="173" t="s">
        <v>2212</v>
      </c>
      <c r="D158" s="161" t="s">
        <v>220</v>
      </c>
      <c r="E158" s="305">
        <v>10</v>
      </c>
      <c r="F158" s="306"/>
      <c r="G158" s="162">
        <v>205</v>
      </c>
      <c r="H158" s="163">
        <f t="shared" si="18"/>
        <v>2050</v>
      </c>
      <c r="I158" s="212"/>
      <c r="J158" s="168"/>
      <c r="K158" s="171">
        <f t="shared" si="19"/>
        <v>0</v>
      </c>
      <c r="L158" s="172">
        <f t="shared" si="20"/>
        <v>0</v>
      </c>
      <c r="M158" s="167">
        <f t="shared" si="17"/>
        <v>0</v>
      </c>
    </row>
    <row r="159" spans="2:15" ht="27.65" customHeight="1" x14ac:dyDescent="0.3">
      <c r="B159" s="195">
        <v>41287</v>
      </c>
      <c r="C159" s="173" t="s">
        <v>2213</v>
      </c>
      <c r="D159" s="161" t="s">
        <v>220</v>
      </c>
      <c r="E159" s="305">
        <v>7</v>
      </c>
      <c r="F159" s="306"/>
      <c r="G159" s="162">
        <v>38.909999999999997</v>
      </c>
      <c r="H159" s="163">
        <f t="shared" si="18"/>
        <v>272.37</v>
      </c>
      <c r="I159" s="212"/>
      <c r="J159" s="168"/>
      <c r="K159" s="171">
        <f t="shared" si="19"/>
        <v>0</v>
      </c>
      <c r="L159" s="172">
        <f t="shared" si="20"/>
        <v>0</v>
      </c>
      <c r="M159" s="167">
        <f t="shared" si="17"/>
        <v>0</v>
      </c>
    </row>
    <row r="160" spans="2:15" ht="35.25" customHeight="1" x14ac:dyDescent="0.3">
      <c r="B160" s="195">
        <v>41652</v>
      </c>
      <c r="C160" s="160" t="s">
        <v>2214</v>
      </c>
      <c r="D160" s="161" t="s">
        <v>60</v>
      </c>
      <c r="E160" s="305">
        <v>20.28</v>
      </c>
      <c r="F160" s="306"/>
      <c r="G160" s="162">
        <v>62.06</v>
      </c>
      <c r="H160" s="163">
        <f t="shared" si="18"/>
        <v>1258.5768</v>
      </c>
      <c r="I160" s="212"/>
      <c r="J160" s="168"/>
      <c r="K160" s="171">
        <f t="shared" si="19"/>
        <v>0</v>
      </c>
      <c r="L160" s="172">
        <f t="shared" si="20"/>
        <v>0</v>
      </c>
      <c r="M160" s="167">
        <f t="shared" si="17"/>
        <v>0</v>
      </c>
    </row>
    <row r="161" spans="2:15" ht="35.25" customHeight="1" x14ac:dyDescent="0.3">
      <c r="B161" s="195">
        <v>42017</v>
      </c>
      <c r="C161" s="160" t="s">
        <v>2215</v>
      </c>
      <c r="D161" s="161" t="s">
        <v>60</v>
      </c>
      <c r="E161" s="305">
        <v>11.93</v>
      </c>
      <c r="F161" s="306"/>
      <c r="G161" s="162">
        <v>101.66</v>
      </c>
      <c r="H161" s="163">
        <f t="shared" si="18"/>
        <v>1212.8037999999999</v>
      </c>
      <c r="I161" s="212"/>
      <c r="J161" s="168"/>
      <c r="K161" s="171">
        <f t="shared" si="19"/>
        <v>0</v>
      </c>
      <c r="L161" s="172">
        <f t="shared" si="20"/>
        <v>0</v>
      </c>
      <c r="M161" s="167">
        <f t="shared" si="17"/>
        <v>0</v>
      </c>
    </row>
    <row r="162" spans="2:15" ht="35.25" customHeight="1" x14ac:dyDescent="0.3">
      <c r="B162" s="195">
        <v>42382</v>
      </c>
      <c r="C162" s="160" t="s">
        <v>2216</v>
      </c>
      <c r="D162" s="161" t="s">
        <v>220</v>
      </c>
      <c r="E162" s="305">
        <v>2</v>
      </c>
      <c r="F162" s="306"/>
      <c r="G162" s="162">
        <v>284.87</v>
      </c>
      <c r="H162" s="163">
        <f t="shared" si="18"/>
        <v>569.74</v>
      </c>
      <c r="I162" s="212"/>
      <c r="J162" s="168"/>
      <c r="K162" s="171">
        <f t="shared" si="19"/>
        <v>0</v>
      </c>
      <c r="L162" s="172">
        <f t="shared" si="20"/>
        <v>0</v>
      </c>
      <c r="M162" s="167">
        <f t="shared" si="17"/>
        <v>0</v>
      </c>
    </row>
    <row r="163" spans="2:15" ht="37.25" customHeight="1" x14ac:dyDescent="0.3">
      <c r="B163" s="195">
        <v>42748</v>
      </c>
      <c r="C163" s="173" t="s">
        <v>2217</v>
      </c>
      <c r="D163" s="161" t="s">
        <v>60</v>
      </c>
      <c r="E163" s="305">
        <v>121.28</v>
      </c>
      <c r="F163" s="306"/>
      <c r="G163" s="162">
        <v>72.95</v>
      </c>
      <c r="H163" s="163">
        <f t="shared" si="18"/>
        <v>8847.3760000000002</v>
      </c>
      <c r="I163" s="212"/>
      <c r="J163" s="168"/>
      <c r="K163" s="171">
        <f t="shared" si="19"/>
        <v>0</v>
      </c>
      <c r="L163" s="172">
        <f t="shared" si="20"/>
        <v>0</v>
      </c>
      <c r="M163" s="167">
        <f t="shared" si="17"/>
        <v>0</v>
      </c>
    </row>
    <row r="164" spans="2:15" ht="30.65" customHeight="1" x14ac:dyDescent="0.3">
      <c r="B164" s="195">
        <v>43113</v>
      </c>
      <c r="C164" s="173" t="s">
        <v>2218</v>
      </c>
      <c r="D164" s="161" t="s">
        <v>220</v>
      </c>
      <c r="E164" s="305">
        <v>3</v>
      </c>
      <c r="F164" s="306"/>
      <c r="G164" s="162">
        <v>288.93</v>
      </c>
      <c r="H164" s="163">
        <f t="shared" si="18"/>
        <v>866.79</v>
      </c>
      <c r="I164" s="212"/>
      <c r="J164" s="168"/>
      <c r="K164" s="171">
        <f t="shared" si="19"/>
        <v>0</v>
      </c>
      <c r="L164" s="172">
        <f t="shared" si="20"/>
        <v>0</v>
      </c>
      <c r="M164" s="167">
        <f t="shared" si="17"/>
        <v>0</v>
      </c>
    </row>
    <row r="165" spans="2:15" ht="35.25" customHeight="1" x14ac:dyDescent="0.3">
      <c r="B165" s="195">
        <v>43478</v>
      </c>
      <c r="C165" s="160" t="s">
        <v>2219</v>
      </c>
      <c r="D165" s="161" t="s">
        <v>60</v>
      </c>
      <c r="E165" s="305">
        <v>91.39</v>
      </c>
      <c r="F165" s="306"/>
      <c r="G165" s="162">
        <v>59.8</v>
      </c>
      <c r="H165" s="163">
        <f t="shared" si="18"/>
        <v>5465.1219999999994</v>
      </c>
      <c r="I165" s="212"/>
      <c r="J165" s="168"/>
      <c r="K165" s="171">
        <f t="shared" si="19"/>
        <v>0</v>
      </c>
      <c r="L165" s="172">
        <f t="shared" si="20"/>
        <v>0</v>
      </c>
      <c r="M165" s="167">
        <f t="shared" si="17"/>
        <v>0</v>
      </c>
    </row>
    <row r="166" spans="2:15" s="143" customFormat="1" ht="11.25" customHeight="1" x14ac:dyDescent="0.3">
      <c r="B166" s="191" t="s">
        <v>495</v>
      </c>
      <c r="C166" s="176" t="s">
        <v>2220</v>
      </c>
      <c r="D166" s="177"/>
      <c r="E166" s="324"/>
      <c r="F166" s="325"/>
      <c r="G166" s="178"/>
      <c r="H166" s="179">
        <f>H167+H168+H169+H170+H171+H172+H173</f>
        <v>18289.714500000002</v>
      </c>
      <c r="I166" s="213"/>
      <c r="J166" s="180"/>
      <c r="K166" s="180"/>
      <c r="L166" s="180"/>
      <c r="M166" s="167"/>
      <c r="N166" s="129"/>
      <c r="O166" s="129"/>
    </row>
    <row r="167" spans="2:15" ht="35.25" customHeight="1" x14ac:dyDescent="0.3">
      <c r="B167" s="194" t="s">
        <v>2221</v>
      </c>
      <c r="C167" s="173" t="s">
        <v>2222</v>
      </c>
      <c r="D167" s="161" t="s">
        <v>37</v>
      </c>
      <c r="E167" s="305">
        <v>8.85</v>
      </c>
      <c r="F167" s="306"/>
      <c r="G167" s="162">
        <v>639.37</v>
      </c>
      <c r="H167" s="163">
        <f t="shared" ref="H167:H173" si="21">G167*E167</f>
        <v>5658.4245000000001</v>
      </c>
      <c r="I167" s="212"/>
      <c r="J167" s="168"/>
      <c r="K167" s="171">
        <f t="shared" si="19"/>
        <v>0</v>
      </c>
      <c r="L167" s="172">
        <f t="shared" si="20"/>
        <v>0</v>
      </c>
      <c r="M167" s="167">
        <f t="shared" si="17"/>
        <v>0</v>
      </c>
    </row>
    <row r="168" spans="2:15" ht="35.25" customHeight="1" x14ac:dyDescent="0.3">
      <c r="B168" s="194" t="s">
        <v>2223</v>
      </c>
      <c r="C168" s="173" t="s">
        <v>2224</v>
      </c>
      <c r="D168" s="161" t="s">
        <v>220</v>
      </c>
      <c r="E168" s="305">
        <v>7</v>
      </c>
      <c r="F168" s="306"/>
      <c r="G168" s="162">
        <v>85.09</v>
      </c>
      <c r="H168" s="163">
        <f t="shared" si="21"/>
        <v>595.63</v>
      </c>
      <c r="I168" s="212"/>
      <c r="J168" s="168"/>
      <c r="K168" s="171">
        <f t="shared" si="19"/>
        <v>0</v>
      </c>
      <c r="L168" s="172">
        <f t="shared" si="20"/>
        <v>0</v>
      </c>
      <c r="M168" s="167">
        <f t="shared" si="17"/>
        <v>0</v>
      </c>
    </row>
    <row r="169" spans="2:15" ht="35.25" customHeight="1" x14ac:dyDescent="0.3">
      <c r="B169" s="194" t="s">
        <v>2225</v>
      </c>
      <c r="C169" s="173" t="s">
        <v>2226</v>
      </c>
      <c r="D169" s="161" t="s">
        <v>220</v>
      </c>
      <c r="E169" s="305">
        <v>2</v>
      </c>
      <c r="F169" s="306"/>
      <c r="G169" s="162">
        <v>99.57</v>
      </c>
      <c r="H169" s="163">
        <f t="shared" si="21"/>
        <v>199.14</v>
      </c>
      <c r="I169" s="212"/>
      <c r="J169" s="168"/>
      <c r="K169" s="171">
        <f t="shared" si="19"/>
        <v>0</v>
      </c>
      <c r="L169" s="172">
        <f t="shared" si="20"/>
        <v>0</v>
      </c>
      <c r="M169" s="167">
        <f t="shared" si="17"/>
        <v>0</v>
      </c>
    </row>
    <row r="170" spans="2:15" ht="35.25" customHeight="1" x14ac:dyDescent="0.3">
      <c r="B170" s="194" t="s">
        <v>2227</v>
      </c>
      <c r="C170" s="160" t="s">
        <v>2228</v>
      </c>
      <c r="D170" s="161" t="s">
        <v>220</v>
      </c>
      <c r="E170" s="305">
        <v>7</v>
      </c>
      <c r="F170" s="306"/>
      <c r="G170" s="162">
        <v>460.58</v>
      </c>
      <c r="H170" s="163">
        <f t="shared" si="21"/>
        <v>3224.06</v>
      </c>
      <c r="I170" s="212"/>
      <c r="J170" s="168"/>
      <c r="K170" s="171">
        <f t="shared" si="19"/>
        <v>0</v>
      </c>
      <c r="L170" s="172">
        <f t="shared" si="20"/>
        <v>0</v>
      </c>
      <c r="M170" s="167">
        <f t="shared" si="17"/>
        <v>0</v>
      </c>
    </row>
    <row r="171" spans="2:15" ht="35.25" customHeight="1" x14ac:dyDescent="0.3">
      <c r="B171" s="194" t="s">
        <v>2229</v>
      </c>
      <c r="C171" s="160" t="s">
        <v>2230</v>
      </c>
      <c r="D171" s="161" t="s">
        <v>220</v>
      </c>
      <c r="E171" s="305">
        <v>7</v>
      </c>
      <c r="F171" s="306"/>
      <c r="G171" s="162">
        <v>638.32000000000005</v>
      </c>
      <c r="H171" s="163">
        <f t="shared" si="21"/>
        <v>4468.2400000000007</v>
      </c>
      <c r="I171" s="212"/>
      <c r="J171" s="168"/>
      <c r="K171" s="171">
        <f t="shared" si="19"/>
        <v>0</v>
      </c>
      <c r="L171" s="172">
        <f t="shared" si="20"/>
        <v>0</v>
      </c>
      <c r="M171" s="167">
        <f t="shared" si="17"/>
        <v>0</v>
      </c>
    </row>
    <row r="172" spans="2:15" ht="35.25" customHeight="1" x14ac:dyDescent="0.3">
      <c r="B172" s="194" t="s">
        <v>2231</v>
      </c>
      <c r="C172" s="160" t="s">
        <v>2232</v>
      </c>
      <c r="D172" s="161" t="s">
        <v>220</v>
      </c>
      <c r="E172" s="305">
        <v>2</v>
      </c>
      <c r="F172" s="306"/>
      <c r="G172" s="162">
        <v>388.11</v>
      </c>
      <c r="H172" s="163">
        <f t="shared" si="21"/>
        <v>776.22</v>
      </c>
      <c r="I172" s="212"/>
      <c r="J172" s="168"/>
      <c r="K172" s="171">
        <f t="shared" si="19"/>
        <v>0</v>
      </c>
      <c r="L172" s="172">
        <f t="shared" si="20"/>
        <v>0</v>
      </c>
      <c r="M172" s="167">
        <f t="shared" si="17"/>
        <v>0</v>
      </c>
    </row>
    <row r="173" spans="2:15" ht="33.65" customHeight="1" x14ac:dyDescent="0.3">
      <c r="B173" s="194" t="s">
        <v>2233</v>
      </c>
      <c r="C173" s="173" t="s">
        <v>2234</v>
      </c>
      <c r="D173" s="161" t="s">
        <v>220</v>
      </c>
      <c r="E173" s="305">
        <v>8</v>
      </c>
      <c r="F173" s="306"/>
      <c r="G173" s="162">
        <v>421</v>
      </c>
      <c r="H173" s="163">
        <f t="shared" si="21"/>
        <v>3368</v>
      </c>
      <c r="I173" s="212"/>
      <c r="J173" s="168"/>
      <c r="K173" s="171">
        <f t="shared" si="19"/>
        <v>0</v>
      </c>
      <c r="L173" s="172">
        <f t="shared" si="20"/>
        <v>0</v>
      </c>
      <c r="M173" s="167">
        <f t="shared" si="17"/>
        <v>0</v>
      </c>
    </row>
    <row r="174" spans="2:15" s="143" customFormat="1" ht="18" customHeight="1" x14ac:dyDescent="0.3">
      <c r="B174" s="196" t="s">
        <v>518</v>
      </c>
      <c r="C174" s="197" t="s">
        <v>2235</v>
      </c>
      <c r="D174" s="198"/>
      <c r="E174" s="328"/>
      <c r="F174" s="329"/>
      <c r="G174" s="199"/>
      <c r="H174" s="200">
        <f>H175+H177+H181+H195+H208+H213+H220+H229+H233+H238+H242+H246+H267</f>
        <v>71708.641999999993</v>
      </c>
      <c r="I174" s="214"/>
      <c r="J174" s="201"/>
      <c r="K174" s="201"/>
      <c r="L174" s="201"/>
      <c r="M174" s="167"/>
      <c r="N174" s="129"/>
      <c r="O174" s="129"/>
    </row>
    <row r="175" spans="2:15" s="143" customFormat="1" ht="9" customHeight="1" x14ac:dyDescent="0.3">
      <c r="B175" s="175" t="s">
        <v>76</v>
      </c>
      <c r="C175" s="176" t="s">
        <v>31</v>
      </c>
      <c r="D175" s="177"/>
      <c r="E175" s="324"/>
      <c r="F175" s="325"/>
      <c r="G175" s="178"/>
      <c r="H175" s="179">
        <f>H176</f>
        <v>1128.9599999999998</v>
      </c>
      <c r="I175" s="213"/>
      <c r="J175" s="180"/>
      <c r="K175" s="180"/>
      <c r="L175" s="180"/>
      <c r="M175" s="167"/>
      <c r="N175" s="129"/>
      <c r="O175" s="129"/>
    </row>
    <row r="176" spans="2:15" ht="26.75" customHeight="1" x14ac:dyDescent="0.3">
      <c r="B176" s="181" t="s">
        <v>2236</v>
      </c>
      <c r="C176" s="160" t="s">
        <v>2008</v>
      </c>
      <c r="D176" s="161" t="s">
        <v>60</v>
      </c>
      <c r="E176" s="305">
        <v>22.4</v>
      </c>
      <c r="F176" s="306"/>
      <c r="G176" s="162">
        <v>50.4</v>
      </c>
      <c r="H176" s="163">
        <f>G176*E176</f>
        <v>1128.9599999999998</v>
      </c>
      <c r="I176" s="212"/>
      <c r="J176" s="168"/>
      <c r="K176" s="171">
        <f t="shared" si="19"/>
        <v>0</v>
      </c>
      <c r="L176" s="172">
        <f t="shared" si="20"/>
        <v>0</v>
      </c>
      <c r="M176" s="167">
        <f t="shared" si="17"/>
        <v>0</v>
      </c>
    </row>
    <row r="177" spans="2:15" s="143" customFormat="1" ht="9" customHeight="1" x14ac:dyDescent="0.3">
      <c r="B177" s="175" t="s">
        <v>79</v>
      </c>
      <c r="C177" s="176" t="s">
        <v>73</v>
      </c>
      <c r="D177" s="177"/>
      <c r="E177" s="324"/>
      <c r="F177" s="325"/>
      <c r="G177" s="178"/>
      <c r="H177" s="179">
        <f>H178+H179+H180</f>
        <v>610.35950000000003</v>
      </c>
      <c r="I177" s="213"/>
      <c r="J177" s="180"/>
      <c r="K177" s="180"/>
      <c r="L177" s="180"/>
      <c r="M177" s="167"/>
      <c r="N177" s="129"/>
      <c r="O177" s="129"/>
    </row>
    <row r="178" spans="2:15" ht="18" customHeight="1" x14ac:dyDescent="0.3">
      <c r="B178" s="182" t="s">
        <v>2237</v>
      </c>
      <c r="C178" s="160" t="s">
        <v>2238</v>
      </c>
      <c r="D178" s="161" t="s">
        <v>68</v>
      </c>
      <c r="E178" s="305">
        <v>4.8499999999999996</v>
      </c>
      <c r="F178" s="306"/>
      <c r="G178" s="162">
        <v>70.5</v>
      </c>
      <c r="H178" s="163">
        <f>G178*E178</f>
        <v>341.92499999999995</v>
      </c>
      <c r="I178" s="212"/>
      <c r="J178" s="168"/>
      <c r="K178" s="171">
        <f t="shared" si="19"/>
        <v>0</v>
      </c>
      <c r="L178" s="172">
        <f t="shared" si="20"/>
        <v>0</v>
      </c>
      <c r="M178" s="167">
        <f t="shared" si="17"/>
        <v>0</v>
      </c>
    </row>
    <row r="179" spans="2:15" ht="9" customHeight="1" x14ac:dyDescent="0.3">
      <c r="B179" s="182" t="s">
        <v>2239</v>
      </c>
      <c r="C179" s="173" t="s">
        <v>2012</v>
      </c>
      <c r="D179" s="161" t="s">
        <v>68</v>
      </c>
      <c r="E179" s="305">
        <v>2.93</v>
      </c>
      <c r="F179" s="306"/>
      <c r="G179" s="162">
        <v>40.4</v>
      </c>
      <c r="H179" s="163">
        <f>G179*E179</f>
        <v>118.372</v>
      </c>
      <c r="I179" s="212"/>
      <c r="J179" s="168"/>
      <c r="K179" s="171">
        <f t="shared" si="19"/>
        <v>0</v>
      </c>
      <c r="L179" s="172">
        <f t="shared" si="20"/>
        <v>0</v>
      </c>
      <c r="M179" s="167">
        <f t="shared" si="17"/>
        <v>0</v>
      </c>
    </row>
    <row r="180" spans="2:15" ht="18" customHeight="1" x14ac:dyDescent="0.3">
      <c r="B180" s="182" t="s">
        <v>2240</v>
      </c>
      <c r="C180" s="160" t="s">
        <v>2241</v>
      </c>
      <c r="D180" s="161" t="s">
        <v>68</v>
      </c>
      <c r="E180" s="305">
        <v>2.4500000000000002</v>
      </c>
      <c r="F180" s="306"/>
      <c r="G180" s="162">
        <v>61.25</v>
      </c>
      <c r="H180" s="163">
        <f>G180*E180</f>
        <v>150.0625</v>
      </c>
      <c r="I180" s="212"/>
      <c r="J180" s="168"/>
      <c r="K180" s="202">
        <f t="shared" si="19"/>
        <v>0</v>
      </c>
      <c r="L180" s="202">
        <f t="shared" si="20"/>
        <v>0</v>
      </c>
      <c r="M180" s="167">
        <f t="shared" si="17"/>
        <v>0</v>
      </c>
    </row>
    <row r="181" spans="2:15" s="143" customFormat="1" ht="9" customHeight="1" x14ac:dyDescent="0.3">
      <c r="B181" s="175" t="s">
        <v>82</v>
      </c>
      <c r="C181" s="176" t="s">
        <v>524</v>
      </c>
      <c r="D181" s="192"/>
      <c r="E181" s="324"/>
      <c r="F181" s="325"/>
      <c r="G181" s="178"/>
      <c r="H181" s="179">
        <f>H182+H183+H184+H185+H186+H187+H188+H189+H190+H191+H192+H193+H194</f>
        <v>8076.055800000001</v>
      </c>
      <c r="I181" s="213"/>
      <c r="J181" s="180"/>
      <c r="K181" s="180"/>
      <c r="L181" s="180"/>
      <c r="M181" s="167"/>
      <c r="N181" s="129"/>
      <c r="O181" s="129"/>
    </row>
    <row r="182" spans="2:15" ht="26.75" customHeight="1" x14ac:dyDescent="0.3">
      <c r="B182" s="181" t="s">
        <v>2242</v>
      </c>
      <c r="C182" s="160" t="s">
        <v>2243</v>
      </c>
      <c r="D182" s="161" t="s">
        <v>68</v>
      </c>
      <c r="E182" s="305">
        <v>3.36</v>
      </c>
      <c r="F182" s="306"/>
      <c r="G182" s="162">
        <v>398.5</v>
      </c>
      <c r="H182" s="163">
        <f t="shared" ref="H182:H194" si="22">G182*E182</f>
        <v>1338.96</v>
      </c>
      <c r="I182" s="212"/>
      <c r="J182" s="168"/>
      <c r="K182" s="171">
        <f t="shared" si="19"/>
        <v>0</v>
      </c>
      <c r="L182" s="172">
        <f t="shared" si="20"/>
        <v>0</v>
      </c>
      <c r="M182" s="167">
        <f t="shared" si="17"/>
        <v>0</v>
      </c>
    </row>
    <row r="183" spans="2:15" ht="18" customHeight="1" x14ac:dyDescent="0.3">
      <c r="B183" s="182" t="s">
        <v>2244</v>
      </c>
      <c r="C183" s="160" t="s">
        <v>2245</v>
      </c>
      <c r="D183" s="161" t="s">
        <v>37</v>
      </c>
      <c r="E183" s="305">
        <v>6.03</v>
      </c>
      <c r="F183" s="306"/>
      <c r="G183" s="162">
        <v>5.5</v>
      </c>
      <c r="H183" s="163">
        <f t="shared" si="22"/>
        <v>33.164999999999999</v>
      </c>
      <c r="I183" s="212"/>
      <c r="J183" s="168"/>
      <c r="K183" s="171">
        <f t="shared" si="19"/>
        <v>0</v>
      </c>
      <c r="L183" s="172">
        <f t="shared" si="20"/>
        <v>0</v>
      </c>
      <c r="M183" s="167">
        <f t="shared" si="17"/>
        <v>0</v>
      </c>
    </row>
    <row r="184" spans="2:15" ht="26.75" customHeight="1" x14ac:dyDescent="0.3">
      <c r="B184" s="181" t="s">
        <v>2246</v>
      </c>
      <c r="C184" s="160" t="s">
        <v>2247</v>
      </c>
      <c r="D184" s="161" t="s">
        <v>37</v>
      </c>
      <c r="E184" s="305">
        <v>6.03</v>
      </c>
      <c r="F184" s="306"/>
      <c r="G184" s="162">
        <v>65.400000000000006</v>
      </c>
      <c r="H184" s="163">
        <f t="shared" si="22"/>
        <v>394.36200000000002</v>
      </c>
      <c r="I184" s="212"/>
      <c r="J184" s="168"/>
      <c r="K184" s="171">
        <f t="shared" si="19"/>
        <v>0</v>
      </c>
      <c r="L184" s="172">
        <f t="shared" si="20"/>
        <v>0</v>
      </c>
      <c r="M184" s="167">
        <f t="shared" si="17"/>
        <v>0</v>
      </c>
    </row>
    <row r="185" spans="2:15" ht="18" customHeight="1" x14ac:dyDescent="0.3">
      <c r="B185" s="182" t="s">
        <v>2248</v>
      </c>
      <c r="C185" s="160" t="s">
        <v>2249</v>
      </c>
      <c r="D185" s="161" t="s">
        <v>101</v>
      </c>
      <c r="E185" s="305">
        <v>35.6</v>
      </c>
      <c r="F185" s="306"/>
      <c r="G185" s="162">
        <v>16.399999999999999</v>
      </c>
      <c r="H185" s="163">
        <f t="shared" si="22"/>
        <v>583.83999999999992</v>
      </c>
      <c r="I185" s="212"/>
      <c r="J185" s="168"/>
      <c r="K185" s="171">
        <f t="shared" si="19"/>
        <v>0</v>
      </c>
      <c r="L185" s="172">
        <f t="shared" si="20"/>
        <v>0</v>
      </c>
      <c r="M185" s="167">
        <f t="shared" si="17"/>
        <v>0</v>
      </c>
    </row>
    <row r="186" spans="2:15" ht="26.75" customHeight="1" x14ac:dyDescent="0.3">
      <c r="B186" s="181" t="s">
        <v>2250</v>
      </c>
      <c r="C186" s="160" t="s">
        <v>2251</v>
      </c>
      <c r="D186" s="161" t="s">
        <v>37</v>
      </c>
      <c r="E186" s="305">
        <v>10.31</v>
      </c>
      <c r="F186" s="306"/>
      <c r="G186" s="162">
        <v>77.23</v>
      </c>
      <c r="H186" s="163">
        <f t="shared" si="22"/>
        <v>796.24130000000002</v>
      </c>
      <c r="I186" s="212"/>
      <c r="J186" s="168"/>
      <c r="K186" s="171">
        <f t="shared" si="19"/>
        <v>0</v>
      </c>
      <c r="L186" s="172">
        <f t="shared" si="20"/>
        <v>0</v>
      </c>
      <c r="M186" s="167">
        <f t="shared" si="17"/>
        <v>0</v>
      </c>
    </row>
    <row r="187" spans="2:15" ht="26.75" customHeight="1" x14ac:dyDescent="0.3">
      <c r="B187" s="181" t="s">
        <v>2252</v>
      </c>
      <c r="C187" s="160" t="s">
        <v>2029</v>
      </c>
      <c r="D187" s="161" t="s">
        <v>68</v>
      </c>
      <c r="E187" s="305">
        <v>0.67</v>
      </c>
      <c r="F187" s="306"/>
      <c r="G187" s="162">
        <v>575.12</v>
      </c>
      <c r="H187" s="163">
        <f t="shared" si="22"/>
        <v>385.33040000000005</v>
      </c>
      <c r="I187" s="212"/>
      <c r="J187" s="168"/>
      <c r="K187" s="171">
        <f t="shared" si="19"/>
        <v>0</v>
      </c>
      <c r="L187" s="172">
        <f t="shared" si="20"/>
        <v>0</v>
      </c>
      <c r="M187" s="167">
        <f t="shared" si="17"/>
        <v>0</v>
      </c>
    </row>
    <row r="188" spans="2:15" ht="26.75" customHeight="1" x14ac:dyDescent="0.3">
      <c r="B188" s="181" t="s">
        <v>2253</v>
      </c>
      <c r="C188" s="160" t="s">
        <v>2254</v>
      </c>
      <c r="D188" s="161" t="s">
        <v>68</v>
      </c>
      <c r="E188" s="305">
        <v>1.25</v>
      </c>
      <c r="F188" s="306"/>
      <c r="G188" s="162">
        <v>618.83000000000004</v>
      </c>
      <c r="H188" s="163">
        <f t="shared" si="22"/>
        <v>773.53750000000002</v>
      </c>
      <c r="I188" s="212"/>
      <c r="J188" s="168"/>
      <c r="K188" s="171">
        <f t="shared" si="19"/>
        <v>0</v>
      </c>
      <c r="L188" s="172">
        <f t="shared" si="20"/>
        <v>0</v>
      </c>
      <c r="M188" s="167">
        <f t="shared" si="17"/>
        <v>0</v>
      </c>
    </row>
    <row r="189" spans="2:15" ht="18" customHeight="1" x14ac:dyDescent="0.3">
      <c r="B189" s="182" t="s">
        <v>2255</v>
      </c>
      <c r="C189" s="160" t="s">
        <v>2256</v>
      </c>
      <c r="D189" s="161" t="s">
        <v>68</v>
      </c>
      <c r="E189" s="305">
        <v>1.92</v>
      </c>
      <c r="F189" s="306"/>
      <c r="G189" s="162">
        <v>244.23</v>
      </c>
      <c r="H189" s="163">
        <f t="shared" si="22"/>
        <v>468.92159999999996</v>
      </c>
      <c r="I189" s="212"/>
      <c r="J189" s="168"/>
      <c r="K189" s="171">
        <f t="shared" si="19"/>
        <v>0</v>
      </c>
      <c r="L189" s="172">
        <f t="shared" si="20"/>
        <v>0</v>
      </c>
      <c r="M189" s="167">
        <f t="shared" si="17"/>
        <v>0</v>
      </c>
    </row>
    <row r="190" spans="2:15" ht="18" customHeight="1" x14ac:dyDescent="0.3">
      <c r="B190" s="182" t="s">
        <v>2257</v>
      </c>
      <c r="C190" s="160" t="s">
        <v>2258</v>
      </c>
      <c r="D190" s="161" t="s">
        <v>101</v>
      </c>
      <c r="E190" s="305">
        <v>25.2</v>
      </c>
      <c r="F190" s="306"/>
      <c r="G190" s="162">
        <v>20.72</v>
      </c>
      <c r="H190" s="163">
        <f t="shared" si="22"/>
        <v>522.14400000000001</v>
      </c>
      <c r="I190" s="212"/>
      <c r="J190" s="168"/>
      <c r="K190" s="171">
        <f t="shared" si="19"/>
        <v>0</v>
      </c>
      <c r="L190" s="172">
        <f t="shared" si="20"/>
        <v>0</v>
      </c>
      <c r="M190" s="167">
        <f t="shared" si="17"/>
        <v>0</v>
      </c>
    </row>
    <row r="191" spans="2:15" ht="26.75" customHeight="1" x14ac:dyDescent="0.3">
      <c r="B191" s="186">
        <v>40212</v>
      </c>
      <c r="C191" s="160" t="s">
        <v>2259</v>
      </c>
      <c r="D191" s="161" t="s">
        <v>101</v>
      </c>
      <c r="E191" s="305">
        <v>18.899999999999999</v>
      </c>
      <c r="F191" s="306"/>
      <c r="G191" s="162">
        <v>18.399999999999999</v>
      </c>
      <c r="H191" s="163">
        <f t="shared" si="22"/>
        <v>347.75999999999993</v>
      </c>
      <c r="I191" s="212"/>
      <c r="J191" s="168"/>
      <c r="K191" s="171">
        <f t="shared" si="19"/>
        <v>0</v>
      </c>
      <c r="L191" s="172">
        <f t="shared" si="20"/>
        <v>0</v>
      </c>
      <c r="M191" s="167">
        <f t="shared" si="17"/>
        <v>0</v>
      </c>
    </row>
    <row r="192" spans="2:15" ht="18" customHeight="1" x14ac:dyDescent="0.3">
      <c r="B192" s="185">
        <v>40577</v>
      </c>
      <c r="C192" s="160" t="s">
        <v>2260</v>
      </c>
      <c r="D192" s="161" t="s">
        <v>101</v>
      </c>
      <c r="E192" s="305">
        <v>33.799999999999997</v>
      </c>
      <c r="F192" s="306"/>
      <c r="G192" s="162">
        <v>15.1</v>
      </c>
      <c r="H192" s="163">
        <f t="shared" si="22"/>
        <v>510.37999999999994</v>
      </c>
      <c r="I192" s="212"/>
      <c r="J192" s="168"/>
      <c r="K192" s="171">
        <f t="shared" si="19"/>
        <v>0</v>
      </c>
      <c r="L192" s="172">
        <f t="shared" si="20"/>
        <v>0</v>
      </c>
      <c r="M192" s="167">
        <f t="shared" si="17"/>
        <v>0</v>
      </c>
    </row>
    <row r="193" spans="2:15" ht="26.75" customHeight="1" x14ac:dyDescent="0.3">
      <c r="B193" s="186">
        <v>40942</v>
      </c>
      <c r="C193" s="160" t="s">
        <v>2261</v>
      </c>
      <c r="D193" s="161" t="s">
        <v>37</v>
      </c>
      <c r="E193" s="305">
        <v>16.55</v>
      </c>
      <c r="F193" s="306"/>
      <c r="G193" s="162">
        <v>67.88</v>
      </c>
      <c r="H193" s="163">
        <f t="shared" si="22"/>
        <v>1123.414</v>
      </c>
      <c r="I193" s="212"/>
      <c r="J193" s="168"/>
      <c r="K193" s="171">
        <f t="shared" si="19"/>
        <v>0</v>
      </c>
      <c r="L193" s="172">
        <f t="shared" si="20"/>
        <v>0</v>
      </c>
      <c r="M193" s="167">
        <f t="shared" si="17"/>
        <v>0</v>
      </c>
    </row>
    <row r="194" spans="2:15" ht="18" customHeight="1" x14ac:dyDescent="0.3">
      <c r="B194" s="185">
        <v>41308</v>
      </c>
      <c r="C194" s="160" t="s">
        <v>2262</v>
      </c>
      <c r="D194" s="161" t="s">
        <v>37</v>
      </c>
      <c r="E194" s="305">
        <v>16.8</v>
      </c>
      <c r="F194" s="306"/>
      <c r="G194" s="162">
        <v>47.5</v>
      </c>
      <c r="H194" s="163">
        <f t="shared" si="22"/>
        <v>798</v>
      </c>
      <c r="I194" s="212"/>
      <c r="J194" s="168"/>
      <c r="K194" s="171">
        <f t="shared" si="19"/>
        <v>0</v>
      </c>
      <c r="L194" s="172">
        <f t="shared" si="20"/>
        <v>0</v>
      </c>
      <c r="M194" s="167">
        <f t="shared" si="17"/>
        <v>0</v>
      </c>
    </row>
    <row r="195" spans="2:15" s="143" customFormat="1" ht="9" customHeight="1" x14ac:dyDescent="0.3">
      <c r="B195" s="175" t="s">
        <v>85</v>
      </c>
      <c r="C195" s="176" t="s">
        <v>2039</v>
      </c>
      <c r="D195" s="192"/>
      <c r="E195" s="324"/>
      <c r="F195" s="325"/>
      <c r="G195" s="178"/>
      <c r="H195" s="179">
        <f>H196+H197+H198+H199+H200+H201+H202+H203+H204+H205+H206+H207</f>
        <v>9325.2350000000024</v>
      </c>
      <c r="I195" s="213"/>
      <c r="J195" s="180"/>
      <c r="K195" s="180"/>
      <c r="L195" s="180"/>
      <c r="M195" s="167"/>
      <c r="N195" s="129"/>
      <c r="O195" s="129"/>
    </row>
    <row r="196" spans="2:15" ht="35.75" customHeight="1" x14ac:dyDescent="0.3">
      <c r="B196" s="182" t="s">
        <v>2263</v>
      </c>
      <c r="C196" s="160" t="s">
        <v>2264</v>
      </c>
      <c r="D196" s="161" t="s">
        <v>37</v>
      </c>
      <c r="E196" s="305">
        <v>27.44</v>
      </c>
      <c r="F196" s="306"/>
      <c r="G196" s="162">
        <v>39.299999999999997</v>
      </c>
      <c r="H196" s="163">
        <f t="shared" ref="H196:H207" si="23">G196*E196</f>
        <v>1078.3920000000001</v>
      </c>
      <c r="I196" s="212"/>
      <c r="J196" s="168"/>
      <c r="K196" s="171">
        <f t="shared" si="19"/>
        <v>0</v>
      </c>
      <c r="L196" s="172">
        <f t="shared" si="20"/>
        <v>0</v>
      </c>
      <c r="M196" s="167">
        <f t="shared" si="17"/>
        <v>0</v>
      </c>
    </row>
    <row r="197" spans="2:15" ht="27" customHeight="1" x14ac:dyDescent="0.3">
      <c r="B197" s="181" t="s">
        <v>2265</v>
      </c>
      <c r="C197" s="160" t="s">
        <v>2266</v>
      </c>
      <c r="D197" s="161" t="s">
        <v>37</v>
      </c>
      <c r="E197" s="305">
        <v>23.63</v>
      </c>
      <c r="F197" s="306"/>
      <c r="G197" s="162">
        <v>55.4</v>
      </c>
      <c r="H197" s="163">
        <f t="shared" si="23"/>
        <v>1309.1019999999999</v>
      </c>
      <c r="I197" s="212"/>
      <c r="J197" s="168"/>
      <c r="K197" s="171">
        <f t="shared" si="19"/>
        <v>0</v>
      </c>
      <c r="L197" s="172">
        <f t="shared" si="20"/>
        <v>0</v>
      </c>
      <c r="M197" s="167">
        <f t="shared" si="17"/>
        <v>0</v>
      </c>
    </row>
    <row r="198" spans="2:15" ht="18" customHeight="1" x14ac:dyDescent="0.3">
      <c r="B198" s="182" t="s">
        <v>2267</v>
      </c>
      <c r="C198" s="160" t="s">
        <v>2268</v>
      </c>
      <c r="D198" s="161" t="s">
        <v>37</v>
      </c>
      <c r="E198" s="305">
        <v>5.81</v>
      </c>
      <c r="F198" s="306"/>
      <c r="G198" s="162">
        <v>33.299999999999997</v>
      </c>
      <c r="H198" s="163">
        <f t="shared" si="23"/>
        <v>193.47299999999996</v>
      </c>
      <c r="I198" s="212"/>
      <c r="J198" s="168"/>
      <c r="K198" s="171">
        <f t="shared" si="19"/>
        <v>0</v>
      </c>
      <c r="L198" s="172">
        <f t="shared" si="20"/>
        <v>0</v>
      </c>
      <c r="M198" s="167">
        <f t="shared" si="17"/>
        <v>0</v>
      </c>
    </row>
    <row r="199" spans="2:15" ht="26.75" customHeight="1" x14ac:dyDescent="0.3">
      <c r="B199" s="181" t="s">
        <v>2269</v>
      </c>
      <c r="C199" s="160" t="s">
        <v>2270</v>
      </c>
      <c r="D199" s="161" t="s">
        <v>101</v>
      </c>
      <c r="E199" s="305">
        <v>60.1</v>
      </c>
      <c r="F199" s="306"/>
      <c r="G199" s="162">
        <v>17.46</v>
      </c>
      <c r="H199" s="163">
        <f t="shared" si="23"/>
        <v>1049.346</v>
      </c>
      <c r="I199" s="212"/>
      <c r="J199" s="168"/>
      <c r="K199" s="171">
        <f t="shared" si="19"/>
        <v>0</v>
      </c>
      <c r="L199" s="172">
        <f t="shared" si="20"/>
        <v>0</v>
      </c>
      <c r="M199" s="167">
        <f t="shared" si="17"/>
        <v>0</v>
      </c>
    </row>
    <row r="200" spans="2:15" ht="26.75" customHeight="1" x14ac:dyDescent="0.3">
      <c r="B200" s="181" t="s">
        <v>2271</v>
      </c>
      <c r="C200" s="160" t="s">
        <v>2272</v>
      </c>
      <c r="D200" s="161" t="s">
        <v>101</v>
      </c>
      <c r="E200" s="305">
        <v>0.2</v>
      </c>
      <c r="F200" s="306"/>
      <c r="G200" s="162">
        <v>17.22</v>
      </c>
      <c r="H200" s="163">
        <f t="shared" si="23"/>
        <v>3.444</v>
      </c>
      <c r="I200" s="212"/>
      <c r="J200" s="168"/>
      <c r="K200" s="171">
        <f t="shared" si="19"/>
        <v>0</v>
      </c>
      <c r="L200" s="172">
        <f t="shared" si="20"/>
        <v>0</v>
      </c>
      <c r="M200" s="167">
        <f t="shared" si="17"/>
        <v>0</v>
      </c>
    </row>
    <row r="201" spans="2:15" ht="26.75" customHeight="1" x14ac:dyDescent="0.3">
      <c r="B201" s="181" t="s">
        <v>2273</v>
      </c>
      <c r="C201" s="160" t="s">
        <v>2274</v>
      </c>
      <c r="D201" s="161" t="s">
        <v>101</v>
      </c>
      <c r="E201" s="305">
        <v>55.1</v>
      </c>
      <c r="F201" s="306"/>
      <c r="G201" s="162">
        <v>15.67</v>
      </c>
      <c r="H201" s="163">
        <f t="shared" si="23"/>
        <v>863.41700000000003</v>
      </c>
      <c r="I201" s="212"/>
      <c r="J201" s="168"/>
      <c r="K201" s="171">
        <f t="shared" si="19"/>
        <v>0</v>
      </c>
      <c r="L201" s="172">
        <f t="shared" si="20"/>
        <v>0</v>
      </c>
      <c r="M201" s="167">
        <f t="shared" si="17"/>
        <v>0</v>
      </c>
    </row>
    <row r="202" spans="2:15" ht="26.75" customHeight="1" x14ac:dyDescent="0.3">
      <c r="B202" s="181" t="s">
        <v>2275</v>
      </c>
      <c r="C202" s="160" t="s">
        <v>2276</v>
      </c>
      <c r="D202" s="161" t="s">
        <v>101</v>
      </c>
      <c r="E202" s="305">
        <v>100.4</v>
      </c>
      <c r="F202" s="306"/>
      <c r="G202" s="162">
        <v>14.01</v>
      </c>
      <c r="H202" s="163">
        <f t="shared" si="23"/>
        <v>1406.604</v>
      </c>
      <c r="I202" s="212"/>
      <c r="J202" s="168"/>
      <c r="K202" s="171">
        <f t="shared" si="19"/>
        <v>0</v>
      </c>
      <c r="L202" s="172">
        <f t="shared" si="20"/>
        <v>0</v>
      </c>
      <c r="M202" s="167">
        <f t="shared" si="17"/>
        <v>0</v>
      </c>
    </row>
    <row r="203" spans="2:15" ht="26.75" customHeight="1" x14ac:dyDescent="0.3">
      <c r="B203" s="181" t="s">
        <v>2277</v>
      </c>
      <c r="C203" s="160" t="s">
        <v>2278</v>
      </c>
      <c r="D203" s="161" t="s">
        <v>101</v>
      </c>
      <c r="E203" s="305">
        <v>14.2</v>
      </c>
      <c r="F203" s="306"/>
      <c r="G203" s="162">
        <v>17.059999999999999</v>
      </c>
      <c r="H203" s="163">
        <f t="shared" si="23"/>
        <v>242.25199999999998</v>
      </c>
      <c r="I203" s="212"/>
      <c r="J203" s="168"/>
      <c r="K203" s="171">
        <f t="shared" si="19"/>
        <v>0</v>
      </c>
      <c r="L203" s="172">
        <f t="shared" si="20"/>
        <v>0</v>
      </c>
      <c r="M203" s="167">
        <f t="shared" si="17"/>
        <v>0</v>
      </c>
    </row>
    <row r="204" spans="2:15" ht="26.75" customHeight="1" x14ac:dyDescent="0.3">
      <c r="B204" s="186">
        <v>40213</v>
      </c>
      <c r="C204" s="160" t="s">
        <v>2279</v>
      </c>
      <c r="D204" s="161" t="s">
        <v>101</v>
      </c>
      <c r="E204" s="305">
        <v>11.9</v>
      </c>
      <c r="F204" s="306"/>
      <c r="G204" s="162">
        <v>16.77</v>
      </c>
      <c r="H204" s="163">
        <f t="shared" si="23"/>
        <v>199.56299999999999</v>
      </c>
      <c r="I204" s="212"/>
      <c r="J204" s="168"/>
      <c r="K204" s="171">
        <f t="shared" si="19"/>
        <v>0</v>
      </c>
      <c r="L204" s="172">
        <f t="shared" si="20"/>
        <v>0</v>
      </c>
      <c r="M204" s="167">
        <f t="shared" si="17"/>
        <v>0</v>
      </c>
    </row>
    <row r="205" spans="2:15" ht="26.75" customHeight="1" x14ac:dyDescent="0.3">
      <c r="B205" s="186">
        <v>40578</v>
      </c>
      <c r="C205" s="160" t="s">
        <v>2280</v>
      </c>
      <c r="D205" s="161" t="s">
        <v>101</v>
      </c>
      <c r="E205" s="305">
        <v>8.1</v>
      </c>
      <c r="F205" s="306"/>
      <c r="G205" s="162">
        <v>16.239999999999998</v>
      </c>
      <c r="H205" s="163">
        <f t="shared" si="23"/>
        <v>131.54399999999998</v>
      </c>
      <c r="I205" s="212"/>
      <c r="J205" s="168"/>
      <c r="K205" s="171">
        <f t="shared" si="19"/>
        <v>0</v>
      </c>
      <c r="L205" s="172">
        <f t="shared" si="20"/>
        <v>0</v>
      </c>
      <c r="M205" s="167">
        <f t="shared" si="17"/>
        <v>0</v>
      </c>
    </row>
    <row r="206" spans="2:15" ht="26.75" customHeight="1" x14ac:dyDescent="0.3">
      <c r="B206" s="186">
        <v>40943</v>
      </c>
      <c r="C206" s="160" t="s">
        <v>2027</v>
      </c>
      <c r="D206" s="161" t="s">
        <v>68</v>
      </c>
      <c r="E206" s="305">
        <v>3.3</v>
      </c>
      <c r="F206" s="306"/>
      <c r="G206" s="162">
        <v>618.83000000000004</v>
      </c>
      <c r="H206" s="163">
        <f t="shared" si="23"/>
        <v>2042.1390000000001</v>
      </c>
      <c r="I206" s="212"/>
      <c r="J206" s="168"/>
      <c r="K206" s="171">
        <f t="shared" si="19"/>
        <v>0</v>
      </c>
      <c r="L206" s="172">
        <f t="shared" si="20"/>
        <v>0</v>
      </c>
      <c r="M206" s="167">
        <f t="shared" si="17"/>
        <v>0</v>
      </c>
    </row>
    <row r="207" spans="2:15" ht="18" customHeight="1" x14ac:dyDescent="0.3">
      <c r="B207" s="185">
        <v>41309</v>
      </c>
      <c r="C207" s="160" t="s">
        <v>2256</v>
      </c>
      <c r="D207" s="161" t="s">
        <v>68</v>
      </c>
      <c r="E207" s="305">
        <v>3.3</v>
      </c>
      <c r="F207" s="306"/>
      <c r="G207" s="162">
        <v>244.23</v>
      </c>
      <c r="H207" s="163">
        <f t="shared" si="23"/>
        <v>805.95899999999995</v>
      </c>
      <c r="I207" s="212"/>
      <c r="J207" s="168"/>
      <c r="K207" s="171">
        <f t="shared" si="19"/>
        <v>0</v>
      </c>
      <c r="L207" s="172">
        <f t="shared" si="20"/>
        <v>0</v>
      </c>
      <c r="M207" s="167">
        <f t="shared" si="17"/>
        <v>0</v>
      </c>
    </row>
    <row r="208" spans="2:15" s="143" customFormat="1" ht="9" customHeight="1" x14ac:dyDescent="0.3">
      <c r="B208" s="175" t="s">
        <v>550</v>
      </c>
      <c r="C208" s="176" t="s">
        <v>2062</v>
      </c>
      <c r="D208" s="192"/>
      <c r="E208" s="324"/>
      <c r="F208" s="325"/>
      <c r="G208" s="178"/>
      <c r="H208" s="179">
        <f>H209+H210+H211+H212</f>
        <v>4487.4059999999999</v>
      </c>
      <c r="I208" s="213"/>
      <c r="J208" s="180"/>
      <c r="K208" s="180"/>
      <c r="L208" s="180" t="s">
        <v>2281</v>
      </c>
      <c r="M208" s="167"/>
      <c r="N208" s="129"/>
      <c r="O208" s="129"/>
    </row>
    <row r="209" spans="2:15" ht="35.75" customHeight="1" x14ac:dyDescent="0.3">
      <c r="B209" s="182" t="s">
        <v>2282</v>
      </c>
      <c r="C209" s="160" t="s">
        <v>2283</v>
      </c>
      <c r="D209" s="161" t="s">
        <v>37</v>
      </c>
      <c r="E209" s="305">
        <v>75.62</v>
      </c>
      <c r="F209" s="306"/>
      <c r="G209" s="162">
        <v>50.45</v>
      </c>
      <c r="H209" s="163">
        <f>G209*E209</f>
        <v>3815.0290000000005</v>
      </c>
      <c r="I209" s="212"/>
      <c r="J209" s="168"/>
      <c r="K209" s="171">
        <f t="shared" si="19"/>
        <v>0</v>
      </c>
      <c r="L209" s="172">
        <f t="shared" si="20"/>
        <v>0</v>
      </c>
      <c r="M209" s="167">
        <f t="shared" ref="M209:M272" si="24">J209/E209</f>
        <v>0</v>
      </c>
    </row>
    <row r="210" spans="2:15" ht="26.75" customHeight="1" x14ac:dyDescent="0.3">
      <c r="B210" s="181" t="s">
        <v>2284</v>
      </c>
      <c r="C210" s="160" t="s">
        <v>2285</v>
      </c>
      <c r="D210" s="161" t="s">
        <v>60</v>
      </c>
      <c r="E210" s="305">
        <v>2.9</v>
      </c>
      <c r="F210" s="306"/>
      <c r="G210" s="162">
        <v>55.4</v>
      </c>
      <c r="H210" s="163">
        <f>G210*E210</f>
        <v>160.66</v>
      </c>
      <c r="I210" s="212"/>
      <c r="J210" s="168"/>
      <c r="K210" s="171">
        <f t="shared" si="19"/>
        <v>0</v>
      </c>
      <c r="L210" s="172">
        <f t="shared" si="20"/>
        <v>0</v>
      </c>
      <c r="M210" s="167">
        <f t="shared" si="24"/>
        <v>0</v>
      </c>
    </row>
    <row r="211" spans="2:15" ht="26.75" customHeight="1" x14ac:dyDescent="0.3">
      <c r="B211" s="181" t="s">
        <v>2286</v>
      </c>
      <c r="C211" s="160" t="s">
        <v>2287</v>
      </c>
      <c r="D211" s="161" t="s">
        <v>60</v>
      </c>
      <c r="E211" s="305">
        <v>3.1</v>
      </c>
      <c r="F211" s="306"/>
      <c r="G211" s="162">
        <v>60.08</v>
      </c>
      <c r="H211" s="163">
        <f>G211*E211</f>
        <v>186.24799999999999</v>
      </c>
      <c r="I211" s="212"/>
      <c r="J211" s="168"/>
      <c r="K211" s="171">
        <f t="shared" si="19"/>
        <v>0</v>
      </c>
      <c r="L211" s="172">
        <f t="shared" si="20"/>
        <v>0</v>
      </c>
      <c r="M211" s="167">
        <f t="shared" si="24"/>
        <v>0</v>
      </c>
    </row>
    <row r="212" spans="2:15" ht="26.75" customHeight="1" x14ac:dyDescent="0.3">
      <c r="B212" s="181" t="s">
        <v>2288</v>
      </c>
      <c r="C212" s="173" t="s">
        <v>2070</v>
      </c>
      <c r="D212" s="161" t="s">
        <v>60</v>
      </c>
      <c r="E212" s="305">
        <v>3.1</v>
      </c>
      <c r="F212" s="306"/>
      <c r="G212" s="162">
        <v>104.99</v>
      </c>
      <c r="H212" s="163">
        <f>G212*E212</f>
        <v>325.46899999999999</v>
      </c>
      <c r="I212" s="212"/>
      <c r="J212" s="168"/>
      <c r="K212" s="171">
        <f t="shared" si="19"/>
        <v>0</v>
      </c>
      <c r="L212" s="172">
        <f t="shared" si="20"/>
        <v>0</v>
      </c>
      <c r="M212" s="167">
        <f t="shared" si="24"/>
        <v>0</v>
      </c>
    </row>
    <row r="213" spans="2:15" s="143" customFormat="1" ht="9" customHeight="1" x14ac:dyDescent="0.3">
      <c r="B213" s="175" t="s">
        <v>557</v>
      </c>
      <c r="C213" s="176" t="s">
        <v>2289</v>
      </c>
      <c r="D213" s="192"/>
      <c r="E213" s="324"/>
      <c r="F213" s="325"/>
      <c r="G213" s="178"/>
      <c r="H213" s="179">
        <f>H214+H215+H216+H217+H218+H219</f>
        <v>10837.8544</v>
      </c>
      <c r="I213" s="213"/>
      <c r="J213" s="180"/>
      <c r="K213" s="180"/>
      <c r="L213" s="180"/>
      <c r="M213" s="167"/>
      <c r="N213" s="129"/>
      <c r="O213" s="129"/>
    </row>
    <row r="214" spans="2:15" ht="27.65" customHeight="1" x14ac:dyDescent="0.3">
      <c r="B214" s="181" t="s">
        <v>2290</v>
      </c>
      <c r="C214" s="173" t="s">
        <v>2291</v>
      </c>
      <c r="D214" s="161" t="s">
        <v>37</v>
      </c>
      <c r="E214" s="305">
        <v>151.24</v>
      </c>
      <c r="F214" s="306"/>
      <c r="G214" s="162">
        <v>7.03</v>
      </c>
      <c r="H214" s="163">
        <f t="shared" ref="H214:H219" si="25">G214*E214</f>
        <v>1063.2172</v>
      </c>
      <c r="I214" s="212"/>
      <c r="J214" s="168"/>
      <c r="K214" s="171">
        <f t="shared" si="19"/>
        <v>0</v>
      </c>
      <c r="L214" s="172">
        <f t="shared" si="20"/>
        <v>0</v>
      </c>
      <c r="M214" s="167">
        <f t="shared" si="24"/>
        <v>0</v>
      </c>
    </row>
    <row r="215" spans="2:15" ht="36" customHeight="1" x14ac:dyDescent="0.3">
      <c r="B215" s="181" t="s">
        <v>2292</v>
      </c>
      <c r="C215" s="160" t="s">
        <v>2293</v>
      </c>
      <c r="D215" s="161" t="s">
        <v>37</v>
      </c>
      <c r="E215" s="305">
        <v>151.24</v>
      </c>
      <c r="F215" s="306"/>
      <c r="G215" s="162">
        <v>21.54</v>
      </c>
      <c r="H215" s="163">
        <f t="shared" si="25"/>
        <v>3257.7096000000001</v>
      </c>
      <c r="I215" s="212"/>
      <c r="J215" s="168"/>
      <c r="K215" s="171">
        <f t="shared" si="19"/>
        <v>0</v>
      </c>
      <c r="L215" s="172">
        <f t="shared" si="20"/>
        <v>0</v>
      </c>
      <c r="M215" s="167">
        <f t="shared" si="24"/>
        <v>0</v>
      </c>
    </row>
    <row r="216" spans="2:15" ht="43.75" customHeight="1" x14ac:dyDescent="0.3">
      <c r="B216" s="181" t="s">
        <v>2294</v>
      </c>
      <c r="C216" s="160" t="s">
        <v>2295</v>
      </c>
      <c r="D216" s="161" t="s">
        <v>37</v>
      </c>
      <c r="E216" s="305">
        <v>18</v>
      </c>
      <c r="F216" s="306"/>
      <c r="G216" s="162">
        <v>77.14</v>
      </c>
      <c r="H216" s="163">
        <f t="shared" si="25"/>
        <v>1388.52</v>
      </c>
      <c r="I216" s="212"/>
      <c r="J216" s="168"/>
      <c r="K216" s="171">
        <f t="shared" si="19"/>
        <v>0</v>
      </c>
      <c r="L216" s="172">
        <f t="shared" si="20"/>
        <v>0</v>
      </c>
      <c r="M216" s="167">
        <f t="shared" si="24"/>
        <v>0</v>
      </c>
    </row>
    <row r="217" spans="2:15" ht="19.25" customHeight="1" x14ac:dyDescent="0.3">
      <c r="B217" s="181" t="s">
        <v>2296</v>
      </c>
      <c r="C217" s="173" t="s">
        <v>2092</v>
      </c>
      <c r="D217" s="161" t="s">
        <v>37</v>
      </c>
      <c r="E217" s="305">
        <v>133.24</v>
      </c>
      <c r="F217" s="306"/>
      <c r="G217" s="162">
        <v>3.31</v>
      </c>
      <c r="H217" s="163">
        <f t="shared" si="25"/>
        <v>441.02440000000001</v>
      </c>
      <c r="I217" s="212"/>
      <c r="J217" s="168"/>
      <c r="K217" s="171">
        <f t="shared" si="19"/>
        <v>0</v>
      </c>
      <c r="L217" s="172">
        <f t="shared" si="20"/>
        <v>0</v>
      </c>
      <c r="M217" s="167">
        <f t="shared" si="24"/>
        <v>0</v>
      </c>
    </row>
    <row r="218" spans="2:15" ht="19.25" customHeight="1" x14ac:dyDescent="0.3">
      <c r="B218" s="181" t="s">
        <v>2297</v>
      </c>
      <c r="C218" s="173" t="s">
        <v>2094</v>
      </c>
      <c r="D218" s="161" t="s">
        <v>37</v>
      </c>
      <c r="E218" s="305">
        <v>133.24</v>
      </c>
      <c r="F218" s="306"/>
      <c r="G218" s="162">
        <v>20.54</v>
      </c>
      <c r="H218" s="163">
        <f t="shared" si="25"/>
        <v>2736.7496000000001</v>
      </c>
      <c r="I218" s="212"/>
      <c r="J218" s="168"/>
      <c r="K218" s="171">
        <f t="shared" si="19"/>
        <v>0</v>
      </c>
      <c r="L218" s="172">
        <f t="shared" si="20"/>
        <v>0</v>
      </c>
      <c r="M218" s="167">
        <f t="shared" si="24"/>
        <v>0</v>
      </c>
    </row>
    <row r="219" spans="2:15" ht="19.25" customHeight="1" x14ac:dyDescent="0.3">
      <c r="B219" s="181" t="s">
        <v>2298</v>
      </c>
      <c r="C219" s="173" t="s">
        <v>2096</v>
      </c>
      <c r="D219" s="161" t="s">
        <v>37</v>
      </c>
      <c r="E219" s="305">
        <v>133.24</v>
      </c>
      <c r="F219" s="306"/>
      <c r="G219" s="162">
        <v>14.64</v>
      </c>
      <c r="H219" s="163">
        <f t="shared" si="25"/>
        <v>1950.6336000000001</v>
      </c>
      <c r="I219" s="212"/>
      <c r="J219" s="168"/>
      <c r="K219" s="171">
        <f t="shared" ref="K219:K282" si="26">I219*G219</f>
        <v>0</v>
      </c>
      <c r="L219" s="172">
        <f t="shared" ref="L219:L282" si="27">J219*G219</f>
        <v>0</v>
      </c>
      <c r="M219" s="167">
        <f t="shared" si="24"/>
        <v>0</v>
      </c>
    </row>
    <row r="220" spans="2:15" s="143" customFormat="1" ht="10.25" customHeight="1" x14ac:dyDescent="0.3">
      <c r="B220" s="175" t="s">
        <v>568</v>
      </c>
      <c r="C220" s="176" t="s">
        <v>2170</v>
      </c>
      <c r="D220" s="192"/>
      <c r="E220" s="324"/>
      <c r="F220" s="325"/>
      <c r="G220" s="178"/>
      <c r="H220" s="179">
        <f>H221+H222+H223+H224+H225+H226+H227+H228</f>
        <v>8939.4369000000006</v>
      </c>
      <c r="I220" s="213"/>
      <c r="J220" s="180"/>
      <c r="K220" s="180"/>
      <c r="L220" s="180"/>
      <c r="M220" s="167"/>
      <c r="N220" s="129"/>
      <c r="O220" s="129"/>
    </row>
    <row r="221" spans="2:15" ht="18" customHeight="1" x14ac:dyDescent="0.3">
      <c r="B221" s="182" t="s">
        <v>2299</v>
      </c>
      <c r="C221" s="160" t="s">
        <v>2300</v>
      </c>
      <c r="D221" s="161" t="s">
        <v>37</v>
      </c>
      <c r="E221" s="305">
        <v>8</v>
      </c>
      <c r="F221" s="306"/>
      <c r="G221" s="162">
        <v>66.5</v>
      </c>
      <c r="H221" s="163">
        <f t="shared" ref="H221:H228" si="28">G221*E221</f>
        <v>532</v>
      </c>
      <c r="I221" s="212"/>
      <c r="J221" s="168"/>
      <c r="K221" s="171">
        <f t="shared" si="26"/>
        <v>0</v>
      </c>
      <c r="L221" s="172">
        <f t="shared" si="27"/>
        <v>0</v>
      </c>
      <c r="M221" s="167">
        <f t="shared" si="24"/>
        <v>0</v>
      </c>
    </row>
    <row r="222" spans="2:15" ht="18" customHeight="1" x14ac:dyDescent="0.3">
      <c r="B222" s="182" t="s">
        <v>2301</v>
      </c>
      <c r="C222" s="160" t="s">
        <v>2302</v>
      </c>
      <c r="D222" s="161" t="s">
        <v>37</v>
      </c>
      <c r="E222" s="305">
        <v>10.83</v>
      </c>
      <c r="F222" s="306"/>
      <c r="G222" s="162">
        <v>112.45</v>
      </c>
      <c r="H222" s="163">
        <f t="shared" si="28"/>
        <v>1217.8335</v>
      </c>
      <c r="I222" s="212"/>
      <c r="J222" s="168"/>
      <c r="K222" s="171">
        <f t="shared" si="26"/>
        <v>0</v>
      </c>
      <c r="L222" s="172">
        <f t="shared" si="27"/>
        <v>0</v>
      </c>
      <c r="M222" s="167">
        <f t="shared" si="24"/>
        <v>0</v>
      </c>
    </row>
    <row r="223" spans="2:15" ht="18" customHeight="1" x14ac:dyDescent="0.3">
      <c r="B223" s="182" t="s">
        <v>2303</v>
      </c>
      <c r="C223" s="160" t="s">
        <v>2304</v>
      </c>
      <c r="D223" s="161" t="s">
        <v>37</v>
      </c>
      <c r="E223" s="305">
        <v>10.83</v>
      </c>
      <c r="F223" s="306"/>
      <c r="G223" s="162">
        <v>50.68</v>
      </c>
      <c r="H223" s="163">
        <f t="shared" si="28"/>
        <v>548.86440000000005</v>
      </c>
      <c r="I223" s="212"/>
      <c r="J223" s="168"/>
      <c r="K223" s="171">
        <f t="shared" si="26"/>
        <v>0</v>
      </c>
      <c r="L223" s="172">
        <f t="shared" si="27"/>
        <v>0</v>
      </c>
      <c r="M223" s="167">
        <f t="shared" si="24"/>
        <v>0</v>
      </c>
    </row>
    <row r="224" spans="2:15" ht="38.4" customHeight="1" x14ac:dyDescent="0.3">
      <c r="B224" s="181" t="s">
        <v>2305</v>
      </c>
      <c r="C224" s="173" t="s">
        <v>2306</v>
      </c>
      <c r="D224" s="161" t="s">
        <v>220</v>
      </c>
      <c r="E224" s="305">
        <v>2</v>
      </c>
      <c r="F224" s="306"/>
      <c r="G224" s="162">
        <v>1382.37</v>
      </c>
      <c r="H224" s="163">
        <f t="shared" si="28"/>
        <v>2764.74</v>
      </c>
      <c r="I224" s="212"/>
      <c r="J224" s="168"/>
      <c r="K224" s="171">
        <f t="shared" si="26"/>
        <v>0</v>
      </c>
      <c r="L224" s="172">
        <f t="shared" si="27"/>
        <v>0</v>
      </c>
      <c r="M224" s="167">
        <f t="shared" si="24"/>
        <v>0</v>
      </c>
    </row>
    <row r="225" spans="2:15" ht="28.75" customHeight="1" x14ac:dyDescent="0.3">
      <c r="B225" s="181" t="s">
        <v>2307</v>
      </c>
      <c r="C225" s="173" t="s">
        <v>2308</v>
      </c>
      <c r="D225" s="161" t="s">
        <v>37</v>
      </c>
      <c r="E225" s="305">
        <v>8</v>
      </c>
      <c r="F225" s="306"/>
      <c r="G225" s="162">
        <v>16.100000000000001</v>
      </c>
      <c r="H225" s="163">
        <f t="shared" si="28"/>
        <v>128.80000000000001</v>
      </c>
      <c r="I225" s="212"/>
      <c r="J225" s="168"/>
      <c r="K225" s="171">
        <f t="shared" si="26"/>
        <v>0</v>
      </c>
      <c r="L225" s="172">
        <f t="shared" si="27"/>
        <v>0</v>
      </c>
      <c r="M225" s="167">
        <f t="shared" si="24"/>
        <v>0</v>
      </c>
    </row>
    <row r="226" spans="2:15" ht="19.25" customHeight="1" x14ac:dyDescent="0.3">
      <c r="B226" s="181" t="s">
        <v>2309</v>
      </c>
      <c r="C226" s="173" t="s">
        <v>2310</v>
      </c>
      <c r="D226" s="161" t="s">
        <v>60</v>
      </c>
      <c r="E226" s="305">
        <v>8.15</v>
      </c>
      <c r="F226" s="306"/>
      <c r="G226" s="162">
        <v>63.55</v>
      </c>
      <c r="H226" s="163">
        <f t="shared" si="28"/>
        <v>517.9325</v>
      </c>
      <c r="I226" s="212"/>
      <c r="J226" s="168"/>
      <c r="K226" s="171">
        <f t="shared" si="26"/>
        <v>0</v>
      </c>
      <c r="L226" s="172">
        <f t="shared" si="27"/>
        <v>0</v>
      </c>
      <c r="M226" s="167">
        <f t="shared" si="24"/>
        <v>0</v>
      </c>
    </row>
    <row r="227" spans="2:15" ht="27" customHeight="1" x14ac:dyDescent="0.3">
      <c r="B227" s="181" t="s">
        <v>2311</v>
      </c>
      <c r="C227" s="173" t="s">
        <v>2186</v>
      </c>
      <c r="D227" s="161" t="s">
        <v>60</v>
      </c>
      <c r="E227" s="305">
        <v>13.95</v>
      </c>
      <c r="F227" s="306"/>
      <c r="G227" s="162">
        <v>185.65</v>
      </c>
      <c r="H227" s="163">
        <f t="shared" si="28"/>
        <v>2589.8175000000001</v>
      </c>
      <c r="I227" s="212"/>
      <c r="J227" s="168"/>
      <c r="K227" s="171">
        <f t="shared" si="26"/>
        <v>0</v>
      </c>
      <c r="L227" s="172">
        <f t="shared" si="27"/>
        <v>0</v>
      </c>
      <c r="M227" s="167">
        <f t="shared" si="24"/>
        <v>0</v>
      </c>
    </row>
    <row r="228" spans="2:15" ht="18" customHeight="1" x14ac:dyDescent="0.3">
      <c r="B228" s="181" t="s">
        <v>2312</v>
      </c>
      <c r="C228" s="173" t="s">
        <v>2188</v>
      </c>
      <c r="D228" s="161" t="s">
        <v>37</v>
      </c>
      <c r="E228" s="305">
        <v>16.3</v>
      </c>
      <c r="F228" s="306"/>
      <c r="G228" s="162">
        <v>39.229999999999997</v>
      </c>
      <c r="H228" s="163">
        <f t="shared" si="28"/>
        <v>639.44899999999996</v>
      </c>
      <c r="I228" s="212"/>
      <c r="J228" s="168"/>
      <c r="K228" s="171">
        <f t="shared" si="26"/>
        <v>0</v>
      </c>
      <c r="L228" s="172">
        <f t="shared" si="27"/>
        <v>0</v>
      </c>
      <c r="M228" s="167">
        <f t="shared" si="24"/>
        <v>0</v>
      </c>
    </row>
    <row r="229" spans="2:15" s="143" customFormat="1" ht="11.25" customHeight="1" x14ac:dyDescent="0.3">
      <c r="B229" s="175" t="s">
        <v>582</v>
      </c>
      <c r="C229" s="176" t="s">
        <v>208</v>
      </c>
      <c r="D229" s="192"/>
      <c r="E229" s="324"/>
      <c r="F229" s="325"/>
      <c r="G229" s="178"/>
      <c r="H229" s="179">
        <f>H230+H231+H232</f>
        <v>5854.3475000000008</v>
      </c>
      <c r="I229" s="213"/>
      <c r="J229" s="180"/>
      <c r="K229" s="180"/>
      <c r="L229" s="180"/>
      <c r="M229" s="167"/>
      <c r="N229" s="129"/>
      <c r="O229" s="129"/>
    </row>
    <row r="230" spans="2:15" ht="34.75" customHeight="1" x14ac:dyDescent="0.3">
      <c r="B230" s="182" t="s">
        <v>2313</v>
      </c>
      <c r="C230" s="160" t="s">
        <v>2314</v>
      </c>
      <c r="D230" s="161" t="s">
        <v>220</v>
      </c>
      <c r="E230" s="305">
        <v>1</v>
      </c>
      <c r="F230" s="306"/>
      <c r="G230" s="162">
        <v>1210.4100000000001</v>
      </c>
      <c r="H230" s="163">
        <f>G230*E230</f>
        <v>1210.4100000000001</v>
      </c>
      <c r="I230" s="212"/>
      <c r="J230" s="168"/>
      <c r="K230" s="171">
        <f t="shared" si="26"/>
        <v>0</v>
      </c>
      <c r="L230" s="172">
        <f t="shared" si="27"/>
        <v>0</v>
      </c>
      <c r="M230" s="167">
        <f t="shared" si="24"/>
        <v>0</v>
      </c>
    </row>
    <row r="231" spans="2:15" ht="34.75" customHeight="1" x14ac:dyDescent="0.3">
      <c r="B231" s="182" t="s">
        <v>2315</v>
      </c>
      <c r="C231" s="160" t="s">
        <v>2316</v>
      </c>
      <c r="D231" s="161" t="s">
        <v>37</v>
      </c>
      <c r="E231" s="305">
        <v>3.75</v>
      </c>
      <c r="F231" s="306"/>
      <c r="G231" s="162">
        <v>929.97</v>
      </c>
      <c r="H231" s="163">
        <f>G231*E231</f>
        <v>3487.3875000000003</v>
      </c>
      <c r="I231" s="212"/>
      <c r="J231" s="168"/>
      <c r="K231" s="171">
        <f t="shared" si="26"/>
        <v>0</v>
      </c>
      <c r="L231" s="172">
        <f t="shared" si="27"/>
        <v>0</v>
      </c>
      <c r="M231" s="167">
        <f t="shared" si="24"/>
        <v>0</v>
      </c>
    </row>
    <row r="232" spans="2:15" ht="34.75" customHeight="1" x14ac:dyDescent="0.3">
      <c r="B232" s="182" t="s">
        <v>2317</v>
      </c>
      <c r="C232" s="160" t="s">
        <v>2318</v>
      </c>
      <c r="D232" s="161" t="s">
        <v>220</v>
      </c>
      <c r="E232" s="305">
        <v>1</v>
      </c>
      <c r="F232" s="306"/>
      <c r="G232" s="162">
        <v>1156.55</v>
      </c>
      <c r="H232" s="163">
        <f>G232*E232</f>
        <v>1156.55</v>
      </c>
      <c r="I232" s="212"/>
      <c r="J232" s="168"/>
      <c r="K232" s="171">
        <f t="shared" si="26"/>
        <v>0</v>
      </c>
      <c r="L232" s="172">
        <f t="shared" si="27"/>
        <v>0</v>
      </c>
      <c r="M232" s="167">
        <f t="shared" si="24"/>
        <v>0</v>
      </c>
    </row>
    <row r="233" spans="2:15" s="143" customFormat="1" ht="11.25" customHeight="1" x14ac:dyDescent="0.3">
      <c r="B233" s="175" t="s">
        <v>590</v>
      </c>
      <c r="C233" s="176" t="s">
        <v>2220</v>
      </c>
      <c r="D233" s="192"/>
      <c r="E233" s="324"/>
      <c r="F233" s="325"/>
      <c r="G233" s="178"/>
      <c r="H233" s="179">
        <f>H234+H235+H236+H237</f>
        <v>2136.4488000000001</v>
      </c>
      <c r="I233" s="213"/>
      <c r="J233" s="180"/>
      <c r="K233" s="180"/>
      <c r="L233" s="180"/>
      <c r="M233" s="167"/>
      <c r="N233" s="129"/>
      <c r="O233" s="129"/>
    </row>
    <row r="234" spans="2:15" ht="22.75" customHeight="1" x14ac:dyDescent="0.3">
      <c r="B234" s="182" t="s">
        <v>2319</v>
      </c>
      <c r="C234" s="173" t="s">
        <v>2320</v>
      </c>
      <c r="D234" s="161" t="s">
        <v>220</v>
      </c>
      <c r="E234" s="305">
        <v>1</v>
      </c>
      <c r="F234" s="306"/>
      <c r="G234" s="162">
        <v>332.15</v>
      </c>
      <c r="H234" s="163">
        <f>G234*E234</f>
        <v>332.15</v>
      </c>
      <c r="I234" s="212"/>
      <c r="J234" s="168"/>
      <c r="K234" s="171">
        <f t="shared" si="26"/>
        <v>0</v>
      </c>
      <c r="L234" s="172">
        <f t="shared" si="27"/>
        <v>0</v>
      </c>
      <c r="M234" s="167">
        <f t="shared" si="24"/>
        <v>0</v>
      </c>
    </row>
    <row r="235" spans="2:15" ht="22.5" customHeight="1" x14ac:dyDescent="0.3">
      <c r="B235" s="182" t="s">
        <v>2321</v>
      </c>
      <c r="C235" s="160" t="s">
        <v>2322</v>
      </c>
      <c r="D235" s="161" t="s">
        <v>220</v>
      </c>
      <c r="E235" s="305">
        <v>1</v>
      </c>
      <c r="F235" s="306"/>
      <c r="G235" s="162">
        <v>85.09</v>
      </c>
      <c r="H235" s="163">
        <f>G235*E235</f>
        <v>85.09</v>
      </c>
      <c r="I235" s="212"/>
      <c r="J235" s="168"/>
      <c r="K235" s="171">
        <f t="shared" si="26"/>
        <v>0</v>
      </c>
      <c r="L235" s="172">
        <f t="shared" si="27"/>
        <v>0</v>
      </c>
      <c r="M235" s="167">
        <f t="shared" si="24"/>
        <v>0</v>
      </c>
    </row>
    <row r="236" spans="2:15" ht="18" customHeight="1" x14ac:dyDescent="0.3">
      <c r="B236" s="182" t="s">
        <v>2323</v>
      </c>
      <c r="C236" s="160" t="s">
        <v>2324</v>
      </c>
      <c r="D236" s="161" t="s">
        <v>37</v>
      </c>
      <c r="E236" s="305">
        <v>1.24</v>
      </c>
      <c r="F236" s="306"/>
      <c r="G236" s="162">
        <v>639.37</v>
      </c>
      <c r="H236" s="163">
        <f>G236*E236</f>
        <v>792.81880000000001</v>
      </c>
      <c r="I236" s="212"/>
      <c r="J236" s="168"/>
      <c r="K236" s="171">
        <f t="shared" si="26"/>
        <v>0</v>
      </c>
      <c r="L236" s="172">
        <f t="shared" si="27"/>
        <v>0</v>
      </c>
      <c r="M236" s="167">
        <f t="shared" si="24"/>
        <v>0</v>
      </c>
    </row>
    <row r="237" spans="2:15" ht="35.75" customHeight="1" x14ac:dyDescent="0.3">
      <c r="B237" s="182" t="s">
        <v>2325</v>
      </c>
      <c r="C237" s="160" t="s">
        <v>2326</v>
      </c>
      <c r="D237" s="161" t="s">
        <v>220</v>
      </c>
      <c r="E237" s="305">
        <v>1</v>
      </c>
      <c r="F237" s="306"/>
      <c r="G237" s="162">
        <v>926.39</v>
      </c>
      <c r="H237" s="163">
        <f>G237*E237</f>
        <v>926.39</v>
      </c>
      <c r="I237" s="212"/>
      <c r="J237" s="168"/>
      <c r="K237" s="171">
        <f t="shared" si="26"/>
        <v>0</v>
      </c>
      <c r="L237" s="172">
        <f t="shared" si="27"/>
        <v>0</v>
      </c>
      <c r="M237" s="167">
        <f t="shared" si="24"/>
        <v>0</v>
      </c>
    </row>
    <row r="238" spans="2:15" s="143" customFormat="1" ht="9" customHeight="1" x14ac:dyDescent="0.3">
      <c r="B238" s="175" t="s">
        <v>598</v>
      </c>
      <c r="C238" s="176" t="s">
        <v>597</v>
      </c>
      <c r="D238" s="192"/>
      <c r="E238" s="324"/>
      <c r="F238" s="325"/>
      <c r="G238" s="178"/>
      <c r="H238" s="179">
        <f>H239+H240+H241</f>
        <v>4544.6810000000005</v>
      </c>
      <c r="I238" s="213"/>
      <c r="J238" s="180"/>
      <c r="K238" s="180"/>
      <c r="L238" s="180"/>
      <c r="M238" s="167"/>
      <c r="N238" s="129"/>
      <c r="O238" s="129"/>
    </row>
    <row r="239" spans="2:15" ht="18" customHeight="1" x14ac:dyDescent="0.3">
      <c r="B239" s="194" t="s">
        <v>2327</v>
      </c>
      <c r="C239" s="160" t="s">
        <v>2328</v>
      </c>
      <c r="D239" s="161" t="s">
        <v>68</v>
      </c>
      <c r="E239" s="305">
        <v>0.82</v>
      </c>
      <c r="F239" s="306"/>
      <c r="G239" s="162">
        <v>635</v>
      </c>
      <c r="H239" s="163">
        <f>G239*E239</f>
        <v>520.69999999999993</v>
      </c>
      <c r="I239" s="212"/>
      <c r="J239" s="168"/>
      <c r="K239" s="171">
        <f t="shared" si="26"/>
        <v>0</v>
      </c>
      <c r="L239" s="172">
        <f t="shared" si="27"/>
        <v>0</v>
      </c>
      <c r="M239" s="167">
        <f t="shared" si="24"/>
        <v>0</v>
      </c>
    </row>
    <row r="240" spans="2:15" ht="43.75" customHeight="1" x14ac:dyDescent="0.3">
      <c r="B240" s="193" t="s">
        <v>2329</v>
      </c>
      <c r="C240" s="160" t="s">
        <v>2330</v>
      </c>
      <c r="D240" s="161" t="s">
        <v>37</v>
      </c>
      <c r="E240" s="305">
        <v>16.3</v>
      </c>
      <c r="F240" s="306"/>
      <c r="G240" s="162">
        <v>44</v>
      </c>
      <c r="H240" s="163">
        <f>G240*E240</f>
        <v>717.2</v>
      </c>
      <c r="I240" s="212"/>
      <c r="J240" s="168"/>
      <c r="K240" s="171">
        <f t="shared" si="26"/>
        <v>0</v>
      </c>
      <c r="L240" s="172">
        <f t="shared" si="27"/>
        <v>0</v>
      </c>
      <c r="M240" s="167">
        <f t="shared" si="24"/>
        <v>0</v>
      </c>
    </row>
    <row r="241" spans="2:17" ht="26.75" customHeight="1" x14ac:dyDescent="0.3">
      <c r="B241" s="193" t="s">
        <v>2331</v>
      </c>
      <c r="C241" s="160" t="s">
        <v>2332</v>
      </c>
      <c r="D241" s="161" t="s">
        <v>37</v>
      </c>
      <c r="E241" s="305">
        <v>16.3</v>
      </c>
      <c r="F241" s="306"/>
      <c r="G241" s="162">
        <v>202.87</v>
      </c>
      <c r="H241" s="163">
        <f>G241*E241</f>
        <v>3306.7810000000004</v>
      </c>
      <c r="I241" s="212"/>
      <c r="J241" s="168"/>
      <c r="K241" s="171">
        <f t="shared" si="26"/>
        <v>0</v>
      </c>
      <c r="L241" s="172">
        <f t="shared" si="27"/>
        <v>0</v>
      </c>
      <c r="M241" s="167">
        <f t="shared" si="24"/>
        <v>0</v>
      </c>
    </row>
    <row r="242" spans="2:17" s="143" customFormat="1" ht="9" customHeight="1" x14ac:dyDescent="0.3">
      <c r="B242" s="175" t="s">
        <v>602</v>
      </c>
      <c r="C242" s="176" t="s">
        <v>2090</v>
      </c>
      <c r="D242" s="192"/>
      <c r="E242" s="324"/>
      <c r="F242" s="325"/>
      <c r="G242" s="178"/>
      <c r="H242" s="179">
        <f>SUM(H243:H245)</f>
        <v>627.38700000000006</v>
      </c>
      <c r="I242" s="213"/>
      <c r="J242" s="180"/>
      <c r="K242" s="180"/>
      <c r="L242" s="180"/>
      <c r="M242" s="167"/>
      <c r="N242" s="129"/>
      <c r="O242" s="129"/>
    </row>
    <row r="243" spans="2:17" ht="18" customHeight="1" x14ac:dyDescent="0.3">
      <c r="B243" s="194" t="s">
        <v>2333</v>
      </c>
      <c r="C243" s="160" t="s">
        <v>2334</v>
      </c>
      <c r="D243" s="161" t="s">
        <v>37</v>
      </c>
      <c r="E243" s="305">
        <v>16.3</v>
      </c>
      <c r="F243" s="306"/>
      <c r="G243" s="162">
        <v>3.31</v>
      </c>
      <c r="H243" s="163">
        <f>G243*E243</f>
        <v>53.953000000000003</v>
      </c>
      <c r="I243" s="212"/>
      <c r="J243" s="168"/>
      <c r="K243" s="171">
        <f t="shared" si="26"/>
        <v>0</v>
      </c>
      <c r="L243" s="172">
        <f t="shared" si="27"/>
        <v>0</v>
      </c>
      <c r="M243" s="167">
        <f t="shared" si="24"/>
        <v>0</v>
      </c>
    </row>
    <row r="244" spans="2:17" ht="18" customHeight="1" x14ac:dyDescent="0.3">
      <c r="B244" s="194" t="s">
        <v>2335</v>
      </c>
      <c r="C244" s="160" t="s">
        <v>2336</v>
      </c>
      <c r="D244" s="161" t="s">
        <v>37</v>
      </c>
      <c r="E244" s="305">
        <v>16.3</v>
      </c>
      <c r="F244" s="306"/>
      <c r="G244" s="162">
        <v>20.54</v>
      </c>
      <c r="H244" s="163">
        <f>G244*E244</f>
        <v>334.80200000000002</v>
      </c>
      <c r="I244" s="212"/>
      <c r="J244" s="168"/>
      <c r="K244" s="171">
        <f t="shared" si="26"/>
        <v>0</v>
      </c>
      <c r="L244" s="172">
        <f t="shared" si="27"/>
        <v>0</v>
      </c>
      <c r="M244" s="167">
        <f t="shared" si="24"/>
        <v>0</v>
      </c>
    </row>
    <row r="245" spans="2:17" ht="18" customHeight="1" x14ac:dyDescent="0.3">
      <c r="B245" s="194" t="s">
        <v>2337</v>
      </c>
      <c r="C245" s="160" t="s">
        <v>2338</v>
      </c>
      <c r="D245" s="161" t="s">
        <v>37</v>
      </c>
      <c r="E245" s="305">
        <v>16.3</v>
      </c>
      <c r="F245" s="306"/>
      <c r="G245" s="162">
        <v>14.64</v>
      </c>
      <c r="H245" s="163">
        <f>G245*E245</f>
        <v>238.63200000000003</v>
      </c>
      <c r="I245" s="212"/>
      <c r="J245" s="168"/>
      <c r="K245" s="171">
        <f t="shared" si="26"/>
        <v>0</v>
      </c>
      <c r="L245" s="172">
        <f t="shared" si="27"/>
        <v>0</v>
      </c>
      <c r="M245" s="167">
        <f t="shared" si="24"/>
        <v>0</v>
      </c>
    </row>
    <row r="246" spans="2:17" s="143" customFormat="1" ht="9" customHeight="1" x14ac:dyDescent="0.3">
      <c r="B246" s="175" t="s">
        <v>606</v>
      </c>
      <c r="C246" s="176" t="s">
        <v>2117</v>
      </c>
      <c r="D246" s="192"/>
      <c r="E246" s="324"/>
      <c r="F246" s="325"/>
      <c r="G246" s="178"/>
      <c r="H246" s="179">
        <f>H247+H248+H249+H250+H251+H252+H253+H254+H255+H256+H257+H258+H259+H260+H261+H262+H263+H264+H265+H266</f>
        <v>8762.9088999999985</v>
      </c>
      <c r="I246" s="213"/>
      <c r="J246" s="180"/>
      <c r="K246" s="180"/>
      <c r="L246" s="180"/>
      <c r="M246" s="167"/>
      <c r="N246" s="129"/>
      <c r="O246" s="129"/>
    </row>
    <row r="247" spans="2:17" ht="26.75" customHeight="1" x14ac:dyDescent="0.3">
      <c r="B247" s="193" t="s">
        <v>2339</v>
      </c>
      <c r="C247" s="160" t="s">
        <v>2340</v>
      </c>
      <c r="D247" s="161" t="s">
        <v>220</v>
      </c>
      <c r="E247" s="305">
        <v>14</v>
      </c>
      <c r="F247" s="306"/>
      <c r="G247" s="162">
        <v>13.66</v>
      </c>
      <c r="H247" s="163">
        <f t="shared" ref="H247:H266" si="29">G247*E247</f>
        <v>191.24</v>
      </c>
      <c r="I247" s="212"/>
      <c r="J247" s="168"/>
      <c r="K247" s="171">
        <f t="shared" si="26"/>
        <v>0</v>
      </c>
      <c r="L247" s="172">
        <f t="shared" si="27"/>
        <v>0</v>
      </c>
      <c r="M247" s="167">
        <f t="shared" si="24"/>
        <v>0</v>
      </c>
    </row>
    <row r="248" spans="2:17" s="129" customFormat="1" ht="26.75" customHeight="1" x14ac:dyDescent="0.3">
      <c r="B248" s="193" t="s">
        <v>2341</v>
      </c>
      <c r="C248" s="160" t="s">
        <v>2342</v>
      </c>
      <c r="D248" s="161" t="s">
        <v>220</v>
      </c>
      <c r="E248" s="305">
        <v>6</v>
      </c>
      <c r="F248" s="306"/>
      <c r="G248" s="162">
        <v>17.8</v>
      </c>
      <c r="H248" s="163">
        <f t="shared" si="29"/>
        <v>106.80000000000001</v>
      </c>
      <c r="I248" s="212"/>
      <c r="J248" s="168"/>
      <c r="K248" s="171">
        <f t="shared" si="26"/>
        <v>0</v>
      </c>
      <c r="L248" s="172">
        <f t="shared" si="27"/>
        <v>0</v>
      </c>
      <c r="M248" s="167">
        <f t="shared" si="24"/>
        <v>0</v>
      </c>
      <c r="P248" s="124"/>
      <c r="Q248" s="124"/>
    </row>
    <row r="249" spans="2:17" s="129" customFormat="1" ht="23.4" customHeight="1" x14ac:dyDescent="0.3">
      <c r="B249" s="169" t="s">
        <v>2343</v>
      </c>
      <c r="C249" s="173" t="s">
        <v>2344</v>
      </c>
      <c r="D249" s="161" t="s">
        <v>220</v>
      </c>
      <c r="E249" s="305">
        <v>4</v>
      </c>
      <c r="F249" s="306"/>
      <c r="G249" s="162">
        <v>14.37</v>
      </c>
      <c r="H249" s="163">
        <f t="shared" si="29"/>
        <v>57.48</v>
      </c>
      <c r="I249" s="212"/>
      <c r="J249" s="168"/>
      <c r="K249" s="171">
        <f t="shared" si="26"/>
        <v>0</v>
      </c>
      <c r="L249" s="172">
        <f t="shared" si="27"/>
        <v>0</v>
      </c>
      <c r="M249" s="167">
        <f t="shared" si="24"/>
        <v>0</v>
      </c>
      <c r="P249" s="124"/>
      <c r="Q249" s="124"/>
    </row>
    <row r="250" spans="2:17" s="129" customFormat="1" ht="26.75" customHeight="1" x14ac:dyDescent="0.3">
      <c r="B250" s="169" t="s">
        <v>2345</v>
      </c>
      <c r="C250" s="160" t="s">
        <v>2346</v>
      </c>
      <c r="D250" s="161" t="s">
        <v>60</v>
      </c>
      <c r="E250" s="305">
        <v>124.2</v>
      </c>
      <c r="F250" s="306"/>
      <c r="G250" s="162">
        <v>4.75</v>
      </c>
      <c r="H250" s="163">
        <f t="shared" si="29"/>
        <v>589.95000000000005</v>
      </c>
      <c r="I250" s="212"/>
      <c r="J250" s="168"/>
      <c r="K250" s="171">
        <f t="shared" si="26"/>
        <v>0</v>
      </c>
      <c r="L250" s="172">
        <f t="shared" si="27"/>
        <v>0</v>
      </c>
      <c r="M250" s="167">
        <f t="shared" si="24"/>
        <v>0</v>
      </c>
      <c r="P250" s="124"/>
      <c r="Q250" s="124"/>
    </row>
    <row r="251" spans="2:17" s="129" customFormat="1" ht="26.75" customHeight="1" x14ac:dyDescent="0.3">
      <c r="B251" s="169" t="s">
        <v>2347</v>
      </c>
      <c r="C251" s="160" t="s">
        <v>2348</v>
      </c>
      <c r="D251" s="161" t="s">
        <v>60</v>
      </c>
      <c r="E251" s="305">
        <v>87</v>
      </c>
      <c r="F251" s="306"/>
      <c r="G251" s="162">
        <v>3.22</v>
      </c>
      <c r="H251" s="163">
        <f t="shared" si="29"/>
        <v>280.14000000000004</v>
      </c>
      <c r="I251" s="212"/>
      <c r="J251" s="168"/>
      <c r="K251" s="171">
        <f t="shared" si="26"/>
        <v>0</v>
      </c>
      <c r="L251" s="172">
        <f t="shared" si="27"/>
        <v>0</v>
      </c>
      <c r="M251" s="167">
        <f t="shared" si="24"/>
        <v>0</v>
      </c>
      <c r="P251" s="124"/>
      <c r="Q251" s="124"/>
    </row>
    <row r="252" spans="2:17" s="129" customFormat="1" ht="26.75" customHeight="1" x14ac:dyDescent="0.3">
      <c r="B252" s="169" t="s">
        <v>2349</v>
      </c>
      <c r="C252" s="160" t="s">
        <v>2350</v>
      </c>
      <c r="D252" s="161" t="s">
        <v>60</v>
      </c>
      <c r="E252" s="305">
        <v>94.2</v>
      </c>
      <c r="F252" s="306"/>
      <c r="G252" s="162">
        <v>10.48</v>
      </c>
      <c r="H252" s="163">
        <f t="shared" si="29"/>
        <v>987.21600000000012</v>
      </c>
      <c r="I252" s="212"/>
      <c r="J252" s="168"/>
      <c r="K252" s="171">
        <f t="shared" si="26"/>
        <v>0</v>
      </c>
      <c r="L252" s="172">
        <f t="shared" si="27"/>
        <v>0</v>
      </c>
      <c r="M252" s="167">
        <f t="shared" si="24"/>
        <v>0</v>
      </c>
      <c r="P252" s="124"/>
      <c r="Q252" s="124"/>
    </row>
    <row r="253" spans="2:17" s="129" customFormat="1" ht="18" customHeight="1" x14ac:dyDescent="0.3">
      <c r="B253" s="159" t="s">
        <v>2351</v>
      </c>
      <c r="C253" s="160" t="s">
        <v>2352</v>
      </c>
      <c r="D253" s="161" t="s">
        <v>220</v>
      </c>
      <c r="E253" s="305">
        <v>1</v>
      </c>
      <c r="F253" s="306"/>
      <c r="G253" s="162">
        <v>111.45</v>
      </c>
      <c r="H253" s="163">
        <f t="shared" si="29"/>
        <v>111.45</v>
      </c>
      <c r="I253" s="212"/>
      <c r="J253" s="168"/>
      <c r="K253" s="171">
        <f t="shared" si="26"/>
        <v>0</v>
      </c>
      <c r="L253" s="172">
        <f t="shared" si="27"/>
        <v>0</v>
      </c>
      <c r="M253" s="167">
        <f t="shared" si="24"/>
        <v>0</v>
      </c>
      <c r="P253" s="124"/>
      <c r="Q253" s="124"/>
    </row>
    <row r="254" spans="2:17" s="129" customFormat="1" ht="18" customHeight="1" x14ac:dyDescent="0.3">
      <c r="B254" s="159" t="s">
        <v>2353</v>
      </c>
      <c r="C254" s="160" t="s">
        <v>2354</v>
      </c>
      <c r="D254" s="161" t="s">
        <v>220</v>
      </c>
      <c r="E254" s="305">
        <v>6</v>
      </c>
      <c r="F254" s="306"/>
      <c r="G254" s="162">
        <v>18.420000000000002</v>
      </c>
      <c r="H254" s="163">
        <f t="shared" si="29"/>
        <v>110.52000000000001</v>
      </c>
      <c r="I254" s="212"/>
      <c r="J254" s="168"/>
      <c r="K254" s="171">
        <f t="shared" si="26"/>
        <v>0</v>
      </c>
      <c r="L254" s="172">
        <f t="shared" si="27"/>
        <v>0</v>
      </c>
      <c r="M254" s="167">
        <f t="shared" si="24"/>
        <v>0</v>
      </c>
      <c r="P254" s="124"/>
      <c r="Q254" s="124"/>
    </row>
    <row r="255" spans="2:17" s="129" customFormat="1" ht="18" customHeight="1" x14ac:dyDescent="0.3">
      <c r="B255" s="159" t="s">
        <v>2355</v>
      </c>
      <c r="C255" s="160" t="s">
        <v>2356</v>
      </c>
      <c r="D255" s="161" t="s">
        <v>220</v>
      </c>
      <c r="E255" s="305">
        <v>2</v>
      </c>
      <c r="F255" s="306"/>
      <c r="G255" s="162">
        <v>102.84</v>
      </c>
      <c r="H255" s="163">
        <f t="shared" si="29"/>
        <v>205.68</v>
      </c>
      <c r="I255" s="212"/>
      <c r="J255" s="168"/>
      <c r="K255" s="171">
        <f t="shared" si="26"/>
        <v>0</v>
      </c>
      <c r="L255" s="172">
        <f t="shared" si="27"/>
        <v>0</v>
      </c>
      <c r="M255" s="167">
        <f t="shared" si="24"/>
        <v>0</v>
      </c>
      <c r="P255" s="124"/>
      <c r="Q255" s="124"/>
    </row>
    <row r="256" spans="2:17" s="129" customFormat="1" ht="18" customHeight="1" x14ac:dyDescent="0.3">
      <c r="B256" s="195">
        <v>40221</v>
      </c>
      <c r="C256" s="160" t="s">
        <v>2357</v>
      </c>
      <c r="D256" s="161" t="s">
        <v>220</v>
      </c>
      <c r="E256" s="305">
        <v>2</v>
      </c>
      <c r="F256" s="306"/>
      <c r="G256" s="162">
        <v>195</v>
      </c>
      <c r="H256" s="163">
        <f t="shared" si="29"/>
        <v>390</v>
      </c>
      <c r="I256" s="212"/>
      <c r="J256" s="168"/>
      <c r="K256" s="171">
        <f t="shared" si="26"/>
        <v>0</v>
      </c>
      <c r="L256" s="172">
        <f t="shared" si="27"/>
        <v>0</v>
      </c>
      <c r="M256" s="167">
        <f t="shared" si="24"/>
        <v>0</v>
      </c>
      <c r="P256" s="124"/>
      <c r="Q256" s="124"/>
    </row>
    <row r="257" spans="2:17" s="129" customFormat="1" ht="26.75" customHeight="1" x14ac:dyDescent="0.3">
      <c r="B257" s="174">
        <v>40586</v>
      </c>
      <c r="C257" s="160" t="s">
        <v>2358</v>
      </c>
      <c r="D257" s="161" t="s">
        <v>220</v>
      </c>
      <c r="E257" s="305">
        <v>2</v>
      </c>
      <c r="F257" s="306"/>
      <c r="G257" s="162">
        <v>30.46</v>
      </c>
      <c r="H257" s="163">
        <f t="shared" si="29"/>
        <v>60.92</v>
      </c>
      <c r="I257" s="212"/>
      <c r="J257" s="168"/>
      <c r="K257" s="171">
        <f t="shared" si="26"/>
        <v>0</v>
      </c>
      <c r="L257" s="172">
        <f t="shared" si="27"/>
        <v>0</v>
      </c>
      <c r="M257" s="167">
        <f t="shared" si="24"/>
        <v>0</v>
      </c>
      <c r="P257" s="124"/>
      <c r="Q257" s="124"/>
    </row>
    <row r="258" spans="2:17" s="129" customFormat="1" ht="26.75" customHeight="1" x14ac:dyDescent="0.3">
      <c r="B258" s="174">
        <v>40951</v>
      </c>
      <c r="C258" s="160" t="s">
        <v>2359</v>
      </c>
      <c r="D258" s="161" t="s">
        <v>220</v>
      </c>
      <c r="E258" s="305">
        <v>2</v>
      </c>
      <c r="F258" s="306"/>
      <c r="G258" s="162">
        <v>59.71</v>
      </c>
      <c r="H258" s="163">
        <f t="shared" si="29"/>
        <v>119.42</v>
      </c>
      <c r="I258" s="212"/>
      <c r="J258" s="168"/>
      <c r="K258" s="171">
        <f t="shared" si="26"/>
        <v>0</v>
      </c>
      <c r="L258" s="172">
        <f t="shared" si="27"/>
        <v>0</v>
      </c>
      <c r="M258" s="167">
        <f t="shared" si="24"/>
        <v>0</v>
      </c>
      <c r="P258" s="124"/>
      <c r="Q258" s="124"/>
    </row>
    <row r="259" spans="2:17" s="129" customFormat="1" ht="26.75" customHeight="1" x14ac:dyDescent="0.3">
      <c r="B259" s="174">
        <v>41317</v>
      </c>
      <c r="C259" s="160" t="s">
        <v>2360</v>
      </c>
      <c r="D259" s="161" t="s">
        <v>220</v>
      </c>
      <c r="E259" s="305">
        <v>10</v>
      </c>
      <c r="F259" s="306"/>
      <c r="G259" s="162">
        <v>32.119999999999997</v>
      </c>
      <c r="H259" s="163">
        <f t="shared" si="29"/>
        <v>321.2</v>
      </c>
      <c r="I259" s="212"/>
      <c r="J259" s="168"/>
      <c r="K259" s="171">
        <f t="shared" si="26"/>
        <v>0</v>
      </c>
      <c r="L259" s="172">
        <f t="shared" si="27"/>
        <v>0</v>
      </c>
      <c r="M259" s="167">
        <f t="shared" si="24"/>
        <v>0</v>
      </c>
      <c r="P259" s="124"/>
      <c r="Q259" s="124"/>
    </row>
    <row r="260" spans="2:17" s="129" customFormat="1" ht="26.75" customHeight="1" x14ac:dyDescent="0.3">
      <c r="B260" s="174">
        <v>41682</v>
      </c>
      <c r="C260" s="160" t="s">
        <v>2361</v>
      </c>
      <c r="D260" s="161" t="s">
        <v>60</v>
      </c>
      <c r="E260" s="305">
        <v>69.66</v>
      </c>
      <c r="F260" s="306"/>
      <c r="G260" s="162">
        <v>11.44</v>
      </c>
      <c r="H260" s="163">
        <f t="shared" si="29"/>
        <v>796.91039999999998</v>
      </c>
      <c r="I260" s="212"/>
      <c r="J260" s="168"/>
      <c r="K260" s="171">
        <f t="shared" si="26"/>
        <v>0</v>
      </c>
      <c r="L260" s="172">
        <f t="shared" si="27"/>
        <v>0</v>
      </c>
      <c r="M260" s="167">
        <f t="shared" si="24"/>
        <v>0</v>
      </c>
      <c r="P260" s="124"/>
      <c r="Q260" s="124"/>
    </row>
    <row r="261" spans="2:17" s="129" customFormat="1" ht="26.75" customHeight="1" x14ac:dyDescent="0.3">
      <c r="B261" s="174">
        <v>42047</v>
      </c>
      <c r="C261" s="160" t="s">
        <v>2362</v>
      </c>
      <c r="D261" s="161" t="s">
        <v>60</v>
      </c>
      <c r="E261" s="305">
        <v>20.95</v>
      </c>
      <c r="F261" s="306"/>
      <c r="G261" s="162">
        <v>15.55</v>
      </c>
      <c r="H261" s="163">
        <f t="shared" si="29"/>
        <v>325.77249999999998</v>
      </c>
      <c r="I261" s="212"/>
      <c r="J261" s="168"/>
      <c r="K261" s="171">
        <f t="shared" si="26"/>
        <v>0</v>
      </c>
      <c r="L261" s="172">
        <f t="shared" si="27"/>
        <v>0</v>
      </c>
      <c r="M261" s="167">
        <f t="shared" si="24"/>
        <v>0</v>
      </c>
      <c r="P261" s="124"/>
      <c r="Q261" s="124"/>
    </row>
    <row r="262" spans="2:17" s="129" customFormat="1" ht="26.75" customHeight="1" x14ac:dyDescent="0.3">
      <c r="B262" s="174">
        <v>42412</v>
      </c>
      <c r="C262" s="160" t="s">
        <v>2363</v>
      </c>
      <c r="D262" s="161" t="s">
        <v>220</v>
      </c>
      <c r="E262" s="305">
        <v>1</v>
      </c>
      <c r="F262" s="306"/>
      <c r="G262" s="162">
        <v>112.62</v>
      </c>
      <c r="H262" s="163">
        <f t="shared" si="29"/>
        <v>112.62</v>
      </c>
      <c r="I262" s="212"/>
      <c r="J262" s="168"/>
      <c r="K262" s="171">
        <f t="shared" si="26"/>
        <v>0</v>
      </c>
      <c r="L262" s="172">
        <f t="shared" si="27"/>
        <v>0</v>
      </c>
      <c r="M262" s="167">
        <f t="shared" si="24"/>
        <v>0</v>
      </c>
      <c r="P262" s="124"/>
      <c r="Q262" s="124"/>
    </row>
    <row r="263" spans="2:17" s="129" customFormat="1" ht="26.75" customHeight="1" x14ac:dyDescent="0.3">
      <c r="B263" s="174">
        <v>42778</v>
      </c>
      <c r="C263" s="160" t="s">
        <v>2364</v>
      </c>
      <c r="D263" s="161" t="s">
        <v>220</v>
      </c>
      <c r="E263" s="305">
        <v>1</v>
      </c>
      <c r="F263" s="306"/>
      <c r="G263" s="162">
        <v>1901.96</v>
      </c>
      <c r="H263" s="163">
        <f t="shared" si="29"/>
        <v>1901.96</v>
      </c>
      <c r="I263" s="212"/>
      <c r="J263" s="168"/>
      <c r="K263" s="171">
        <f t="shared" si="26"/>
        <v>0</v>
      </c>
      <c r="L263" s="172">
        <f t="shared" si="27"/>
        <v>0</v>
      </c>
      <c r="M263" s="167">
        <f t="shared" si="24"/>
        <v>0</v>
      </c>
      <c r="P263" s="124"/>
      <c r="Q263" s="124"/>
    </row>
    <row r="264" spans="2:17" ht="19.25" customHeight="1" x14ac:dyDescent="0.3">
      <c r="B264" s="174">
        <v>43143</v>
      </c>
      <c r="C264" s="160" t="s">
        <v>2365</v>
      </c>
      <c r="D264" s="161" t="s">
        <v>220</v>
      </c>
      <c r="E264" s="305">
        <v>1</v>
      </c>
      <c r="F264" s="306"/>
      <c r="G264" s="162">
        <v>1117.45</v>
      </c>
      <c r="H264" s="163">
        <f t="shared" si="29"/>
        <v>1117.45</v>
      </c>
      <c r="I264" s="212"/>
      <c r="J264" s="168"/>
      <c r="K264" s="171">
        <f t="shared" si="26"/>
        <v>0</v>
      </c>
      <c r="L264" s="172">
        <f t="shared" si="27"/>
        <v>0</v>
      </c>
      <c r="M264" s="167">
        <f t="shared" si="24"/>
        <v>0</v>
      </c>
    </row>
    <row r="265" spans="2:17" ht="35.75" customHeight="1" x14ac:dyDescent="0.3">
      <c r="B265" s="195">
        <v>43508</v>
      </c>
      <c r="C265" s="160" t="s">
        <v>2366</v>
      </c>
      <c r="D265" s="161" t="s">
        <v>220</v>
      </c>
      <c r="E265" s="305">
        <v>6</v>
      </c>
      <c r="F265" s="306"/>
      <c r="G265" s="162">
        <v>136.31</v>
      </c>
      <c r="H265" s="163">
        <f t="shared" si="29"/>
        <v>817.86</v>
      </c>
      <c r="I265" s="212"/>
      <c r="J265" s="168"/>
      <c r="K265" s="171">
        <f t="shared" si="26"/>
        <v>0</v>
      </c>
      <c r="L265" s="172">
        <f t="shared" si="27"/>
        <v>0</v>
      </c>
      <c r="M265" s="167">
        <f t="shared" si="24"/>
        <v>0</v>
      </c>
    </row>
    <row r="266" spans="2:17" ht="18" customHeight="1" x14ac:dyDescent="0.3">
      <c r="B266" s="195">
        <v>43873</v>
      </c>
      <c r="C266" s="160" t="s">
        <v>2367</v>
      </c>
      <c r="D266" s="161" t="s">
        <v>220</v>
      </c>
      <c r="E266" s="305">
        <v>4</v>
      </c>
      <c r="F266" s="306"/>
      <c r="G266" s="162">
        <v>39.58</v>
      </c>
      <c r="H266" s="163">
        <f t="shared" si="29"/>
        <v>158.32</v>
      </c>
      <c r="I266" s="212"/>
      <c r="J266" s="168"/>
      <c r="K266" s="171">
        <f t="shared" si="26"/>
        <v>0</v>
      </c>
      <c r="L266" s="172">
        <f t="shared" si="27"/>
        <v>0</v>
      </c>
      <c r="M266" s="167">
        <f t="shared" si="24"/>
        <v>0</v>
      </c>
    </row>
    <row r="267" spans="2:17" s="143" customFormat="1" ht="9" customHeight="1" x14ac:dyDescent="0.3">
      <c r="B267" s="191" t="s">
        <v>646</v>
      </c>
      <c r="C267" s="176" t="s">
        <v>2368</v>
      </c>
      <c r="D267" s="192"/>
      <c r="E267" s="324"/>
      <c r="F267" s="325"/>
      <c r="G267" s="178"/>
      <c r="H267" s="179">
        <f>H268+H269+H270+H271+H272+H273+H274+H275+H276+H277+H278+H279+H280+H281+H282+H283</f>
        <v>6377.5611999999992</v>
      </c>
      <c r="I267" s="213"/>
      <c r="J267" s="180"/>
      <c r="K267" s="180"/>
      <c r="L267" s="180"/>
      <c r="M267" s="167"/>
      <c r="N267" s="129"/>
      <c r="O267" s="129"/>
    </row>
    <row r="268" spans="2:17" ht="44.75" customHeight="1" x14ac:dyDescent="0.3">
      <c r="B268" s="169" t="s">
        <v>2369</v>
      </c>
      <c r="C268" s="160" t="s">
        <v>2370</v>
      </c>
      <c r="D268" s="161" t="s">
        <v>60</v>
      </c>
      <c r="E268" s="305">
        <v>9.5299999999999994</v>
      </c>
      <c r="F268" s="306"/>
      <c r="G268" s="162">
        <v>42.92</v>
      </c>
      <c r="H268" s="163">
        <f t="shared" ref="H268:H283" si="30">G268*E268</f>
        <v>409.02760000000001</v>
      </c>
      <c r="I268" s="212"/>
      <c r="J268" s="168"/>
      <c r="K268" s="171">
        <f t="shared" si="26"/>
        <v>0</v>
      </c>
      <c r="L268" s="172">
        <f t="shared" si="27"/>
        <v>0</v>
      </c>
      <c r="M268" s="167">
        <f t="shared" si="24"/>
        <v>0</v>
      </c>
    </row>
    <row r="269" spans="2:17" ht="44.5" customHeight="1" x14ac:dyDescent="0.3">
      <c r="B269" s="169" t="s">
        <v>2371</v>
      </c>
      <c r="C269" s="160" t="s">
        <v>2372</v>
      </c>
      <c r="D269" s="161" t="s">
        <v>60</v>
      </c>
      <c r="E269" s="305">
        <v>11.7</v>
      </c>
      <c r="F269" s="306"/>
      <c r="G269" s="162">
        <v>43.97</v>
      </c>
      <c r="H269" s="163">
        <f t="shared" si="30"/>
        <v>514.44899999999996</v>
      </c>
      <c r="I269" s="212"/>
      <c r="J269" s="168"/>
      <c r="K269" s="171">
        <f t="shared" si="26"/>
        <v>0</v>
      </c>
      <c r="L269" s="172">
        <f t="shared" si="27"/>
        <v>0</v>
      </c>
      <c r="M269" s="167">
        <f t="shared" si="24"/>
        <v>0</v>
      </c>
    </row>
    <row r="270" spans="2:17" ht="44.5" customHeight="1" x14ac:dyDescent="0.3">
      <c r="B270" s="169" t="s">
        <v>2373</v>
      </c>
      <c r="C270" s="160" t="s">
        <v>2374</v>
      </c>
      <c r="D270" s="161" t="s">
        <v>60</v>
      </c>
      <c r="E270" s="305">
        <v>4.5</v>
      </c>
      <c r="F270" s="306"/>
      <c r="G270" s="162">
        <v>31.73</v>
      </c>
      <c r="H270" s="163">
        <f t="shared" si="30"/>
        <v>142.785</v>
      </c>
      <c r="I270" s="212"/>
      <c r="J270" s="168"/>
      <c r="K270" s="171">
        <f t="shared" si="26"/>
        <v>0</v>
      </c>
      <c r="L270" s="172">
        <f t="shared" si="27"/>
        <v>0</v>
      </c>
      <c r="M270" s="167">
        <f t="shared" si="24"/>
        <v>0</v>
      </c>
    </row>
    <row r="271" spans="2:17" ht="35.75" customHeight="1" x14ac:dyDescent="0.3">
      <c r="B271" s="159" t="s">
        <v>2375</v>
      </c>
      <c r="C271" s="160" t="s">
        <v>2199</v>
      </c>
      <c r="D271" s="161" t="s">
        <v>60</v>
      </c>
      <c r="E271" s="305">
        <v>4.24</v>
      </c>
      <c r="F271" s="306"/>
      <c r="G271" s="162">
        <v>41.09</v>
      </c>
      <c r="H271" s="163">
        <f t="shared" si="30"/>
        <v>174.22160000000002</v>
      </c>
      <c r="I271" s="212"/>
      <c r="J271" s="168"/>
      <c r="K271" s="171">
        <f t="shared" si="26"/>
        <v>0</v>
      </c>
      <c r="L271" s="172">
        <f t="shared" si="27"/>
        <v>0</v>
      </c>
      <c r="M271" s="167">
        <f t="shared" si="24"/>
        <v>0</v>
      </c>
    </row>
    <row r="272" spans="2:17" ht="26.75" customHeight="1" x14ac:dyDescent="0.3">
      <c r="B272" s="169" t="s">
        <v>2376</v>
      </c>
      <c r="C272" s="160" t="s">
        <v>2377</v>
      </c>
      <c r="D272" s="161" t="s">
        <v>220</v>
      </c>
      <c r="E272" s="305">
        <v>1</v>
      </c>
      <c r="F272" s="306"/>
      <c r="G272" s="162">
        <v>119.99</v>
      </c>
      <c r="H272" s="163">
        <f t="shared" si="30"/>
        <v>119.99</v>
      </c>
      <c r="I272" s="212"/>
      <c r="J272" s="168"/>
      <c r="K272" s="171">
        <f t="shared" si="26"/>
        <v>0</v>
      </c>
      <c r="L272" s="172">
        <f t="shared" si="27"/>
        <v>0</v>
      </c>
      <c r="M272" s="167">
        <f t="shared" si="24"/>
        <v>0</v>
      </c>
    </row>
    <row r="273" spans="2:17" ht="18" customHeight="1" x14ac:dyDescent="0.3">
      <c r="B273" s="159" t="s">
        <v>2378</v>
      </c>
      <c r="C273" s="160" t="s">
        <v>2379</v>
      </c>
      <c r="D273" s="161" t="s">
        <v>220</v>
      </c>
      <c r="E273" s="305">
        <v>2</v>
      </c>
      <c r="F273" s="306"/>
      <c r="G273" s="162">
        <v>49.16</v>
      </c>
      <c r="H273" s="163">
        <f t="shared" si="30"/>
        <v>98.32</v>
      </c>
      <c r="I273" s="212"/>
      <c r="J273" s="168"/>
      <c r="K273" s="171">
        <f t="shared" si="26"/>
        <v>0</v>
      </c>
      <c r="L273" s="172">
        <f t="shared" si="27"/>
        <v>0</v>
      </c>
      <c r="M273" s="167">
        <f t="shared" ref="M273:M283" si="31">J273/E273</f>
        <v>0</v>
      </c>
    </row>
    <row r="274" spans="2:17" ht="27" customHeight="1" x14ac:dyDescent="0.3">
      <c r="B274" s="169" t="s">
        <v>2380</v>
      </c>
      <c r="C274" s="160" t="s">
        <v>2381</v>
      </c>
      <c r="D274" s="161" t="s">
        <v>220</v>
      </c>
      <c r="E274" s="305">
        <v>2</v>
      </c>
      <c r="F274" s="306"/>
      <c r="G274" s="162">
        <v>890.58</v>
      </c>
      <c r="H274" s="163">
        <f t="shared" si="30"/>
        <v>1781.16</v>
      </c>
      <c r="I274" s="212"/>
      <c r="J274" s="168"/>
      <c r="K274" s="171">
        <f t="shared" si="26"/>
        <v>0</v>
      </c>
      <c r="L274" s="172">
        <f t="shared" si="27"/>
        <v>0</v>
      </c>
      <c r="M274" s="167">
        <f t="shared" si="31"/>
        <v>0</v>
      </c>
    </row>
    <row r="275" spans="2:17" ht="18" customHeight="1" x14ac:dyDescent="0.3">
      <c r="B275" s="159" t="s">
        <v>2382</v>
      </c>
      <c r="C275" s="160" t="s">
        <v>2383</v>
      </c>
      <c r="D275" s="161" t="s">
        <v>220</v>
      </c>
      <c r="E275" s="305">
        <v>1</v>
      </c>
      <c r="F275" s="306"/>
      <c r="G275" s="162">
        <v>56.16</v>
      </c>
      <c r="H275" s="163">
        <f t="shared" si="30"/>
        <v>56.16</v>
      </c>
      <c r="I275" s="212"/>
      <c r="J275" s="168"/>
      <c r="K275" s="171">
        <f t="shared" si="26"/>
        <v>0</v>
      </c>
      <c r="L275" s="172">
        <f t="shared" si="27"/>
        <v>0</v>
      </c>
      <c r="M275" s="167">
        <f t="shared" si="31"/>
        <v>0</v>
      </c>
    </row>
    <row r="276" spans="2:17" ht="21" customHeight="1" x14ac:dyDescent="0.3">
      <c r="B276" s="169" t="s">
        <v>2384</v>
      </c>
      <c r="C276" s="173" t="s">
        <v>2385</v>
      </c>
      <c r="D276" s="161" t="s">
        <v>220</v>
      </c>
      <c r="E276" s="305">
        <v>1</v>
      </c>
      <c r="F276" s="306"/>
      <c r="G276" s="162">
        <v>398.63</v>
      </c>
      <c r="H276" s="163">
        <f t="shared" si="30"/>
        <v>398.63</v>
      </c>
      <c r="I276" s="212"/>
      <c r="J276" s="168"/>
      <c r="K276" s="171">
        <f t="shared" si="26"/>
        <v>0</v>
      </c>
      <c r="L276" s="172">
        <f t="shared" si="27"/>
        <v>0</v>
      </c>
      <c r="M276" s="167">
        <f t="shared" si="31"/>
        <v>0</v>
      </c>
    </row>
    <row r="277" spans="2:17" ht="30" customHeight="1" x14ac:dyDescent="0.3">
      <c r="B277" s="174">
        <v>40222</v>
      </c>
      <c r="C277" s="173" t="s">
        <v>2212</v>
      </c>
      <c r="D277" s="161" t="s">
        <v>220</v>
      </c>
      <c r="E277" s="305">
        <v>2</v>
      </c>
      <c r="F277" s="306"/>
      <c r="G277" s="162">
        <v>205</v>
      </c>
      <c r="H277" s="163">
        <f t="shared" si="30"/>
        <v>410</v>
      </c>
      <c r="I277" s="212"/>
      <c r="J277" s="168"/>
      <c r="K277" s="171">
        <f t="shared" si="26"/>
        <v>0</v>
      </c>
      <c r="L277" s="172">
        <f t="shared" si="27"/>
        <v>0</v>
      </c>
      <c r="M277" s="167">
        <f t="shared" si="31"/>
        <v>0</v>
      </c>
    </row>
    <row r="278" spans="2:17" ht="21" customHeight="1" x14ac:dyDescent="0.3">
      <c r="B278" s="174">
        <v>40587</v>
      </c>
      <c r="C278" s="173" t="s">
        <v>2213</v>
      </c>
      <c r="D278" s="161" t="s">
        <v>220</v>
      </c>
      <c r="E278" s="305">
        <v>1</v>
      </c>
      <c r="F278" s="306"/>
      <c r="G278" s="162">
        <v>38.909999999999997</v>
      </c>
      <c r="H278" s="163">
        <f t="shared" si="30"/>
        <v>38.909999999999997</v>
      </c>
      <c r="I278" s="212"/>
      <c r="J278" s="168"/>
      <c r="K278" s="171">
        <f t="shared" si="26"/>
        <v>0</v>
      </c>
      <c r="L278" s="172">
        <f t="shared" si="27"/>
        <v>0</v>
      </c>
      <c r="M278" s="167">
        <f t="shared" si="31"/>
        <v>0</v>
      </c>
    </row>
    <row r="279" spans="2:17" ht="41" customHeight="1" x14ac:dyDescent="0.3">
      <c r="B279" s="174">
        <v>40952</v>
      </c>
      <c r="C279" s="160" t="s">
        <v>2386</v>
      </c>
      <c r="D279" s="161" t="s">
        <v>60</v>
      </c>
      <c r="E279" s="305">
        <v>2.38</v>
      </c>
      <c r="F279" s="306"/>
      <c r="G279" s="162">
        <v>62.06</v>
      </c>
      <c r="H279" s="163">
        <f t="shared" si="30"/>
        <v>147.7028</v>
      </c>
      <c r="I279" s="212"/>
      <c r="J279" s="168"/>
      <c r="K279" s="171">
        <f t="shared" si="26"/>
        <v>0</v>
      </c>
      <c r="L279" s="172">
        <f t="shared" si="27"/>
        <v>0</v>
      </c>
      <c r="M279" s="167">
        <f t="shared" si="31"/>
        <v>0</v>
      </c>
    </row>
    <row r="280" spans="2:17" s="129" customFormat="1" ht="34" x14ac:dyDescent="0.3">
      <c r="B280" s="174">
        <v>41318</v>
      </c>
      <c r="C280" s="160" t="s">
        <v>2387</v>
      </c>
      <c r="D280" s="161" t="s">
        <v>60</v>
      </c>
      <c r="E280" s="305">
        <v>8.01</v>
      </c>
      <c r="F280" s="306"/>
      <c r="G280" s="162">
        <v>101.66</v>
      </c>
      <c r="H280" s="163">
        <f t="shared" si="30"/>
        <v>814.2965999999999</v>
      </c>
      <c r="I280" s="212"/>
      <c r="J280" s="168"/>
      <c r="K280" s="171">
        <f t="shared" si="26"/>
        <v>0</v>
      </c>
      <c r="L280" s="172">
        <f t="shared" si="27"/>
        <v>0</v>
      </c>
      <c r="M280" s="167">
        <f t="shared" si="31"/>
        <v>0</v>
      </c>
      <c r="P280" s="124"/>
      <c r="Q280" s="124"/>
    </row>
    <row r="281" spans="2:17" s="129" customFormat="1" ht="33.65" customHeight="1" x14ac:dyDescent="0.3">
      <c r="B281" s="174">
        <v>41683</v>
      </c>
      <c r="C281" s="173" t="s">
        <v>2388</v>
      </c>
      <c r="D281" s="161" t="s">
        <v>60</v>
      </c>
      <c r="E281" s="305">
        <v>8.5399999999999991</v>
      </c>
      <c r="F281" s="306"/>
      <c r="G281" s="162">
        <v>76.59</v>
      </c>
      <c r="H281" s="163">
        <f t="shared" si="30"/>
        <v>654.07859999999994</v>
      </c>
      <c r="I281" s="212"/>
      <c r="J281" s="168"/>
      <c r="K281" s="171">
        <f t="shared" si="26"/>
        <v>0</v>
      </c>
      <c r="L281" s="172">
        <f t="shared" si="27"/>
        <v>0</v>
      </c>
      <c r="M281" s="167">
        <f t="shared" si="31"/>
        <v>0</v>
      </c>
      <c r="P281" s="124"/>
      <c r="Q281" s="124"/>
    </row>
    <row r="282" spans="2:17" s="129" customFormat="1" ht="25.5" x14ac:dyDescent="0.3">
      <c r="B282" s="174">
        <v>42048</v>
      </c>
      <c r="C282" s="173" t="s">
        <v>2218</v>
      </c>
      <c r="D282" s="161" t="s">
        <v>220</v>
      </c>
      <c r="E282" s="305">
        <v>1</v>
      </c>
      <c r="F282" s="306"/>
      <c r="G282" s="162">
        <v>288.93</v>
      </c>
      <c r="H282" s="163">
        <f t="shared" si="30"/>
        <v>288.93</v>
      </c>
      <c r="I282" s="212"/>
      <c r="J282" s="168"/>
      <c r="K282" s="171">
        <f t="shared" si="26"/>
        <v>0</v>
      </c>
      <c r="L282" s="172">
        <f t="shared" si="27"/>
        <v>0</v>
      </c>
      <c r="M282" s="167">
        <f t="shared" si="31"/>
        <v>0</v>
      </c>
      <c r="P282" s="124"/>
      <c r="Q282" s="124"/>
    </row>
    <row r="283" spans="2:17" s="129" customFormat="1" ht="46.25" customHeight="1" thickBot="1" x14ac:dyDescent="0.35">
      <c r="B283" s="203">
        <v>42413</v>
      </c>
      <c r="C283" s="204" t="s">
        <v>2389</v>
      </c>
      <c r="D283" s="205" t="s">
        <v>60</v>
      </c>
      <c r="E283" s="330">
        <v>5.5</v>
      </c>
      <c r="F283" s="331"/>
      <c r="G283" s="206">
        <v>59.8</v>
      </c>
      <c r="H283" s="207">
        <f t="shared" si="30"/>
        <v>328.9</v>
      </c>
      <c r="I283" s="215"/>
      <c r="J283" s="208"/>
      <c r="K283" s="209">
        <f t="shared" ref="K283" si="32">I283*G283</f>
        <v>0</v>
      </c>
      <c r="L283" s="210">
        <f t="shared" ref="L283" si="33">J283*G283</f>
        <v>0</v>
      </c>
      <c r="M283" s="167">
        <f t="shared" si="31"/>
        <v>0</v>
      </c>
      <c r="P283" s="124"/>
      <c r="Q283" s="124"/>
    </row>
    <row r="285" spans="2:17" s="129" customFormat="1" x14ac:dyDescent="0.3">
      <c r="B285" s="124"/>
      <c r="C285" s="124"/>
      <c r="D285" s="125"/>
      <c r="E285" s="126"/>
      <c r="F285" s="126"/>
      <c r="G285" s="127"/>
      <c r="H285" s="126"/>
      <c r="I285" s="126"/>
      <c r="J285" s="126"/>
      <c r="K285" s="127">
        <f>SUM(K15:K284)</f>
        <v>113885.21536</v>
      </c>
      <c r="L285" s="127">
        <f>SUM(L15:L284)</f>
        <v>205250.46489999999</v>
      </c>
      <c r="M285" s="167">
        <f>AVERAGE(M15:M284)</f>
        <v>0.12357406128101089</v>
      </c>
      <c r="P285" s="124"/>
      <c r="Q285" s="124"/>
    </row>
  </sheetData>
  <mergeCells count="293">
    <mergeCell ref="E281:F281"/>
    <mergeCell ref="E282:F282"/>
    <mergeCell ref="E283:F283"/>
    <mergeCell ref="N28:N30"/>
    <mergeCell ref="E275:F275"/>
    <mergeCell ref="E276:F276"/>
    <mergeCell ref="E277:F277"/>
    <mergeCell ref="E278:F278"/>
    <mergeCell ref="E279:F279"/>
    <mergeCell ref="E280:F280"/>
    <mergeCell ref="E269:F269"/>
    <mergeCell ref="E270:F270"/>
    <mergeCell ref="E271:F271"/>
    <mergeCell ref="E272:F272"/>
    <mergeCell ref="E273:F273"/>
    <mergeCell ref="E274:F274"/>
    <mergeCell ref="E263:F263"/>
    <mergeCell ref="E264:F264"/>
    <mergeCell ref="E265:F265"/>
    <mergeCell ref="E266:F266"/>
    <mergeCell ref="E267:F267"/>
    <mergeCell ref="E268:F268"/>
    <mergeCell ref="E257:F257"/>
    <mergeCell ref="E258:F258"/>
    <mergeCell ref="E259:F259"/>
    <mergeCell ref="E260:F260"/>
    <mergeCell ref="E261:F261"/>
    <mergeCell ref="E262:F262"/>
    <mergeCell ref="E251:F251"/>
    <mergeCell ref="E252:F252"/>
    <mergeCell ref="E253:F253"/>
    <mergeCell ref="E254:F254"/>
    <mergeCell ref="E255:F255"/>
    <mergeCell ref="E256:F256"/>
    <mergeCell ref="E245:F245"/>
    <mergeCell ref="E246:F246"/>
    <mergeCell ref="E247:F247"/>
    <mergeCell ref="E248:F248"/>
    <mergeCell ref="E249:F249"/>
    <mergeCell ref="E250:F250"/>
    <mergeCell ref="E239:F239"/>
    <mergeCell ref="E240:F240"/>
    <mergeCell ref="E241:F241"/>
    <mergeCell ref="E242:F242"/>
    <mergeCell ref="E243:F243"/>
    <mergeCell ref="E244:F244"/>
    <mergeCell ref="E233:F233"/>
    <mergeCell ref="E234:F234"/>
    <mergeCell ref="E235:F235"/>
    <mergeCell ref="E236:F236"/>
    <mergeCell ref="E237:F237"/>
    <mergeCell ref="E238:F238"/>
    <mergeCell ref="E227:F227"/>
    <mergeCell ref="E228:F228"/>
    <mergeCell ref="E229:F229"/>
    <mergeCell ref="E230:F230"/>
    <mergeCell ref="E231:F231"/>
    <mergeCell ref="E232:F232"/>
    <mergeCell ref="E221:F221"/>
    <mergeCell ref="E222:F222"/>
    <mergeCell ref="E223:F223"/>
    <mergeCell ref="E224:F224"/>
    <mergeCell ref="E225:F225"/>
    <mergeCell ref="E226:F226"/>
    <mergeCell ref="E215:F215"/>
    <mergeCell ref="E216:F216"/>
    <mergeCell ref="E217:F217"/>
    <mergeCell ref="E218:F218"/>
    <mergeCell ref="E219:F219"/>
    <mergeCell ref="E220:F220"/>
    <mergeCell ref="E209:F209"/>
    <mergeCell ref="E210:F210"/>
    <mergeCell ref="E211:F211"/>
    <mergeCell ref="E212:F212"/>
    <mergeCell ref="E213:F213"/>
    <mergeCell ref="E214:F214"/>
    <mergeCell ref="E203:F203"/>
    <mergeCell ref="E204:F204"/>
    <mergeCell ref="E205:F205"/>
    <mergeCell ref="E206:F206"/>
    <mergeCell ref="E207:F207"/>
    <mergeCell ref="E208:F208"/>
    <mergeCell ref="E197:F197"/>
    <mergeCell ref="E198:F198"/>
    <mergeCell ref="E199:F199"/>
    <mergeCell ref="E200:F200"/>
    <mergeCell ref="E201:F201"/>
    <mergeCell ref="E202:F202"/>
    <mergeCell ref="E191:F191"/>
    <mergeCell ref="E192:F192"/>
    <mergeCell ref="E193:F193"/>
    <mergeCell ref="E194:F194"/>
    <mergeCell ref="E195:F195"/>
    <mergeCell ref="E196:F196"/>
    <mergeCell ref="E185:F185"/>
    <mergeCell ref="E186:F186"/>
    <mergeCell ref="E187:F187"/>
    <mergeCell ref="E188:F188"/>
    <mergeCell ref="E189:F189"/>
    <mergeCell ref="E190:F190"/>
    <mergeCell ref="E179:F179"/>
    <mergeCell ref="E180:F180"/>
    <mergeCell ref="E181:F181"/>
    <mergeCell ref="E182:F182"/>
    <mergeCell ref="E183:F183"/>
    <mergeCell ref="E184:F184"/>
    <mergeCell ref="E173:F173"/>
    <mergeCell ref="E174:F174"/>
    <mergeCell ref="E175:F175"/>
    <mergeCell ref="E176:F176"/>
    <mergeCell ref="E177:F177"/>
    <mergeCell ref="E178:F178"/>
    <mergeCell ref="E167:F167"/>
    <mergeCell ref="E168:F168"/>
    <mergeCell ref="E169:F169"/>
    <mergeCell ref="E170:F170"/>
    <mergeCell ref="E171:F171"/>
    <mergeCell ref="E172:F172"/>
    <mergeCell ref="E161:F161"/>
    <mergeCell ref="E162:F162"/>
    <mergeCell ref="E163:F163"/>
    <mergeCell ref="E164:F164"/>
    <mergeCell ref="E165:F165"/>
    <mergeCell ref="E166:F166"/>
    <mergeCell ref="E155:F155"/>
    <mergeCell ref="E156:F156"/>
    <mergeCell ref="E157:F157"/>
    <mergeCell ref="E158:F158"/>
    <mergeCell ref="E159:F159"/>
    <mergeCell ref="E160:F160"/>
    <mergeCell ref="E149:F149"/>
    <mergeCell ref="E150:F150"/>
    <mergeCell ref="E151:F151"/>
    <mergeCell ref="E152:F152"/>
    <mergeCell ref="E153:F153"/>
    <mergeCell ref="E154:F154"/>
    <mergeCell ref="E143:F143"/>
    <mergeCell ref="E144:F144"/>
    <mergeCell ref="E145:F145"/>
    <mergeCell ref="E146:F146"/>
    <mergeCell ref="E147:F147"/>
    <mergeCell ref="E148:F148"/>
    <mergeCell ref="E137:F137"/>
    <mergeCell ref="E138:F138"/>
    <mergeCell ref="E139:F139"/>
    <mergeCell ref="E140:F140"/>
    <mergeCell ref="E141:F141"/>
    <mergeCell ref="E142:F142"/>
    <mergeCell ref="E131:F131"/>
    <mergeCell ref="E132:F132"/>
    <mergeCell ref="E133:F133"/>
    <mergeCell ref="E134:F134"/>
    <mergeCell ref="E135:F135"/>
    <mergeCell ref="E136:F136"/>
    <mergeCell ref="E125:F125"/>
    <mergeCell ref="E126:F126"/>
    <mergeCell ref="E127:F127"/>
    <mergeCell ref="E128:F128"/>
    <mergeCell ref="E129:F129"/>
    <mergeCell ref="E130:F130"/>
    <mergeCell ref="E119:F119"/>
    <mergeCell ref="E120:F120"/>
    <mergeCell ref="E121:F121"/>
    <mergeCell ref="E122:F122"/>
    <mergeCell ref="E123:F123"/>
    <mergeCell ref="E124:F124"/>
    <mergeCell ref="E113:F113"/>
    <mergeCell ref="E114:F114"/>
    <mergeCell ref="E115:F115"/>
    <mergeCell ref="E116:F116"/>
    <mergeCell ref="E117:F117"/>
    <mergeCell ref="E118:F118"/>
    <mergeCell ref="E107:F107"/>
    <mergeCell ref="E108:F108"/>
    <mergeCell ref="E109:F109"/>
    <mergeCell ref="E110:F110"/>
    <mergeCell ref="E111:F111"/>
    <mergeCell ref="E112:F112"/>
    <mergeCell ref="E101:F101"/>
    <mergeCell ref="E102:F102"/>
    <mergeCell ref="E103:F103"/>
    <mergeCell ref="E104:F104"/>
    <mergeCell ref="E105:F105"/>
    <mergeCell ref="E106:F106"/>
    <mergeCell ref="E95:F95"/>
    <mergeCell ref="E96:F96"/>
    <mergeCell ref="E97:F97"/>
    <mergeCell ref="E98:F98"/>
    <mergeCell ref="E99:F99"/>
    <mergeCell ref="E100:F100"/>
    <mergeCell ref="E89:F89"/>
    <mergeCell ref="E90:F90"/>
    <mergeCell ref="E91:F91"/>
    <mergeCell ref="E92:F92"/>
    <mergeCell ref="E93:F93"/>
    <mergeCell ref="E94:F94"/>
    <mergeCell ref="E83:F83"/>
    <mergeCell ref="E84:F84"/>
    <mergeCell ref="E85:F85"/>
    <mergeCell ref="E86:F86"/>
    <mergeCell ref="E87:F87"/>
    <mergeCell ref="E88:F88"/>
    <mergeCell ref="E77:F77"/>
    <mergeCell ref="E78:F78"/>
    <mergeCell ref="E79:F79"/>
    <mergeCell ref="E80:F80"/>
    <mergeCell ref="E81:F81"/>
    <mergeCell ref="E82:F82"/>
    <mergeCell ref="E71:F71"/>
    <mergeCell ref="E72:F72"/>
    <mergeCell ref="E73:F73"/>
    <mergeCell ref="E74:F74"/>
    <mergeCell ref="E75:F75"/>
    <mergeCell ref="E76:F76"/>
    <mergeCell ref="E65:F65"/>
    <mergeCell ref="E66:F66"/>
    <mergeCell ref="E67:F67"/>
    <mergeCell ref="E68:F68"/>
    <mergeCell ref="E69:F69"/>
    <mergeCell ref="E70:F70"/>
    <mergeCell ref="E59:F59"/>
    <mergeCell ref="E60:F60"/>
    <mergeCell ref="E61:F61"/>
    <mergeCell ref="E62:F62"/>
    <mergeCell ref="E63:F63"/>
    <mergeCell ref="E64:F64"/>
    <mergeCell ref="E53:F53"/>
    <mergeCell ref="E54:F54"/>
    <mergeCell ref="E55:F55"/>
    <mergeCell ref="E56:F56"/>
    <mergeCell ref="E57:F57"/>
    <mergeCell ref="E58:F58"/>
    <mergeCell ref="E47:F47"/>
    <mergeCell ref="E48:F48"/>
    <mergeCell ref="E49:F49"/>
    <mergeCell ref="E50:F50"/>
    <mergeCell ref="E51:F51"/>
    <mergeCell ref="E52:F52"/>
    <mergeCell ref="E41:F41"/>
    <mergeCell ref="E42:F42"/>
    <mergeCell ref="E43:F43"/>
    <mergeCell ref="E44:F44"/>
    <mergeCell ref="E45:F45"/>
    <mergeCell ref="E46:F46"/>
    <mergeCell ref="E35:F35"/>
    <mergeCell ref="E36:F36"/>
    <mergeCell ref="E37:F37"/>
    <mergeCell ref="E38:F38"/>
    <mergeCell ref="E39:F39"/>
    <mergeCell ref="E40:F40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E28:F28"/>
    <mergeCell ref="E20:F20"/>
    <mergeCell ref="E21:F21"/>
    <mergeCell ref="E22:F22"/>
    <mergeCell ref="K12:K14"/>
    <mergeCell ref="L12:L14"/>
    <mergeCell ref="E13:F13"/>
    <mergeCell ref="E14:F14"/>
    <mergeCell ref="E15:F15"/>
    <mergeCell ref="E16:F16"/>
    <mergeCell ref="E12:F12"/>
    <mergeCell ref="I12:I14"/>
    <mergeCell ref="J12:J14"/>
    <mergeCell ref="B2:H3"/>
    <mergeCell ref="I2:L3"/>
    <mergeCell ref="B4:H4"/>
    <mergeCell ref="I4:K4"/>
    <mergeCell ref="B5:H5"/>
    <mergeCell ref="I5:K5"/>
    <mergeCell ref="E17:F17"/>
    <mergeCell ref="E18:F18"/>
    <mergeCell ref="E19:F19"/>
    <mergeCell ref="B9:H9"/>
    <mergeCell ref="B10:H10"/>
    <mergeCell ref="E11:F11"/>
    <mergeCell ref="B6:D8"/>
    <mergeCell ref="E6:G6"/>
    <mergeCell ref="I6:K6"/>
    <mergeCell ref="E7:G7"/>
    <mergeCell ref="I7:K7"/>
    <mergeCell ref="E8:H8"/>
    <mergeCell ref="I8:K8"/>
  </mergeCells>
  <pageMargins left="0.7" right="0.7" top="0.75" bottom="0.75" header="0.3" footer="0.3"/>
  <pageSetup paperSize="9" scale="90" fitToHeight="0" orientation="landscape" r:id="rId1"/>
  <rowBreaks count="14" manualBreakCount="14">
    <brk id="28" min="1" max="11" man="1"/>
    <brk id="49" min="1" max="11" man="1"/>
    <brk id="67" min="1" max="11" man="1"/>
    <brk id="86" min="1" max="11" man="1"/>
    <brk id="107" min="1" max="11" man="1"/>
    <brk id="124" min="1" max="11" man="1"/>
    <brk id="139" min="1" max="11" man="1"/>
    <brk id="156" min="1" max="11" man="1"/>
    <brk id="170" min="1" max="11" man="1"/>
    <brk id="191" min="1" max="11" man="1"/>
    <brk id="210" min="1" max="11" man="1"/>
    <brk id="228" min="1" max="11" man="1"/>
    <brk id="249" min="1" max="11" man="1"/>
    <brk id="266" min="1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0D868-1B86-4CD5-B44F-4423AAFFE418}">
  <sheetPr>
    <outlinePr summaryBelow="0" summaryRight="0"/>
    <pageSetUpPr fitToPage="1"/>
  </sheetPr>
  <dimension ref="A1:AI121"/>
  <sheetViews>
    <sheetView showGridLines="0" view="pageBreakPreview" topLeftCell="G1" zoomScale="110" zoomScaleNormal="115" zoomScaleSheetLayoutView="110" zoomScalePageLayoutView="55" workbookViewId="0">
      <selection activeCell="M15" sqref="M15"/>
    </sheetView>
  </sheetViews>
  <sheetFormatPr defaultColWidth="8.6328125" defaultRowHeight="14.5" outlineLevelRow="2" x14ac:dyDescent="0.35"/>
  <cols>
    <col min="1" max="1" width="8.6328125" style="53"/>
    <col min="2" max="2" width="8.6328125" style="54"/>
    <col min="3" max="3" width="8.6328125" style="55"/>
    <col min="4" max="4" width="14.36328125" style="55" bestFit="1" customWidth="1"/>
    <col min="5" max="5" width="8.6328125" style="55"/>
    <col min="6" max="7" width="8.90625" style="56" bestFit="1" customWidth="1"/>
    <col min="8" max="8" width="10.6328125" style="53" bestFit="1" customWidth="1"/>
    <col min="9" max="9" width="40.36328125" style="57" customWidth="1"/>
    <col min="10" max="10" width="37.36328125" style="57" customWidth="1"/>
    <col min="11" max="11" width="5.81640625" style="57" customWidth="1"/>
    <col min="12" max="12" width="9.453125" style="53" customWidth="1"/>
    <col min="13" max="13" width="5.90625" style="53" customWidth="1"/>
    <col min="14" max="14" width="7.90625" style="53" customWidth="1"/>
    <col min="15" max="17" width="5.90625" style="53" customWidth="1"/>
    <col min="18" max="18" width="9" style="53" customWidth="1"/>
    <col min="19" max="19" width="9.36328125" style="53" customWidth="1"/>
    <col min="20" max="20" width="7.90625" style="53" customWidth="1"/>
    <col min="21" max="21" width="5.453125" style="53" bestFit="1" customWidth="1"/>
    <col min="22" max="22" width="3.36328125" style="57" customWidth="1"/>
    <col min="23" max="23" width="8.6328125" style="58"/>
    <col min="24" max="24" width="12.453125" style="59" bestFit="1" customWidth="1"/>
    <col min="25" max="25" width="8.6328125" style="60"/>
    <col min="26" max="26" width="38" style="60" customWidth="1"/>
    <col min="27" max="27" width="53.08984375" style="60" customWidth="1"/>
    <col min="28" max="28" width="8.6328125" style="59" bestFit="1" customWidth="1"/>
    <col min="29" max="29" width="3" style="59" bestFit="1" customWidth="1"/>
    <col min="30" max="30" width="4.90625" style="59" bestFit="1" customWidth="1"/>
    <col min="31" max="31" width="5.54296875" style="59" bestFit="1" customWidth="1"/>
    <col min="32" max="33" width="2.90625" style="59" bestFit="1" customWidth="1"/>
    <col min="34" max="35" width="8.6328125" style="60"/>
    <col min="36" max="16384" width="8.6328125" style="57"/>
  </cols>
  <sheetData>
    <row r="1" spans="1:35" ht="15" thickBot="1" x14ac:dyDescent="0.4"/>
    <row r="2" spans="1:35" x14ac:dyDescent="0.35">
      <c r="H2" s="241" t="s">
        <v>0</v>
      </c>
      <c r="I2" s="242"/>
      <c r="J2" s="61"/>
      <c r="K2" s="61"/>
      <c r="L2" s="62"/>
      <c r="M2" s="62"/>
      <c r="N2" s="62"/>
      <c r="O2" s="62"/>
      <c r="P2" s="62"/>
      <c r="Q2" s="62"/>
      <c r="R2" s="62"/>
      <c r="S2" s="62"/>
      <c r="T2" s="63"/>
      <c r="U2" s="64"/>
      <c r="V2" s="59"/>
      <c r="W2" s="250" t="s">
        <v>665</v>
      </c>
      <c r="X2" s="250"/>
      <c r="Y2" s="60">
        <v>7.0000000000000007E-2</v>
      </c>
      <c r="Z2" s="59"/>
      <c r="AA2" s="59"/>
      <c r="AF2" s="60"/>
      <c r="AG2" s="60"/>
      <c r="AH2" s="57"/>
      <c r="AI2" s="57"/>
    </row>
    <row r="3" spans="1:35" x14ac:dyDescent="0.35">
      <c r="H3" s="243" t="s">
        <v>1</v>
      </c>
      <c r="I3" s="244"/>
      <c r="J3" s="65"/>
      <c r="K3" s="65"/>
      <c r="L3" s="66"/>
      <c r="M3" s="66"/>
      <c r="N3" s="66"/>
      <c r="O3" s="66"/>
      <c r="P3" s="66"/>
      <c r="Q3" s="66"/>
      <c r="R3" s="66"/>
      <c r="S3" s="66"/>
      <c r="U3" s="67"/>
      <c r="V3" s="59"/>
      <c r="W3" s="250" t="s">
        <v>666</v>
      </c>
      <c r="X3" s="250"/>
      <c r="Y3" s="60">
        <v>0.1</v>
      </c>
      <c r="Z3" s="59"/>
      <c r="AA3" s="59"/>
      <c r="AF3" s="60"/>
      <c r="AG3" s="60"/>
      <c r="AH3" s="57"/>
      <c r="AI3" s="57"/>
    </row>
    <row r="4" spans="1:35" x14ac:dyDescent="0.35">
      <c r="H4" s="243" t="s">
        <v>2</v>
      </c>
      <c r="I4" s="244"/>
      <c r="J4" s="65" t="s">
        <v>3</v>
      </c>
      <c r="K4" s="65"/>
      <c r="L4" s="66"/>
      <c r="M4" s="66"/>
      <c r="N4" s="66"/>
      <c r="O4" s="66"/>
      <c r="P4" s="66"/>
      <c r="Q4" s="66"/>
      <c r="R4" s="66"/>
      <c r="S4" s="66"/>
      <c r="U4" s="67"/>
      <c r="V4" s="59"/>
      <c r="W4" s="250" t="s">
        <v>667</v>
      </c>
      <c r="X4" s="250"/>
      <c r="Y4" s="60">
        <v>0.15</v>
      </c>
      <c r="Z4" s="59"/>
      <c r="AA4" s="59"/>
      <c r="AF4" s="60"/>
      <c r="AG4" s="60"/>
      <c r="AH4" s="57"/>
      <c r="AI4" s="57"/>
    </row>
    <row r="5" spans="1:35" x14ac:dyDescent="0.35">
      <c r="H5" s="243" t="s">
        <v>4</v>
      </c>
      <c r="I5" s="244"/>
      <c r="J5" s="68"/>
      <c r="K5" s="69"/>
      <c r="L5" s="70"/>
      <c r="M5" s="70"/>
      <c r="N5" s="70"/>
      <c r="O5" s="70"/>
      <c r="P5" s="70"/>
      <c r="Q5" s="70"/>
      <c r="R5" s="70"/>
      <c r="S5" s="70"/>
      <c r="U5" s="67"/>
      <c r="V5" s="59"/>
      <c r="W5" s="250"/>
      <c r="X5" s="250"/>
      <c r="Z5" s="59"/>
      <c r="AA5" s="59"/>
      <c r="AF5" s="60"/>
      <c r="AG5" s="60"/>
      <c r="AH5" s="57"/>
      <c r="AI5" s="57"/>
    </row>
    <row r="6" spans="1:35" x14ac:dyDescent="0.35">
      <c r="H6" s="243" t="s">
        <v>5</v>
      </c>
      <c r="I6" s="244"/>
      <c r="J6" s="69" t="s">
        <v>6</v>
      </c>
      <c r="K6" s="69"/>
      <c r="L6" s="70"/>
      <c r="M6" s="70"/>
      <c r="N6" s="70"/>
      <c r="O6" s="70"/>
      <c r="P6" s="70"/>
      <c r="Q6" s="70"/>
      <c r="R6" s="70"/>
      <c r="S6" s="70"/>
      <c r="U6" s="67"/>
      <c r="V6" s="59"/>
      <c r="W6" s="250"/>
      <c r="X6" s="250"/>
      <c r="Z6" s="59"/>
      <c r="AA6" s="59"/>
      <c r="AF6" s="60"/>
      <c r="AG6" s="60"/>
      <c r="AH6" s="57"/>
      <c r="AI6" s="57"/>
    </row>
    <row r="7" spans="1:35" x14ac:dyDescent="0.35">
      <c r="H7" s="243" t="s">
        <v>8</v>
      </c>
      <c r="I7" s="244"/>
      <c r="J7" s="69" t="s">
        <v>9</v>
      </c>
      <c r="K7" s="69"/>
      <c r="L7" s="70"/>
      <c r="M7" s="70"/>
      <c r="N7" s="70"/>
      <c r="O7" s="70"/>
      <c r="P7" s="70"/>
      <c r="Q7" s="70"/>
      <c r="R7" s="70"/>
      <c r="S7" s="70"/>
      <c r="U7" s="67"/>
      <c r="V7" s="59"/>
      <c r="W7" s="250"/>
      <c r="X7" s="250"/>
      <c r="Z7" s="59"/>
      <c r="AA7" s="59"/>
      <c r="AF7" s="60"/>
      <c r="AG7" s="60"/>
      <c r="AH7" s="57"/>
      <c r="AI7" s="57"/>
    </row>
    <row r="8" spans="1:35" x14ac:dyDescent="0.35">
      <c r="H8" s="245" t="s">
        <v>11</v>
      </c>
      <c r="I8" s="246"/>
      <c r="J8" s="13" t="s">
        <v>12</v>
      </c>
      <c r="K8" s="69"/>
      <c r="L8" s="70"/>
      <c r="M8" s="70"/>
      <c r="N8" s="70"/>
      <c r="O8" s="70"/>
      <c r="P8" s="70"/>
      <c r="Q8" s="70"/>
      <c r="R8" s="70"/>
      <c r="S8" s="70"/>
      <c r="U8" s="67"/>
      <c r="V8" s="59"/>
      <c r="W8" s="59"/>
      <c r="Z8" s="59"/>
      <c r="AA8" s="59"/>
      <c r="AF8" s="60"/>
      <c r="AG8" s="60"/>
      <c r="AH8" s="57"/>
      <c r="AI8" s="57"/>
    </row>
    <row r="9" spans="1:35" ht="3.75" customHeight="1" x14ac:dyDescent="0.35">
      <c r="H9" s="71"/>
      <c r="M9" s="70"/>
      <c r="N9" s="70"/>
      <c r="O9" s="70"/>
      <c r="P9" s="70"/>
      <c r="Q9" s="70"/>
      <c r="R9" s="70"/>
      <c r="S9" s="70"/>
      <c r="T9" s="70"/>
      <c r="U9" s="72"/>
    </row>
    <row r="10" spans="1:35" x14ac:dyDescent="0.35">
      <c r="C10" s="55" t="s">
        <v>20</v>
      </c>
      <c r="D10" s="55" t="s">
        <v>668</v>
      </c>
      <c r="H10" s="247" t="s">
        <v>2403</v>
      </c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9"/>
      <c r="V10" s="73"/>
    </row>
    <row r="11" spans="1:35" ht="5.25" customHeight="1" thickBot="1" x14ac:dyDescent="0.4">
      <c r="H11" s="74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/>
      <c r="V11" s="75"/>
    </row>
    <row r="12" spans="1:35" x14ac:dyDescent="0.35">
      <c r="A12" s="251" t="s">
        <v>670</v>
      </c>
      <c r="C12" s="251" t="s">
        <v>18</v>
      </c>
      <c r="D12" s="251" t="s">
        <v>19</v>
      </c>
      <c r="E12" s="251" t="s">
        <v>671</v>
      </c>
      <c r="F12" s="251" t="s">
        <v>672</v>
      </c>
      <c r="G12" s="251" t="s">
        <v>673</v>
      </c>
      <c r="H12" s="252" t="s">
        <v>20</v>
      </c>
      <c r="I12" s="254" t="s">
        <v>674</v>
      </c>
      <c r="J12" s="254" t="s">
        <v>675</v>
      </c>
      <c r="K12" s="254" t="s">
        <v>676</v>
      </c>
      <c r="L12" s="254" t="s">
        <v>677</v>
      </c>
      <c r="M12" s="254"/>
      <c r="N12" s="254"/>
      <c r="O12" s="254"/>
      <c r="P12" s="254"/>
      <c r="Q12" s="254"/>
      <c r="R12" s="254" t="s">
        <v>678</v>
      </c>
      <c r="S12" s="254"/>
      <c r="T12" s="254"/>
      <c r="U12" s="256" t="s">
        <v>679</v>
      </c>
      <c r="V12" s="78"/>
    </row>
    <row r="13" spans="1:35" ht="18.75" customHeight="1" x14ac:dyDescent="0.35">
      <c r="A13" s="251"/>
      <c r="C13" s="251"/>
      <c r="D13" s="251"/>
      <c r="E13" s="251"/>
      <c r="F13" s="251"/>
      <c r="G13" s="251"/>
      <c r="H13" s="253"/>
      <c r="I13" s="255"/>
      <c r="J13" s="255"/>
      <c r="K13" s="255"/>
      <c r="L13" s="79" t="s">
        <v>680</v>
      </c>
      <c r="M13" s="79" t="s">
        <v>681</v>
      </c>
      <c r="N13" s="79" t="s">
        <v>682</v>
      </c>
      <c r="O13" s="79" t="s">
        <v>683</v>
      </c>
      <c r="P13" s="79" t="s">
        <v>684</v>
      </c>
      <c r="Q13" s="79" t="s">
        <v>685</v>
      </c>
      <c r="R13" s="79" t="s">
        <v>686</v>
      </c>
      <c r="S13" s="79" t="s">
        <v>687</v>
      </c>
      <c r="T13" s="80" t="s">
        <v>688</v>
      </c>
      <c r="U13" s="257"/>
      <c r="V13" s="78"/>
    </row>
    <row r="14" spans="1:35" ht="18.75" customHeight="1" x14ac:dyDescent="0.35">
      <c r="A14" s="77"/>
      <c r="C14" s="77"/>
      <c r="D14" s="77"/>
      <c r="E14" s="77"/>
      <c r="F14" s="77"/>
      <c r="G14" s="77"/>
      <c r="H14" s="81" t="s">
        <v>26</v>
      </c>
      <c r="I14" s="82" t="s">
        <v>6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78"/>
    </row>
    <row r="15" spans="1:35" ht="39.75" customHeight="1" x14ac:dyDescent="0.35">
      <c r="A15" s="53">
        <v>2</v>
      </c>
      <c r="B15" s="54" t="s">
        <v>28</v>
      </c>
      <c r="F15" s="84">
        <v>1</v>
      </c>
      <c r="G15" s="85">
        <v>1</v>
      </c>
      <c r="H15" s="86" t="s">
        <v>28</v>
      </c>
      <c r="I15" s="87" t="s">
        <v>29</v>
      </c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9"/>
      <c r="V15" s="78"/>
    </row>
    <row r="16" spans="1:35" outlineLevel="2" x14ac:dyDescent="0.35">
      <c r="C16" s="101"/>
      <c r="D16" s="102"/>
      <c r="E16" s="56"/>
      <c r="F16" s="103"/>
      <c r="G16" s="85"/>
      <c r="H16" s="91" t="s">
        <v>32</v>
      </c>
      <c r="I16" s="92" t="s">
        <v>697</v>
      </c>
      <c r="J16" s="41"/>
      <c r="K16" s="41"/>
      <c r="L16" s="41"/>
      <c r="M16" s="41"/>
      <c r="N16" s="42"/>
      <c r="O16" s="42"/>
      <c r="P16" s="42"/>
      <c r="Q16" s="42"/>
      <c r="R16" s="42"/>
      <c r="S16" s="42"/>
      <c r="T16" s="42"/>
      <c r="U16" s="93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</row>
    <row r="17" spans="1:35" ht="89.25" customHeight="1" outlineLevel="2" x14ac:dyDescent="0.35">
      <c r="A17" s="53">
        <v>3</v>
      </c>
      <c r="B17" s="54" t="s">
        <v>67</v>
      </c>
      <c r="C17" s="94" t="s">
        <v>40</v>
      </c>
      <c r="D17" s="95">
        <v>100982</v>
      </c>
      <c r="E17" s="56" t="s">
        <v>33</v>
      </c>
      <c r="F17" s="56" t="s">
        <v>66</v>
      </c>
      <c r="G17" s="85">
        <v>1</v>
      </c>
      <c r="H17" s="96" t="s">
        <v>67</v>
      </c>
      <c r="I17" s="227" t="s">
        <v>65</v>
      </c>
      <c r="J17" s="216"/>
      <c r="K17" s="216"/>
      <c r="L17" s="217"/>
      <c r="M17" s="217"/>
      <c r="N17" s="217"/>
      <c r="O17" s="217"/>
      <c r="P17" s="217"/>
      <c r="Q17" s="217"/>
      <c r="R17" s="217"/>
      <c r="S17" s="217"/>
      <c r="T17" s="217">
        <f>SUM(S18:S20)</f>
        <v>96.747</v>
      </c>
      <c r="U17" s="222" t="s">
        <v>68</v>
      </c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</row>
    <row r="18" spans="1:35" ht="29" outlineLevel="2" x14ac:dyDescent="0.35">
      <c r="A18" s="53">
        <v>4</v>
      </c>
      <c r="B18" s="54" t="s">
        <v>704</v>
      </c>
      <c r="C18" s="101"/>
      <c r="D18" s="102"/>
      <c r="E18" s="56"/>
      <c r="F18" s="103" t="s">
        <v>280</v>
      </c>
      <c r="G18" s="85">
        <v>1</v>
      </c>
      <c r="H18" s="221" t="s">
        <v>689</v>
      </c>
      <c r="I18" s="224" t="s">
        <v>2390</v>
      </c>
      <c r="J18" s="225" t="s">
        <v>2398</v>
      </c>
      <c r="K18" s="219">
        <v>1</v>
      </c>
      <c r="L18" s="219">
        <v>897.58</v>
      </c>
      <c r="M18" s="219"/>
      <c r="N18" s="219">
        <v>0.1</v>
      </c>
      <c r="O18" s="219"/>
      <c r="P18" s="219"/>
      <c r="Q18" s="219"/>
      <c r="R18" s="219">
        <f>L18*N18</f>
        <v>89.75800000000001</v>
      </c>
      <c r="S18" s="219">
        <f>R18*K18</f>
        <v>89.75800000000001</v>
      </c>
      <c r="T18" s="220"/>
      <c r="U18" s="226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</row>
    <row r="19" spans="1:35" ht="29" outlineLevel="2" x14ac:dyDescent="0.35">
      <c r="A19" s="53">
        <v>4</v>
      </c>
      <c r="B19" s="54" t="s">
        <v>706</v>
      </c>
      <c r="C19" s="101"/>
      <c r="D19" s="102"/>
      <c r="E19" s="56"/>
      <c r="F19" s="103" t="s">
        <v>283</v>
      </c>
      <c r="G19" s="85">
        <v>2</v>
      </c>
      <c r="H19" s="221" t="s">
        <v>2391</v>
      </c>
      <c r="I19" s="224" t="s">
        <v>2392</v>
      </c>
      <c r="J19" s="225" t="s">
        <v>2397</v>
      </c>
      <c r="K19" s="219">
        <v>1</v>
      </c>
      <c r="L19" s="219">
        <v>169.5</v>
      </c>
      <c r="M19" s="219"/>
      <c r="N19" s="219">
        <f>0.1*0.3</f>
        <v>0.03</v>
      </c>
      <c r="O19" s="219"/>
      <c r="P19" s="219"/>
      <c r="Q19" s="219"/>
      <c r="R19" s="219">
        <f>L19*N19</f>
        <v>5.085</v>
      </c>
      <c r="S19" s="219">
        <f>R19*K19</f>
        <v>5.085</v>
      </c>
      <c r="T19" s="220"/>
      <c r="U19" s="226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</row>
    <row r="20" spans="1:35" outlineLevel="2" x14ac:dyDescent="0.35">
      <c r="A20" s="53">
        <v>4</v>
      </c>
      <c r="B20" s="54" t="s">
        <v>708</v>
      </c>
      <c r="C20" s="101"/>
      <c r="D20" s="102"/>
      <c r="E20" s="56"/>
      <c r="F20" s="103" t="s">
        <v>286</v>
      </c>
      <c r="G20" s="85">
        <v>3</v>
      </c>
      <c r="H20" s="221" t="s">
        <v>2393</v>
      </c>
      <c r="I20" s="224" t="s">
        <v>2394</v>
      </c>
      <c r="J20" s="225"/>
      <c r="K20" s="219">
        <v>1</v>
      </c>
      <c r="L20" s="219">
        <v>68</v>
      </c>
      <c r="M20" s="219"/>
      <c r="N20" s="219">
        <v>2.8</v>
      </c>
      <c r="O20" s="219"/>
      <c r="P20" s="219">
        <f>'[43]MC 02'!$J$29</f>
        <v>1.0000000000000002E-2</v>
      </c>
      <c r="Q20" s="219"/>
      <c r="R20" s="219">
        <f>L20*N20*P20</f>
        <v>1.9040000000000001</v>
      </c>
      <c r="S20" s="219">
        <f>R20*K20</f>
        <v>1.9040000000000001</v>
      </c>
      <c r="T20" s="220"/>
      <c r="U20" s="226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</row>
    <row r="21" spans="1:35" ht="71.25" customHeight="1" outlineLevel="2" x14ac:dyDescent="0.35">
      <c r="A21" s="53">
        <v>3</v>
      </c>
      <c r="B21" s="54" t="s">
        <v>71</v>
      </c>
      <c r="C21" s="94" t="s">
        <v>40</v>
      </c>
      <c r="D21" s="95">
        <v>95875</v>
      </c>
      <c r="E21" s="56" t="s">
        <v>33</v>
      </c>
      <c r="F21" s="56" t="s">
        <v>70</v>
      </c>
      <c r="G21" s="85">
        <v>1</v>
      </c>
      <c r="H21" s="96" t="s">
        <v>71</v>
      </c>
      <c r="I21" s="227" t="s">
        <v>69</v>
      </c>
      <c r="J21" s="216"/>
      <c r="K21" s="216"/>
      <c r="L21" s="217"/>
      <c r="M21" s="217"/>
      <c r="N21" s="217"/>
      <c r="O21" s="217"/>
      <c r="P21" s="217"/>
      <c r="Q21" s="217"/>
      <c r="R21" s="217"/>
      <c r="S21" s="217"/>
      <c r="T21" s="217">
        <f>S22</f>
        <v>96.747</v>
      </c>
      <c r="U21" s="222" t="s">
        <v>72</v>
      </c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</row>
    <row r="22" spans="1:35" outlineLevel="2" x14ac:dyDescent="0.35">
      <c r="A22" s="53">
        <v>4</v>
      </c>
      <c r="B22" s="54" t="s">
        <v>710</v>
      </c>
      <c r="C22" s="101"/>
      <c r="D22" s="102"/>
      <c r="E22" s="56"/>
      <c r="F22" s="103" t="s">
        <v>369</v>
      </c>
      <c r="G22" s="85">
        <v>1</v>
      </c>
      <c r="H22" s="218" t="s">
        <v>710</v>
      </c>
      <c r="I22" s="224" t="s">
        <v>2399</v>
      </c>
      <c r="J22" s="225"/>
      <c r="K22" s="219">
        <v>1</v>
      </c>
      <c r="L22" s="219">
        <f>T17</f>
        <v>96.747</v>
      </c>
      <c r="M22" s="219"/>
      <c r="N22" s="219"/>
      <c r="O22" s="219"/>
      <c r="P22" s="219"/>
      <c r="Q22" s="219"/>
      <c r="R22" s="219">
        <f>L22</f>
        <v>96.747</v>
      </c>
      <c r="S22" s="219">
        <f>R22*K22</f>
        <v>96.747</v>
      </c>
      <c r="T22" s="220"/>
      <c r="U22" s="226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</row>
    <row r="23" spans="1:35" outlineLevel="1" x14ac:dyDescent="0.35">
      <c r="A23" s="53">
        <v>2</v>
      </c>
      <c r="B23" s="54" t="s">
        <v>39</v>
      </c>
      <c r="C23" s="56"/>
      <c r="D23" s="102"/>
      <c r="E23" s="56"/>
      <c r="F23" s="90">
        <v>2</v>
      </c>
      <c r="G23" s="85">
        <v>1</v>
      </c>
      <c r="H23" s="91" t="s">
        <v>39</v>
      </c>
      <c r="I23" s="228" t="s">
        <v>73</v>
      </c>
      <c r="J23" s="229"/>
      <c r="K23" s="229"/>
      <c r="L23" s="229"/>
      <c r="M23" s="229"/>
      <c r="N23" s="230"/>
      <c r="O23" s="230"/>
      <c r="P23" s="230"/>
      <c r="Q23" s="230"/>
      <c r="R23" s="230"/>
      <c r="S23" s="230"/>
      <c r="T23" s="230"/>
      <c r="U23" s="231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</row>
    <row r="24" spans="1:35" ht="66" customHeight="1" outlineLevel="2" x14ac:dyDescent="0.35">
      <c r="A24" s="53">
        <v>3</v>
      </c>
      <c r="B24" s="54" t="s">
        <v>80</v>
      </c>
      <c r="C24" s="101" t="s">
        <v>40</v>
      </c>
      <c r="D24" s="102">
        <v>93358</v>
      </c>
      <c r="E24" s="56" t="s">
        <v>33</v>
      </c>
      <c r="F24" s="56" t="s">
        <v>79</v>
      </c>
      <c r="G24" s="85">
        <v>1</v>
      </c>
      <c r="H24" s="96" t="s">
        <v>80</v>
      </c>
      <c r="I24" s="227" t="s">
        <v>78</v>
      </c>
      <c r="J24" s="216"/>
      <c r="K24" s="216"/>
      <c r="L24" s="217"/>
      <c r="M24" s="217"/>
      <c r="N24" s="217"/>
      <c r="O24" s="217"/>
      <c r="P24" s="217"/>
      <c r="Q24" s="217"/>
      <c r="R24" s="217"/>
      <c r="S24" s="217"/>
      <c r="T24" s="217">
        <f>S25+S26+S27+S28+S29+S30+S31+S32+S33+S34+S35+S36+S37+S38+S39</f>
        <v>156.50612499999997</v>
      </c>
      <c r="U24" s="222" t="s">
        <v>68</v>
      </c>
      <c r="W24" s="57">
        <v>77.3</v>
      </c>
      <c r="X24" s="57">
        <f>T24-W24</f>
        <v>79.206124999999972</v>
      </c>
      <c r="Y24" s="57"/>
      <c r="Z24" s="60">
        <v>634.02</v>
      </c>
      <c r="AA24" s="57"/>
      <c r="AB24" s="57"/>
      <c r="AC24" s="57"/>
      <c r="AD24" s="57"/>
      <c r="AE24" s="57"/>
      <c r="AF24" s="57"/>
      <c r="AG24" s="57"/>
      <c r="AH24" s="57"/>
      <c r="AI24" s="57"/>
    </row>
    <row r="25" spans="1:35" ht="114" customHeight="1" outlineLevel="2" x14ac:dyDescent="0.35">
      <c r="A25" s="53">
        <v>4</v>
      </c>
      <c r="B25" s="54" t="s">
        <v>713</v>
      </c>
      <c r="C25" s="101"/>
      <c r="D25" s="102"/>
      <c r="E25" s="56"/>
      <c r="F25" s="103" t="s">
        <v>521</v>
      </c>
      <c r="G25" s="85">
        <v>1</v>
      </c>
      <c r="H25" s="223" t="s">
        <v>713</v>
      </c>
      <c r="I25" s="224" t="s">
        <v>2395</v>
      </c>
      <c r="J25" s="225"/>
      <c r="K25" s="219">
        <v>46</v>
      </c>
      <c r="L25" s="219">
        <f>0.6+0.2</f>
        <v>0.8</v>
      </c>
      <c r="M25" s="219"/>
      <c r="N25" s="219">
        <f>0.7+0.2</f>
        <v>0.89999999999999991</v>
      </c>
      <c r="O25" s="219"/>
      <c r="P25" s="219">
        <f t="shared" ref="P25:P38" si="0">1.5+0.5</f>
        <v>2</v>
      </c>
      <c r="Q25" s="219"/>
      <c r="R25" s="219">
        <f>L25*N25*P25</f>
        <v>1.44</v>
      </c>
      <c r="S25" s="219">
        <f>K25*R25</f>
        <v>66.239999999999995</v>
      </c>
      <c r="T25" s="220"/>
      <c r="U25" s="226"/>
      <c r="W25" s="57"/>
      <c r="X25" s="57"/>
      <c r="Y25" s="57"/>
      <c r="Z25" s="57">
        <v>500</v>
      </c>
      <c r="AA25" s="57"/>
      <c r="AB25" s="57"/>
      <c r="AC25" s="57"/>
      <c r="AD25" s="57"/>
      <c r="AE25" s="57"/>
      <c r="AF25" s="57"/>
      <c r="AG25" s="57"/>
      <c r="AH25" s="57"/>
      <c r="AI25" s="57"/>
    </row>
    <row r="26" spans="1:35" ht="29" outlineLevel="2" x14ac:dyDescent="0.35">
      <c r="A26" s="53">
        <v>4</v>
      </c>
      <c r="B26" s="54" t="s">
        <v>715</v>
      </c>
      <c r="C26" s="101"/>
      <c r="D26" s="102"/>
      <c r="E26" s="56"/>
      <c r="F26" s="103" t="s">
        <v>522</v>
      </c>
      <c r="G26" s="85">
        <v>1</v>
      </c>
      <c r="H26" s="223" t="s">
        <v>715</v>
      </c>
      <c r="I26" s="224" t="s">
        <v>716</v>
      </c>
      <c r="J26" s="225"/>
      <c r="K26" s="219">
        <v>5</v>
      </c>
      <c r="L26" s="219">
        <f>0.55+0.2</f>
        <v>0.75</v>
      </c>
      <c r="M26" s="219"/>
      <c r="N26" s="219">
        <f>0.7+0.2</f>
        <v>0.89999999999999991</v>
      </c>
      <c r="O26" s="219"/>
      <c r="P26" s="219">
        <f t="shared" si="0"/>
        <v>2</v>
      </c>
      <c r="Q26" s="219"/>
      <c r="R26" s="219">
        <f t="shared" ref="R26:R38" si="1">L26*N26*P26</f>
        <v>1.3499999999999999</v>
      </c>
      <c r="S26" s="219">
        <f t="shared" ref="S26:S39" si="2">K26*R26</f>
        <v>6.7499999999999991</v>
      </c>
      <c r="T26" s="220"/>
      <c r="U26" s="226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</row>
    <row r="27" spans="1:35" ht="29" outlineLevel="2" x14ac:dyDescent="0.35">
      <c r="A27" s="53">
        <v>4</v>
      </c>
      <c r="B27" s="54" t="s">
        <v>717</v>
      </c>
      <c r="C27" s="101"/>
      <c r="D27" s="102"/>
      <c r="E27" s="56"/>
      <c r="F27" s="103" t="s">
        <v>523</v>
      </c>
      <c r="G27" s="85">
        <v>1</v>
      </c>
      <c r="H27" s="223" t="s">
        <v>717</v>
      </c>
      <c r="I27" s="224" t="s">
        <v>718</v>
      </c>
      <c r="J27" s="225"/>
      <c r="K27" s="219">
        <v>3</v>
      </c>
      <c r="L27" s="219">
        <f>0.6+0.2</f>
        <v>0.8</v>
      </c>
      <c r="M27" s="219"/>
      <c r="N27" s="219">
        <f>0.75+0.2</f>
        <v>0.95</v>
      </c>
      <c r="O27" s="219"/>
      <c r="P27" s="219">
        <f t="shared" si="0"/>
        <v>2</v>
      </c>
      <c r="Q27" s="219"/>
      <c r="R27" s="219">
        <f t="shared" si="1"/>
        <v>1.52</v>
      </c>
      <c r="S27" s="219">
        <f t="shared" si="2"/>
        <v>4.5600000000000005</v>
      </c>
      <c r="T27" s="220"/>
      <c r="U27" s="226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</row>
    <row r="28" spans="1:35" ht="43.5" outlineLevel="2" x14ac:dyDescent="0.35">
      <c r="A28" s="53">
        <v>4</v>
      </c>
      <c r="B28" s="54" t="s">
        <v>719</v>
      </c>
      <c r="C28" s="101"/>
      <c r="D28" s="102"/>
      <c r="E28" s="56"/>
      <c r="F28" s="103" t="s">
        <v>720</v>
      </c>
      <c r="G28" s="85">
        <v>1</v>
      </c>
      <c r="H28" s="223" t="s">
        <v>719</v>
      </c>
      <c r="I28" s="224" t="s">
        <v>721</v>
      </c>
      <c r="J28" s="225"/>
      <c r="K28" s="219">
        <v>10</v>
      </c>
      <c r="L28" s="219">
        <f>0.7+0.2</f>
        <v>0.89999999999999991</v>
      </c>
      <c r="M28" s="219"/>
      <c r="N28" s="219">
        <f>0.7+0.2</f>
        <v>0.89999999999999991</v>
      </c>
      <c r="O28" s="219"/>
      <c r="P28" s="219">
        <f t="shared" si="0"/>
        <v>2</v>
      </c>
      <c r="Q28" s="219"/>
      <c r="R28" s="219">
        <f t="shared" si="1"/>
        <v>1.6199999999999997</v>
      </c>
      <c r="S28" s="219">
        <f t="shared" si="2"/>
        <v>16.199999999999996</v>
      </c>
      <c r="T28" s="220"/>
      <c r="U28" s="226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</row>
    <row r="29" spans="1:35" ht="29" outlineLevel="2" x14ac:dyDescent="0.35">
      <c r="A29" s="53">
        <v>4</v>
      </c>
      <c r="B29" s="54" t="s">
        <v>722</v>
      </c>
      <c r="C29" s="101"/>
      <c r="D29" s="102"/>
      <c r="E29" s="56"/>
      <c r="F29" s="103" t="s">
        <v>723</v>
      </c>
      <c r="G29" s="85">
        <v>1</v>
      </c>
      <c r="H29" s="223" t="s">
        <v>722</v>
      </c>
      <c r="I29" s="224" t="s">
        <v>724</v>
      </c>
      <c r="J29" s="225"/>
      <c r="K29" s="219">
        <v>2</v>
      </c>
      <c r="L29" s="219">
        <f>0.65+0.2</f>
        <v>0.85000000000000009</v>
      </c>
      <c r="M29" s="219"/>
      <c r="N29" s="219">
        <f>0.7+0.2</f>
        <v>0.89999999999999991</v>
      </c>
      <c r="O29" s="219"/>
      <c r="P29" s="219">
        <f t="shared" si="0"/>
        <v>2</v>
      </c>
      <c r="Q29" s="219"/>
      <c r="R29" s="219">
        <f t="shared" si="1"/>
        <v>1.53</v>
      </c>
      <c r="S29" s="219">
        <f t="shared" si="2"/>
        <v>3.06</v>
      </c>
      <c r="T29" s="220"/>
      <c r="U29" s="226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</row>
    <row r="30" spans="1:35" ht="29" outlineLevel="2" x14ac:dyDescent="0.35">
      <c r="A30" s="53">
        <v>4</v>
      </c>
      <c r="B30" s="54" t="s">
        <v>725</v>
      </c>
      <c r="C30" s="101"/>
      <c r="D30" s="102"/>
      <c r="E30" s="56"/>
      <c r="F30" s="103" t="s">
        <v>726</v>
      </c>
      <c r="G30" s="85">
        <v>1</v>
      </c>
      <c r="H30" s="223" t="s">
        <v>725</v>
      </c>
      <c r="I30" s="224" t="s">
        <v>727</v>
      </c>
      <c r="J30" s="225"/>
      <c r="K30" s="219">
        <v>3</v>
      </c>
      <c r="L30" s="219">
        <f>0.65+0.2</f>
        <v>0.85000000000000009</v>
      </c>
      <c r="M30" s="219"/>
      <c r="N30" s="219">
        <f>0.75+0.2</f>
        <v>0.95</v>
      </c>
      <c r="O30" s="219"/>
      <c r="P30" s="219">
        <f t="shared" si="0"/>
        <v>2</v>
      </c>
      <c r="Q30" s="219"/>
      <c r="R30" s="219">
        <f t="shared" si="1"/>
        <v>1.615</v>
      </c>
      <c r="S30" s="219">
        <f t="shared" si="2"/>
        <v>4.8449999999999998</v>
      </c>
      <c r="T30" s="220"/>
      <c r="U30" s="226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</row>
    <row r="31" spans="1:35" ht="29" outlineLevel="2" x14ac:dyDescent="0.35">
      <c r="A31" s="53">
        <v>4</v>
      </c>
      <c r="B31" s="54" t="s">
        <v>728</v>
      </c>
      <c r="C31" s="101"/>
      <c r="D31" s="102"/>
      <c r="E31" s="56"/>
      <c r="F31" s="103" t="s">
        <v>729</v>
      </c>
      <c r="G31" s="85">
        <v>1</v>
      </c>
      <c r="H31" s="223" t="s">
        <v>728</v>
      </c>
      <c r="I31" s="224" t="s">
        <v>730</v>
      </c>
      <c r="J31" s="225"/>
      <c r="K31" s="219">
        <v>2</v>
      </c>
      <c r="L31" s="219">
        <f>0.6+0.2</f>
        <v>0.8</v>
      </c>
      <c r="M31" s="219"/>
      <c r="N31" s="219">
        <f>0.9+0.2</f>
        <v>1.1000000000000001</v>
      </c>
      <c r="O31" s="219"/>
      <c r="P31" s="219">
        <f t="shared" si="0"/>
        <v>2</v>
      </c>
      <c r="Q31" s="219"/>
      <c r="R31" s="219">
        <f t="shared" si="1"/>
        <v>1.7600000000000002</v>
      </c>
      <c r="S31" s="219">
        <f t="shared" si="2"/>
        <v>3.5200000000000005</v>
      </c>
      <c r="T31" s="220"/>
      <c r="U31" s="226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</row>
    <row r="32" spans="1:35" ht="29" outlineLevel="2" x14ac:dyDescent="0.35">
      <c r="A32" s="53">
        <v>4</v>
      </c>
      <c r="B32" s="54" t="s">
        <v>731</v>
      </c>
      <c r="C32" s="101"/>
      <c r="D32" s="102"/>
      <c r="E32" s="56"/>
      <c r="F32" s="103" t="s">
        <v>732</v>
      </c>
      <c r="G32" s="85">
        <v>1</v>
      </c>
      <c r="H32" s="223" t="s">
        <v>731</v>
      </c>
      <c r="I32" s="224" t="s">
        <v>733</v>
      </c>
      <c r="J32" s="225"/>
      <c r="K32" s="219">
        <v>5</v>
      </c>
      <c r="L32" s="219">
        <f>0.75+0.2</f>
        <v>0.95</v>
      </c>
      <c r="M32" s="219"/>
      <c r="N32" s="219">
        <f>0.75+0.2</f>
        <v>0.95</v>
      </c>
      <c r="O32" s="219"/>
      <c r="P32" s="219">
        <f t="shared" si="0"/>
        <v>2</v>
      </c>
      <c r="Q32" s="219"/>
      <c r="R32" s="219">
        <f t="shared" si="1"/>
        <v>1.8049999999999999</v>
      </c>
      <c r="S32" s="219">
        <f t="shared" si="2"/>
        <v>9.0250000000000004</v>
      </c>
      <c r="T32" s="220"/>
      <c r="U32" s="226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</row>
    <row r="33" spans="1:35" ht="29" outlineLevel="2" x14ac:dyDescent="0.35">
      <c r="A33" s="53">
        <v>4</v>
      </c>
      <c r="B33" s="54" t="s">
        <v>734</v>
      </c>
      <c r="C33" s="101"/>
      <c r="D33" s="102"/>
      <c r="E33" s="56"/>
      <c r="F33" s="103" t="s">
        <v>735</v>
      </c>
      <c r="G33" s="85">
        <v>1</v>
      </c>
      <c r="H33" s="223" t="s">
        <v>734</v>
      </c>
      <c r="I33" s="224" t="s">
        <v>736</v>
      </c>
      <c r="J33" s="225"/>
      <c r="K33" s="219">
        <v>5</v>
      </c>
      <c r="L33" s="219">
        <f>0.8+0.2</f>
        <v>1</v>
      </c>
      <c r="M33" s="219"/>
      <c r="N33" s="219">
        <f>0.8+0.2</f>
        <v>1</v>
      </c>
      <c r="O33" s="219"/>
      <c r="P33" s="219">
        <f t="shared" si="0"/>
        <v>2</v>
      </c>
      <c r="Q33" s="219"/>
      <c r="R33" s="219">
        <f t="shared" si="1"/>
        <v>2</v>
      </c>
      <c r="S33" s="219">
        <f t="shared" si="2"/>
        <v>10</v>
      </c>
      <c r="T33" s="220"/>
      <c r="U33" s="226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</row>
    <row r="34" spans="1:35" ht="29" outlineLevel="2" x14ac:dyDescent="0.35">
      <c r="A34" s="53">
        <v>4</v>
      </c>
      <c r="B34" s="54" t="s">
        <v>737</v>
      </c>
      <c r="C34" s="101"/>
      <c r="D34" s="102"/>
      <c r="E34" s="56"/>
      <c r="F34" s="103" t="s">
        <v>738</v>
      </c>
      <c r="G34" s="85">
        <v>1</v>
      </c>
      <c r="H34" s="223" t="s">
        <v>737</v>
      </c>
      <c r="I34" s="224" t="s">
        <v>739</v>
      </c>
      <c r="J34" s="225"/>
      <c r="K34" s="219">
        <v>4</v>
      </c>
      <c r="L34" s="219">
        <f>0.85+0.2</f>
        <v>1.05</v>
      </c>
      <c r="M34" s="219"/>
      <c r="N34" s="219">
        <f>0.9+0.2</f>
        <v>1.1000000000000001</v>
      </c>
      <c r="O34" s="219"/>
      <c r="P34" s="219">
        <f t="shared" si="0"/>
        <v>2</v>
      </c>
      <c r="Q34" s="219"/>
      <c r="R34" s="219">
        <f t="shared" si="1"/>
        <v>2.3100000000000005</v>
      </c>
      <c r="S34" s="219">
        <f t="shared" si="2"/>
        <v>9.240000000000002</v>
      </c>
      <c r="T34" s="220"/>
      <c r="U34" s="226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</row>
    <row r="35" spans="1:35" ht="29" outlineLevel="2" x14ac:dyDescent="0.35">
      <c r="A35" s="53">
        <v>4</v>
      </c>
      <c r="B35" s="54" t="s">
        <v>740</v>
      </c>
      <c r="C35" s="101"/>
      <c r="D35" s="102"/>
      <c r="E35" s="56"/>
      <c r="F35" s="103" t="s">
        <v>741</v>
      </c>
      <c r="G35" s="85">
        <v>1</v>
      </c>
      <c r="H35" s="223" t="s">
        <v>740</v>
      </c>
      <c r="I35" s="224" t="s">
        <v>742</v>
      </c>
      <c r="J35" s="225"/>
      <c r="K35" s="219">
        <v>1</v>
      </c>
      <c r="L35" s="219">
        <f>0.9+0.2</f>
        <v>1.1000000000000001</v>
      </c>
      <c r="M35" s="219"/>
      <c r="N35" s="219">
        <f>0.9+0.2</f>
        <v>1.1000000000000001</v>
      </c>
      <c r="O35" s="219"/>
      <c r="P35" s="219">
        <f t="shared" si="0"/>
        <v>2</v>
      </c>
      <c r="Q35" s="219"/>
      <c r="R35" s="219">
        <f t="shared" si="1"/>
        <v>2.4200000000000004</v>
      </c>
      <c r="S35" s="219">
        <f t="shared" si="2"/>
        <v>2.4200000000000004</v>
      </c>
      <c r="T35" s="220"/>
      <c r="U35" s="226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</row>
    <row r="36" spans="1:35" ht="29" outlineLevel="2" x14ac:dyDescent="0.35">
      <c r="A36" s="53">
        <v>4</v>
      </c>
      <c r="B36" s="54" t="s">
        <v>743</v>
      </c>
      <c r="C36" s="101"/>
      <c r="D36" s="102"/>
      <c r="E36" s="56"/>
      <c r="F36" s="103" t="s">
        <v>744</v>
      </c>
      <c r="G36" s="85">
        <v>1</v>
      </c>
      <c r="H36" s="223" t="s">
        <v>743</v>
      </c>
      <c r="I36" s="224" t="s">
        <v>745</v>
      </c>
      <c r="J36" s="225"/>
      <c r="K36" s="219">
        <v>1</v>
      </c>
      <c r="L36" s="219">
        <f>0.9+0.2</f>
        <v>1.1000000000000001</v>
      </c>
      <c r="M36" s="219"/>
      <c r="N36" s="219">
        <f>1+0.2</f>
        <v>1.2</v>
      </c>
      <c r="O36" s="219"/>
      <c r="P36" s="219">
        <f t="shared" si="0"/>
        <v>2</v>
      </c>
      <c r="Q36" s="219"/>
      <c r="R36" s="219">
        <f t="shared" si="1"/>
        <v>2.64</v>
      </c>
      <c r="S36" s="219">
        <f t="shared" si="2"/>
        <v>2.64</v>
      </c>
      <c r="T36" s="220"/>
      <c r="U36" s="226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</row>
    <row r="37" spans="1:35" ht="29" outlineLevel="2" x14ac:dyDescent="0.35">
      <c r="A37" s="53">
        <v>4</v>
      </c>
      <c r="B37" s="54" t="s">
        <v>746</v>
      </c>
      <c r="C37" s="101"/>
      <c r="D37" s="102"/>
      <c r="E37" s="56"/>
      <c r="F37" s="103" t="s">
        <v>747</v>
      </c>
      <c r="G37" s="85">
        <v>1</v>
      </c>
      <c r="H37" s="223" t="s">
        <v>746</v>
      </c>
      <c r="I37" s="224" t="s">
        <v>748</v>
      </c>
      <c r="J37" s="225"/>
      <c r="K37" s="219">
        <v>1</v>
      </c>
      <c r="L37" s="219">
        <f>1.05+0.2</f>
        <v>1.25</v>
      </c>
      <c r="M37" s="219"/>
      <c r="N37" s="219">
        <f>1.2+0.2</f>
        <v>1.4</v>
      </c>
      <c r="O37" s="219"/>
      <c r="P37" s="219">
        <f t="shared" si="0"/>
        <v>2</v>
      </c>
      <c r="Q37" s="219"/>
      <c r="R37" s="219">
        <f t="shared" si="1"/>
        <v>3.5</v>
      </c>
      <c r="S37" s="219">
        <f t="shared" si="2"/>
        <v>3.5</v>
      </c>
      <c r="T37" s="220"/>
      <c r="U37" s="226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</row>
    <row r="38" spans="1:35" ht="29" outlineLevel="2" x14ac:dyDescent="0.35">
      <c r="A38" s="53">
        <v>4</v>
      </c>
      <c r="B38" s="54" t="s">
        <v>749</v>
      </c>
      <c r="C38" s="101"/>
      <c r="D38" s="102"/>
      <c r="E38" s="56"/>
      <c r="F38" s="103" t="s">
        <v>750</v>
      </c>
      <c r="G38" s="85">
        <v>1</v>
      </c>
      <c r="H38" s="223" t="s">
        <v>749</v>
      </c>
      <c r="I38" s="224" t="s">
        <v>751</v>
      </c>
      <c r="J38" s="225"/>
      <c r="K38" s="219">
        <v>1</v>
      </c>
      <c r="L38" s="219">
        <f>1.15+0.2</f>
        <v>1.3499999999999999</v>
      </c>
      <c r="M38" s="219"/>
      <c r="N38" s="219">
        <f>1.2+0.2</f>
        <v>1.4</v>
      </c>
      <c r="O38" s="219"/>
      <c r="P38" s="219">
        <f t="shared" si="0"/>
        <v>2</v>
      </c>
      <c r="Q38" s="219"/>
      <c r="R38" s="219">
        <f t="shared" si="1"/>
        <v>3.7799999999999994</v>
      </c>
      <c r="S38" s="219">
        <f t="shared" si="2"/>
        <v>3.7799999999999994</v>
      </c>
      <c r="T38" s="220"/>
      <c r="U38" s="226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</row>
    <row r="39" spans="1:35" outlineLevel="2" x14ac:dyDescent="0.35">
      <c r="A39" s="53">
        <v>4</v>
      </c>
      <c r="B39" s="54" t="s">
        <v>752</v>
      </c>
      <c r="C39" s="101"/>
      <c r="D39" s="102"/>
      <c r="E39" s="56"/>
      <c r="F39" s="103" t="s">
        <v>753</v>
      </c>
      <c r="G39" s="85">
        <v>1</v>
      </c>
      <c r="H39" s="223" t="s">
        <v>752</v>
      </c>
      <c r="I39" s="224" t="s">
        <v>754</v>
      </c>
      <c r="J39" s="225"/>
      <c r="K39" s="219">
        <v>1</v>
      </c>
      <c r="L39" s="219">
        <v>286.02999999999997</v>
      </c>
      <c r="M39" s="219"/>
      <c r="N39" s="219">
        <v>0.15</v>
      </c>
      <c r="O39" s="219"/>
      <c r="P39" s="219">
        <v>0.25</v>
      </c>
      <c r="Q39" s="219"/>
      <c r="R39" s="219">
        <f>L39*N39*P39</f>
        <v>10.726124999999998</v>
      </c>
      <c r="S39" s="219">
        <f t="shared" si="2"/>
        <v>10.726124999999998</v>
      </c>
      <c r="T39" s="220"/>
      <c r="U39" s="226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</row>
    <row r="40" spans="1:35" ht="29" outlineLevel="2" x14ac:dyDescent="0.35">
      <c r="A40" s="53">
        <v>3</v>
      </c>
      <c r="B40" s="54" t="s">
        <v>83</v>
      </c>
      <c r="C40" s="101" t="s">
        <v>40</v>
      </c>
      <c r="D40" s="102">
        <v>96995</v>
      </c>
      <c r="E40" s="56" t="s">
        <v>33</v>
      </c>
      <c r="F40" s="3" t="s">
        <v>82</v>
      </c>
      <c r="G40" s="85">
        <v>1</v>
      </c>
      <c r="H40" s="96" t="s">
        <v>83</v>
      </c>
      <c r="I40" s="227" t="s">
        <v>81</v>
      </c>
      <c r="J40" s="216"/>
      <c r="K40" s="216"/>
      <c r="L40" s="217"/>
      <c r="M40" s="217"/>
      <c r="N40" s="217"/>
      <c r="O40" s="217"/>
      <c r="P40" s="217"/>
      <c r="Q40" s="217"/>
      <c r="R40" s="217"/>
      <c r="S40" s="217"/>
      <c r="T40" s="217">
        <v>43.1</v>
      </c>
      <c r="U40" s="222" t="s">
        <v>68</v>
      </c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</row>
    <row r="41" spans="1:35" ht="29" outlineLevel="2" x14ac:dyDescent="0.35">
      <c r="A41" s="53">
        <v>4</v>
      </c>
      <c r="B41" s="54" t="s">
        <v>755</v>
      </c>
      <c r="C41" s="101"/>
      <c r="D41" s="102"/>
      <c r="E41" s="56"/>
      <c r="F41" s="103" t="s">
        <v>527</v>
      </c>
      <c r="G41" s="85">
        <v>1</v>
      </c>
      <c r="H41" s="221" t="s">
        <v>755</v>
      </c>
      <c r="I41" s="239" t="s">
        <v>756</v>
      </c>
      <c r="J41" s="225"/>
      <c r="K41" s="219">
        <v>1</v>
      </c>
      <c r="L41" s="219">
        <v>43.1</v>
      </c>
      <c r="M41" s="219"/>
      <c r="N41" s="219"/>
      <c r="O41" s="219"/>
      <c r="P41" s="219"/>
      <c r="Q41" s="219"/>
      <c r="R41" s="219">
        <v>43.099999999999987</v>
      </c>
      <c r="S41" s="219">
        <v>43.1</v>
      </c>
      <c r="T41" s="220"/>
      <c r="U41" s="226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</row>
    <row r="42" spans="1:35" ht="56.4" customHeight="1" outlineLevel="2" x14ac:dyDescent="0.35">
      <c r="A42" s="53">
        <v>3</v>
      </c>
      <c r="B42" s="54" t="s">
        <v>86</v>
      </c>
      <c r="C42" s="101" t="s">
        <v>40</v>
      </c>
      <c r="D42" s="102">
        <v>94319</v>
      </c>
      <c r="E42" s="56" t="s">
        <v>33</v>
      </c>
      <c r="F42" s="3" t="s">
        <v>85</v>
      </c>
      <c r="G42" s="85">
        <v>1</v>
      </c>
      <c r="H42" s="96" t="s">
        <v>86</v>
      </c>
      <c r="I42" s="227" t="s">
        <v>84</v>
      </c>
      <c r="J42" s="216"/>
      <c r="K42" s="216"/>
      <c r="L42" s="217"/>
      <c r="M42" s="217"/>
      <c r="N42" s="217"/>
      <c r="O42" s="217"/>
      <c r="P42" s="217"/>
      <c r="Q42" s="217"/>
      <c r="R42" s="217"/>
      <c r="S42" s="217"/>
      <c r="T42" s="217">
        <f>SUM(S43:S47)</f>
        <v>58.28</v>
      </c>
      <c r="U42" s="222" t="s">
        <v>68</v>
      </c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</row>
    <row r="43" spans="1:35" outlineLevel="2" x14ac:dyDescent="0.35">
      <c r="A43" s="53">
        <v>4</v>
      </c>
      <c r="B43" s="54" t="s">
        <v>757</v>
      </c>
      <c r="C43" s="101"/>
      <c r="D43" s="102"/>
      <c r="E43" s="56"/>
      <c r="F43" s="103" t="s">
        <v>538</v>
      </c>
      <c r="G43" s="85">
        <v>1</v>
      </c>
      <c r="H43" s="221" t="s">
        <v>757</v>
      </c>
      <c r="I43" s="239" t="s">
        <v>758</v>
      </c>
      <c r="J43" s="225"/>
      <c r="K43" s="219">
        <v>1</v>
      </c>
      <c r="L43" s="219">
        <v>190</v>
      </c>
      <c r="M43" s="219"/>
      <c r="N43" s="219">
        <v>0.15</v>
      </c>
      <c r="O43" s="219"/>
      <c r="P43" s="219"/>
      <c r="Q43" s="219"/>
      <c r="R43" s="219">
        <v>28.5</v>
      </c>
      <c r="S43" s="219">
        <v>28.5</v>
      </c>
      <c r="T43" s="220"/>
      <c r="U43" s="226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</row>
    <row r="44" spans="1:35" outlineLevel="2" x14ac:dyDescent="0.35">
      <c r="A44" s="53">
        <v>4</v>
      </c>
      <c r="B44" s="54" t="s">
        <v>759</v>
      </c>
      <c r="C44" s="101"/>
      <c r="D44" s="102"/>
      <c r="E44" s="56"/>
      <c r="F44" s="103" t="s">
        <v>539</v>
      </c>
      <c r="G44" s="85">
        <v>2</v>
      </c>
      <c r="H44" s="221" t="s">
        <v>759</v>
      </c>
      <c r="I44" s="239" t="s">
        <v>760</v>
      </c>
      <c r="J44" s="225"/>
      <c r="K44" s="219">
        <v>1</v>
      </c>
      <c r="L44" s="219">
        <v>79</v>
      </c>
      <c r="M44" s="219"/>
      <c r="N44" s="219">
        <v>0.69</v>
      </c>
      <c r="O44" s="219"/>
      <c r="P44" s="219"/>
      <c r="Q44" s="219"/>
      <c r="R44" s="219">
        <v>54.51</v>
      </c>
      <c r="S44" s="219"/>
      <c r="T44" s="220"/>
      <c r="U44" s="226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</row>
    <row r="45" spans="1:35" outlineLevel="2" x14ac:dyDescent="0.35">
      <c r="A45" s="53">
        <v>4</v>
      </c>
      <c r="B45" s="54" t="s">
        <v>761</v>
      </c>
      <c r="C45" s="101"/>
      <c r="D45" s="102"/>
      <c r="E45" s="56"/>
      <c r="F45" s="103" t="s">
        <v>540</v>
      </c>
      <c r="G45" s="85">
        <v>3</v>
      </c>
      <c r="H45" s="221" t="s">
        <v>761</v>
      </c>
      <c r="I45" s="239" t="s">
        <v>762</v>
      </c>
      <c r="J45" s="225"/>
      <c r="K45" s="219">
        <v>1</v>
      </c>
      <c r="L45" s="219">
        <v>51</v>
      </c>
      <c r="M45" s="219"/>
      <c r="N45" s="219">
        <v>0.35</v>
      </c>
      <c r="O45" s="219"/>
      <c r="P45" s="219"/>
      <c r="Q45" s="219"/>
      <c r="R45" s="219">
        <v>17.849999999999998</v>
      </c>
      <c r="S45" s="219"/>
      <c r="T45" s="220"/>
      <c r="U45" s="226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</row>
    <row r="46" spans="1:35" outlineLevel="2" x14ac:dyDescent="0.35">
      <c r="A46" s="53">
        <v>4</v>
      </c>
      <c r="B46" s="54" t="s">
        <v>763</v>
      </c>
      <c r="C46" s="101"/>
      <c r="D46" s="102"/>
      <c r="E46" s="56"/>
      <c r="F46" s="103" t="s">
        <v>541</v>
      </c>
      <c r="G46" s="85">
        <v>4</v>
      </c>
      <c r="H46" s="221" t="s">
        <v>763</v>
      </c>
      <c r="I46" s="239" t="s">
        <v>764</v>
      </c>
      <c r="J46" s="225"/>
      <c r="K46" s="219">
        <v>1</v>
      </c>
      <c r="L46" s="219">
        <v>198.5</v>
      </c>
      <c r="M46" s="219"/>
      <c r="N46" s="219">
        <v>0.15</v>
      </c>
      <c r="O46" s="219"/>
      <c r="P46" s="219"/>
      <c r="Q46" s="219"/>
      <c r="R46" s="219">
        <v>29.774999999999999</v>
      </c>
      <c r="S46" s="219">
        <v>29.78</v>
      </c>
      <c r="T46" s="220"/>
      <c r="U46" s="226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</row>
    <row r="47" spans="1:35" outlineLevel="2" x14ac:dyDescent="0.35">
      <c r="A47" s="53">
        <v>4</v>
      </c>
      <c r="B47" s="54" t="s">
        <v>765</v>
      </c>
      <c r="C47" s="101"/>
      <c r="D47" s="102"/>
      <c r="E47" s="56"/>
      <c r="F47" s="103" t="s">
        <v>542</v>
      </c>
      <c r="G47" s="85">
        <v>5</v>
      </c>
      <c r="H47" s="221" t="s">
        <v>765</v>
      </c>
      <c r="I47" s="239" t="s">
        <v>766</v>
      </c>
      <c r="J47" s="225"/>
      <c r="K47" s="219">
        <v>1</v>
      </c>
      <c r="L47" s="219">
        <v>23.52</v>
      </c>
      <c r="M47" s="219"/>
      <c r="N47" s="219">
        <v>1.1499999999999999</v>
      </c>
      <c r="O47" s="219"/>
      <c r="P47" s="219"/>
      <c r="Q47" s="219"/>
      <c r="R47" s="219">
        <v>27.047999999999998</v>
      </c>
      <c r="S47" s="219"/>
      <c r="T47" s="220"/>
      <c r="U47" s="226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</row>
    <row r="48" spans="1:35" outlineLevel="2" x14ac:dyDescent="0.35">
      <c r="A48" s="53">
        <v>2</v>
      </c>
      <c r="B48" s="54" t="s">
        <v>43</v>
      </c>
      <c r="C48" s="56"/>
      <c r="D48" s="102"/>
      <c r="E48" s="56"/>
      <c r="F48" s="90">
        <v>3</v>
      </c>
      <c r="G48" s="109">
        <v>1</v>
      </c>
      <c r="H48" s="91" t="s">
        <v>43</v>
      </c>
      <c r="I48" s="228" t="s">
        <v>87</v>
      </c>
      <c r="J48" s="229"/>
      <c r="K48" s="229"/>
      <c r="L48" s="229"/>
      <c r="M48" s="229"/>
      <c r="N48" s="230"/>
      <c r="O48" s="230"/>
      <c r="P48" s="230"/>
      <c r="Q48" s="230"/>
      <c r="R48" s="230"/>
      <c r="S48" s="230"/>
      <c r="T48" s="230"/>
      <c r="U48" s="231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</row>
    <row r="49" spans="1:35" ht="87" customHeight="1" outlineLevel="2" x14ac:dyDescent="0.35">
      <c r="A49" s="53">
        <v>3</v>
      </c>
      <c r="B49" s="54" t="s">
        <v>91</v>
      </c>
      <c r="C49" s="94" t="s">
        <v>35</v>
      </c>
      <c r="D49" s="102">
        <v>12</v>
      </c>
      <c r="E49" s="56" t="s">
        <v>33</v>
      </c>
      <c r="F49" s="56" t="s">
        <v>90</v>
      </c>
      <c r="G49" s="109">
        <v>1</v>
      </c>
      <c r="H49" s="96" t="s">
        <v>91</v>
      </c>
      <c r="I49" s="227" t="s">
        <v>89</v>
      </c>
      <c r="J49" s="216"/>
      <c r="K49" s="216"/>
      <c r="L49" s="217"/>
      <c r="M49" s="217"/>
      <c r="N49" s="217"/>
      <c r="O49" s="217"/>
      <c r="P49" s="217"/>
      <c r="Q49" s="217"/>
      <c r="R49" s="217"/>
      <c r="S49" s="217"/>
      <c r="T49" s="217">
        <v>11.920000000000002</v>
      </c>
      <c r="U49" s="222" t="s">
        <v>68</v>
      </c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</row>
    <row r="50" spans="1:35" outlineLevel="2" x14ac:dyDescent="0.35">
      <c r="A50" s="53">
        <v>4</v>
      </c>
      <c r="B50" s="54" t="s">
        <v>767</v>
      </c>
      <c r="C50" s="101"/>
      <c r="D50" s="102"/>
      <c r="E50" s="56"/>
      <c r="F50" s="103" t="s">
        <v>768</v>
      </c>
      <c r="G50" s="109">
        <v>1</v>
      </c>
      <c r="H50" s="221" t="s">
        <v>767</v>
      </c>
      <c r="I50" s="224" t="s">
        <v>769</v>
      </c>
      <c r="J50" s="225"/>
      <c r="K50" s="219">
        <v>1</v>
      </c>
      <c r="L50" s="219">
        <v>219.57</v>
      </c>
      <c r="M50" s="219"/>
      <c r="N50" s="219">
        <v>0.15</v>
      </c>
      <c r="O50" s="219"/>
      <c r="P50" s="219">
        <v>0.15</v>
      </c>
      <c r="Q50" s="219"/>
      <c r="R50" s="219">
        <f>L50*N50*P50</f>
        <v>4.9403249999999996</v>
      </c>
      <c r="S50" s="219">
        <v>4.9400000000000004</v>
      </c>
      <c r="T50" s="220"/>
      <c r="U50" s="226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</row>
    <row r="51" spans="1:35" outlineLevel="2" x14ac:dyDescent="0.35">
      <c r="A51" s="53">
        <v>4</v>
      </c>
      <c r="B51" s="54" t="s">
        <v>770</v>
      </c>
      <c r="C51" s="101"/>
      <c r="D51" s="102"/>
      <c r="E51" s="56"/>
      <c r="F51" s="103" t="s">
        <v>771</v>
      </c>
      <c r="G51" s="85">
        <v>1</v>
      </c>
      <c r="H51" s="221" t="s">
        <v>770</v>
      </c>
      <c r="I51" s="224" t="s">
        <v>772</v>
      </c>
      <c r="J51" s="225"/>
      <c r="K51" s="219">
        <v>1</v>
      </c>
      <c r="L51" s="219">
        <v>66.460000000000008</v>
      </c>
      <c r="M51" s="219"/>
      <c r="N51" s="219">
        <v>0.7</v>
      </c>
      <c r="O51" s="219"/>
      <c r="P51" s="219">
        <v>0.15</v>
      </c>
      <c r="Q51" s="219"/>
      <c r="R51" s="219">
        <f>L51*N51*P51</f>
        <v>6.9783000000000008</v>
      </c>
      <c r="S51" s="219">
        <v>6.98</v>
      </c>
      <c r="T51" s="220"/>
      <c r="U51" s="226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</row>
    <row r="52" spans="1:35" ht="43.5" outlineLevel="2" x14ac:dyDescent="0.35">
      <c r="A52" s="53">
        <v>3</v>
      </c>
      <c r="B52" s="54" t="s">
        <v>94</v>
      </c>
      <c r="C52" s="101" t="s">
        <v>40</v>
      </c>
      <c r="D52" s="102">
        <v>101616</v>
      </c>
      <c r="E52" s="56" t="s">
        <v>33</v>
      </c>
      <c r="F52" s="56" t="s">
        <v>93</v>
      </c>
      <c r="G52" s="109">
        <v>1</v>
      </c>
      <c r="H52" s="96" t="s">
        <v>94</v>
      </c>
      <c r="I52" s="227" t="s">
        <v>92</v>
      </c>
      <c r="J52" s="216"/>
      <c r="K52" s="216"/>
      <c r="L52" s="217"/>
      <c r="M52" s="217"/>
      <c r="N52" s="217"/>
      <c r="O52" s="217"/>
      <c r="P52" s="217"/>
      <c r="Q52" s="217"/>
      <c r="R52" s="217"/>
      <c r="S52" s="217"/>
      <c r="T52" s="217">
        <v>72.960000000000008</v>
      </c>
      <c r="U52" s="222" t="s">
        <v>37</v>
      </c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</row>
    <row r="53" spans="1:35" ht="87" outlineLevel="2" x14ac:dyDescent="0.35">
      <c r="A53" s="53">
        <v>4</v>
      </c>
      <c r="B53" s="54" t="s">
        <v>773</v>
      </c>
      <c r="C53" s="101"/>
      <c r="D53" s="102"/>
      <c r="E53" s="56"/>
      <c r="F53" s="103" t="s">
        <v>774</v>
      </c>
      <c r="G53" s="85">
        <v>1</v>
      </c>
      <c r="H53" s="221" t="s">
        <v>773</v>
      </c>
      <c r="I53" s="224" t="s">
        <v>2395</v>
      </c>
      <c r="J53" s="225"/>
      <c r="K53" s="219">
        <v>46</v>
      </c>
      <c r="L53" s="219">
        <v>0.6</v>
      </c>
      <c r="M53" s="219"/>
      <c r="N53" s="219">
        <v>0.7</v>
      </c>
      <c r="O53" s="219"/>
      <c r="P53" s="219"/>
      <c r="Q53" s="219"/>
      <c r="R53" s="219">
        <v>0.42</v>
      </c>
      <c r="S53" s="219">
        <v>19.32</v>
      </c>
      <c r="T53" s="220"/>
      <c r="U53" s="226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35" ht="29" outlineLevel="2" x14ac:dyDescent="0.35">
      <c r="A54" s="53">
        <v>4</v>
      </c>
      <c r="B54" s="54" t="s">
        <v>775</v>
      </c>
      <c r="C54" s="101"/>
      <c r="D54" s="102"/>
      <c r="E54" s="56"/>
      <c r="F54" s="103" t="s">
        <v>776</v>
      </c>
      <c r="G54" s="85">
        <v>1</v>
      </c>
      <c r="H54" s="221" t="s">
        <v>775</v>
      </c>
      <c r="I54" s="224" t="s">
        <v>716</v>
      </c>
      <c r="J54" s="225"/>
      <c r="K54" s="219">
        <v>5</v>
      </c>
      <c r="L54" s="219">
        <v>0.55000000000000004</v>
      </c>
      <c r="M54" s="219"/>
      <c r="N54" s="219">
        <v>0.7</v>
      </c>
      <c r="O54" s="219"/>
      <c r="P54" s="219"/>
      <c r="Q54" s="219"/>
      <c r="R54" s="219">
        <v>0.38500000000000001</v>
      </c>
      <c r="S54" s="219">
        <v>1.93</v>
      </c>
      <c r="T54" s="220"/>
      <c r="U54" s="226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</row>
    <row r="55" spans="1:35" ht="29" outlineLevel="2" x14ac:dyDescent="0.35">
      <c r="A55" s="53">
        <v>4</v>
      </c>
      <c r="B55" s="54" t="s">
        <v>777</v>
      </c>
      <c r="C55" s="101"/>
      <c r="D55" s="102"/>
      <c r="E55" s="56"/>
      <c r="F55" s="103" t="s">
        <v>778</v>
      </c>
      <c r="G55" s="85">
        <v>1</v>
      </c>
      <c r="H55" s="221" t="s">
        <v>777</v>
      </c>
      <c r="I55" s="224" t="s">
        <v>718</v>
      </c>
      <c r="J55" s="225"/>
      <c r="K55" s="219">
        <v>3</v>
      </c>
      <c r="L55" s="219">
        <v>0.6</v>
      </c>
      <c r="M55" s="219"/>
      <c r="N55" s="219">
        <v>0.75</v>
      </c>
      <c r="O55" s="219"/>
      <c r="P55" s="219"/>
      <c r="Q55" s="219"/>
      <c r="R55" s="219">
        <v>0.44999999999999996</v>
      </c>
      <c r="S55" s="219">
        <v>1.35</v>
      </c>
      <c r="T55" s="220"/>
      <c r="U55" s="226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</row>
    <row r="56" spans="1:35" ht="43.5" outlineLevel="2" x14ac:dyDescent="0.35">
      <c r="A56" s="53">
        <v>4</v>
      </c>
      <c r="B56" s="54" t="s">
        <v>779</v>
      </c>
      <c r="C56" s="101"/>
      <c r="D56" s="102"/>
      <c r="E56" s="56"/>
      <c r="F56" s="103" t="s">
        <v>780</v>
      </c>
      <c r="G56" s="85">
        <v>1</v>
      </c>
      <c r="H56" s="221" t="s">
        <v>779</v>
      </c>
      <c r="I56" s="224" t="s">
        <v>721</v>
      </c>
      <c r="J56" s="225"/>
      <c r="K56" s="219">
        <v>10</v>
      </c>
      <c r="L56" s="219">
        <v>0.7</v>
      </c>
      <c r="M56" s="219"/>
      <c r="N56" s="219">
        <v>0.7</v>
      </c>
      <c r="O56" s="219"/>
      <c r="P56" s="219"/>
      <c r="Q56" s="219"/>
      <c r="R56" s="219">
        <v>0.48999999999999994</v>
      </c>
      <c r="S56" s="219">
        <v>4.9000000000000004</v>
      </c>
      <c r="T56" s="220"/>
      <c r="U56" s="226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</row>
    <row r="57" spans="1:35" ht="29" outlineLevel="2" x14ac:dyDescent="0.35">
      <c r="A57" s="53">
        <v>4</v>
      </c>
      <c r="B57" s="54" t="s">
        <v>781</v>
      </c>
      <c r="C57" s="101"/>
      <c r="D57" s="102"/>
      <c r="E57" s="56"/>
      <c r="F57" s="103" t="s">
        <v>782</v>
      </c>
      <c r="G57" s="85">
        <v>1</v>
      </c>
      <c r="H57" s="221" t="s">
        <v>781</v>
      </c>
      <c r="I57" s="224" t="s">
        <v>724</v>
      </c>
      <c r="J57" s="225"/>
      <c r="K57" s="219">
        <v>2</v>
      </c>
      <c r="L57" s="219">
        <v>0.65</v>
      </c>
      <c r="M57" s="219"/>
      <c r="N57" s="219">
        <v>0.7</v>
      </c>
      <c r="O57" s="219"/>
      <c r="P57" s="219"/>
      <c r="Q57" s="219"/>
      <c r="R57" s="219">
        <v>0.45499999999999996</v>
      </c>
      <c r="S57" s="219">
        <v>0.91</v>
      </c>
      <c r="T57" s="220"/>
      <c r="U57" s="226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</row>
    <row r="58" spans="1:35" ht="29" outlineLevel="2" x14ac:dyDescent="0.35">
      <c r="A58" s="53">
        <v>4</v>
      </c>
      <c r="B58" s="54" t="s">
        <v>783</v>
      </c>
      <c r="C58" s="101"/>
      <c r="D58" s="102"/>
      <c r="E58" s="56"/>
      <c r="F58" s="103" t="s">
        <v>784</v>
      </c>
      <c r="G58" s="85">
        <v>1</v>
      </c>
      <c r="H58" s="221" t="s">
        <v>783</v>
      </c>
      <c r="I58" s="224" t="s">
        <v>727</v>
      </c>
      <c r="J58" s="225"/>
      <c r="K58" s="219">
        <v>3</v>
      </c>
      <c r="L58" s="219">
        <v>0.65</v>
      </c>
      <c r="M58" s="219"/>
      <c r="N58" s="219">
        <v>0.75</v>
      </c>
      <c r="O58" s="219"/>
      <c r="P58" s="219"/>
      <c r="Q58" s="219"/>
      <c r="R58" s="219">
        <v>0.48750000000000004</v>
      </c>
      <c r="S58" s="219">
        <v>1.46</v>
      </c>
      <c r="T58" s="220"/>
      <c r="U58" s="226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</row>
    <row r="59" spans="1:35" ht="29" outlineLevel="2" x14ac:dyDescent="0.35">
      <c r="A59" s="53">
        <v>4</v>
      </c>
      <c r="B59" s="54" t="s">
        <v>785</v>
      </c>
      <c r="C59" s="101"/>
      <c r="D59" s="102"/>
      <c r="E59" s="56"/>
      <c r="F59" s="103" t="s">
        <v>786</v>
      </c>
      <c r="G59" s="85">
        <v>1</v>
      </c>
      <c r="H59" s="221" t="s">
        <v>785</v>
      </c>
      <c r="I59" s="224" t="s">
        <v>730</v>
      </c>
      <c r="J59" s="225"/>
      <c r="K59" s="219">
        <v>2</v>
      </c>
      <c r="L59" s="219">
        <v>0.6</v>
      </c>
      <c r="M59" s="219"/>
      <c r="N59" s="219">
        <v>0.9</v>
      </c>
      <c r="O59" s="219"/>
      <c r="P59" s="219"/>
      <c r="Q59" s="219"/>
      <c r="R59" s="219">
        <v>0.54</v>
      </c>
      <c r="S59" s="219">
        <v>1.08</v>
      </c>
      <c r="T59" s="220"/>
      <c r="U59" s="226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</row>
    <row r="60" spans="1:35" ht="29" outlineLevel="2" x14ac:dyDescent="0.35">
      <c r="A60" s="53">
        <v>4</v>
      </c>
      <c r="B60" s="54" t="s">
        <v>787</v>
      </c>
      <c r="C60" s="101"/>
      <c r="D60" s="102"/>
      <c r="E60" s="56"/>
      <c r="F60" s="103" t="s">
        <v>788</v>
      </c>
      <c r="G60" s="85">
        <v>1</v>
      </c>
      <c r="H60" s="221" t="s">
        <v>787</v>
      </c>
      <c r="I60" s="224" t="s">
        <v>733</v>
      </c>
      <c r="J60" s="225"/>
      <c r="K60" s="219">
        <v>5</v>
      </c>
      <c r="L60" s="219">
        <v>0.75</v>
      </c>
      <c r="M60" s="219"/>
      <c r="N60" s="219">
        <v>0.75</v>
      </c>
      <c r="O60" s="219"/>
      <c r="P60" s="219"/>
      <c r="Q60" s="219"/>
      <c r="R60" s="219">
        <v>0.5625</v>
      </c>
      <c r="S60" s="219">
        <v>2.81</v>
      </c>
      <c r="T60" s="220"/>
      <c r="U60" s="226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</row>
    <row r="61" spans="1:35" ht="29" outlineLevel="2" x14ac:dyDescent="0.35">
      <c r="A61" s="53">
        <v>4</v>
      </c>
      <c r="B61" s="54" t="s">
        <v>789</v>
      </c>
      <c r="C61" s="101"/>
      <c r="D61" s="102"/>
      <c r="E61" s="56"/>
      <c r="F61" s="103" t="s">
        <v>790</v>
      </c>
      <c r="G61" s="85">
        <v>1</v>
      </c>
      <c r="H61" s="221" t="s">
        <v>789</v>
      </c>
      <c r="I61" s="224" t="s">
        <v>736</v>
      </c>
      <c r="J61" s="225"/>
      <c r="K61" s="219">
        <v>5</v>
      </c>
      <c r="L61" s="219">
        <v>0.8</v>
      </c>
      <c r="M61" s="219"/>
      <c r="N61" s="219">
        <v>0.8</v>
      </c>
      <c r="O61" s="219"/>
      <c r="P61" s="219"/>
      <c r="Q61" s="219"/>
      <c r="R61" s="219">
        <v>0.64000000000000012</v>
      </c>
      <c r="S61" s="219">
        <v>3.2</v>
      </c>
      <c r="T61" s="220"/>
      <c r="U61" s="226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</row>
    <row r="62" spans="1:35" ht="29" outlineLevel="2" x14ac:dyDescent="0.35">
      <c r="A62" s="53">
        <v>4</v>
      </c>
      <c r="B62" s="54" t="s">
        <v>791</v>
      </c>
      <c r="C62" s="101"/>
      <c r="D62" s="102"/>
      <c r="E62" s="56"/>
      <c r="F62" s="103" t="s">
        <v>792</v>
      </c>
      <c r="G62" s="85">
        <v>1</v>
      </c>
      <c r="H62" s="221" t="s">
        <v>791</v>
      </c>
      <c r="I62" s="224" t="s">
        <v>739</v>
      </c>
      <c r="J62" s="225"/>
      <c r="K62" s="219">
        <v>4</v>
      </c>
      <c r="L62" s="219">
        <v>0.85</v>
      </c>
      <c r="M62" s="219"/>
      <c r="N62" s="219">
        <v>0.9</v>
      </c>
      <c r="O62" s="219"/>
      <c r="P62" s="219"/>
      <c r="Q62" s="219"/>
      <c r="R62" s="219">
        <v>0.76500000000000001</v>
      </c>
      <c r="S62" s="219">
        <v>3.06</v>
      </c>
      <c r="T62" s="220"/>
      <c r="U62" s="226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</row>
    <row r="63" spans="1:35" ht="29" outlineLevel="2" x14ac:dyDescent="0.35">
      <c r="A63" s="53">
        <v>4</v>
      </c>
      <c r="B63" s="54" t="s">
        <v>793</v>
      </c>
      <c r="C63" s="101"/>
      <c r="D63" s="102"/>
      <c r="E63" s="56"/>
      <c r="F63" s="103" t="s">
        <v>794</v>
      </c>
      <c r="G63" s="85">
        <v>1</v>
      </c>
      <c r="H63" s="221" t="s">
        <v>793</v>
      </c>
      <c r="I63" s="224" t="s">
        <v>742</v>
      </c>
      <c r="J63" s="225"/>
      <c r="K63" s="219">
        <v>1</v>
      </c>
      <c r="L63" s="219">
        <v>0.9</v>
      </c>
      <c r="M63" s="219"/>
      <c r="N63" s="219">
        <v>0.9</v>
      </c>
      <c r="O63" s="219"/>
      <c r="P63" s="219"/>
      <c r="Q63" s="219"/>
      <c r="R63" s="219">
        <v>0.81</v>
      </c>
      <c r="S63" s="219">
        <v>0.81</v>
      </c>
      <c r="T63" s="220"/>
      <c r="U63" s="226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</row>
    <row r="64" spans="1:35" ht="29" outlineLevel="2" x14ac:dyDescent="0.35">
      <c r="A64" s="53">
        <v>4</v>
      </c>
      <c r="B64" s="54" t="s">
        <v>795</v>
      </c>
      <c r="C64" s="101"/>
      <c r="D64" s="102"/>
      <c r="E64" s="56"/>
      <c r="F64" s="103" t="s">
        <v>796</v>
      </c>
      <c r="G64" s="85">
        <v>1</v>
      </c>
      <c r="H64" s="221" t="s">
        <v>795</v>
      </c>
      <c r="I64" s="224" t="s">
        <v>745</v>
      </c>
      <c r="J64" s="225"/>
      <c r="K64" s="219">
        <v>1</v>
      </c>
      <c r="L64" s="219">
        <v>0.9</v>
      </c>
      <c r="M64" s="219"/>
      <c r="N64" s="219">
        <v>1</v>
      </c>
      <c r="O64" s="219"/>
      <c r="P64" s="219"/>
      <c r="Q64" s="219"/>
      <c r="R64" s="219">
        <v>0.9</v>
      </c>
      <c r="S64" s="219">
        <v>0.9</v>
      </c>
      <c r="T64" s="220"/>
      <c r="U64" s="226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</row>
    <row r="65" spans="1:35" ht="29" outlineLevel="2" x14ac:dyDescent="0.35">
      <c r="A65" s="53">
        <v>4</v>
      </c>
      <c r="B65" s="54" t="s">
        <v>797</v>
      </c>
      <c r="C65" s="101"/>
      <c r="D65" s="102"/>
      <c r="E65" s="56"/>
      <c r="F65" s="103" t="s">
        <v>798</v>
      </c>
      <c r="G65" s="85">
        <v>1</v>
      </c>
      <c r="H65" s="221" t="s">
        <v>797</v>
      </c>
      <c r="I65" s="224" t="s">
        <v>748</v>
      </c>
      <c r="J65" s="225"/>
      <c r="K65" s="219">
        <v>1</v>
      </c>
      <c r="L65" s="219">
        <v>1.05</v>
      </c>
      <c r="M65" s="219"/>
      <c r="N65" s="219">
        <v>1.2</v>
      </c>
      <c r="O65" s="219"/>
      <c r="P65" s="219"/>
      <c r="Q65" s="219"/>
      <c r="R65" s="219">
        <v>1.26</v>
      </c>
      <c r="S65" s="219">
        <v>1.26</v>
      </c>
      <c r="T65" s="220"/>
      <c r="U65" s="226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</row>
    <row r="66" spans="1:35" ht="29" outlineLevel="2" x14ac:dyDescent="0.35">
      <c r="A66" s="53">
        <v>4</v>
      </c>
      <c r="B66" s="54" t="s">
        <v>799</v>
      </c>
      <c r="C66" s="101"/>
      <c r="D66" s="102"/>
      <c r="E66" s="56"/>
      <c r="F66" s="103" t="s">
        <v>800</v>
      </c>
      <c r="G66" s="85">
        <v>1</v>
      </c>
      <c r="H66" s="221" t="s">
        <v>799</v>
      </c>
      <c r="I66" s="224" t="s">
        <v>751</v>
      </c>
      <c r="J66" s="225"/>
      <c r="K66" s="219">
        <v>1</v>
      </c>
      <c r="L66" s="219">
        <v>1.1499999999999999</v>
      </c>
      <c r="M66" s="219"/>
      <c r="N66" s="219">
        <v>1.2</v>
      </c>
      <c r="O66" s="219"/>
      <c r="P66" s="219"/>
      <c r="Q66" s="219"/>
      <c r="R66" s="219">
        <v>1.38</v>
      </c>
      <c r="S66" s="219">
        <v>1.38</v>
      </c>
      <c r="T66" s="220"/>
      <c r="U66" s="226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</row>
    <row r="67" spans="1:35" outlineLevel="2" x14ac:dyDescent="0.35">
      <c r="A67" s="53">
        <v>4</v>
      </c>
      <c r="B67" s="54" t="s">
        <v>801</v>
      </c>
      <c r="C67" s="101"/>
      <c r="D67" s="102"/>
      <c r="E67" s="56"/>
      <c r="F67" s="103" t="s">
        <v>802</v>
      </c>
      <c r="G67" s="85">
        <v>1</v>
      </c>
      <c r="H67" s="221" t="s">
        <v>801</v>
      </c>
      <c r="I67" s="224" t="s">
        <v>754</v>
      </c>
      <c r="J67" s="225"/>
      <c r="K67" s="219">
        <v>1</v>
      </c>
      <c r="L67" s="219">
        <v>190.58000000000004</v>
      </c>
      <c r="M67" s="219"/>
      <c r="N67" s="219">
        <v>0.15</v>
      </c>
      <c r="O67" s="219"/>
      <c r="P67" s="219"/>
      <c r="Q67" s="219"/>
      <c r="R67" s="219">
        <v>28.587000000000007</v>
      </c>
      <c r="S67" s="219">
        <v>28.59</v>
      </c>
      <c r="T67" s="220"/>
      <c r="U67" s="226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</row>
    <row r="68" spans="1:35" ht="75" customHeight="1" outlineLevel="2" x14ac:dyDescent="0.35">
      <c r="A68" s="53">
        <v>3</v>
      </c>
      <c r="B68" s="54" t="s">
        <v>97</v>
      </c>
      <c r="C68" s="101" t="s">
        <v>40</v>
      </c>
      <c r="D68" s="102">
        <v>96619</v>
      </c>
      <c r="E68" s="56" t="s">
        <v>33</v>
      </c>
      <c r="F68" s="56" t="s">
        <v>96</v>
      </c>
      <c r="G68" s="109">
        <v>1</v>
      </c>
      <c r="H68" s="96" t="s">
        <v>97</v>
      </c>
      <c r="I68" s="227" t="s">
        <v>95</v>
      </c>
      <c r="J68" s="216"/>
      <c r="K68" s="216"/>
      <c r="L68" s="217"/>
      <c r="M68" s="217"/>
      <c r="N68" s="217"/>
      <c r="O68" s="217"/>
      <c r="P68" s="217"/>
      <c r="Q68" s="217"/>
      <c r="R68" s="217"/>
      <c r="S68" s="217"/>
      <c r="T68" s="217">
        <f>SUM(S69:S83)</f>
        <v>67.728000000000009</v>
      </c>
      <c r="U68" s="222" t="s">
        <v>37</v>
      </c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</row>
    <row r="69" spans="1:35" ht="87" outlineLevel="2" x14ac:dyDescent="0.35">
      <c r="A69" s="53">
        <v>4</v>
      </c>
      <c r="B69" s="54" t="s">
        <v>803</v>
      </c>
      <c r="C69" s="101"/>
      <c r="D69" s="102"/>
      <c r="E69" s="56"/>
      <c r="F69" s="103" t="s">
        <v>804</v>
      </c>
      <c r="G69" s="85">
        <v>1</v>
      </c>
      <c r="H69" s="221" t="s">
        <v>803</v>
      </c>
      <c r="I69" s="224" t="s">
        <v>2395</v>
      </c>
      <c r="J69" s="225"/>
      <c r="K69" s="219">
        <v>46</v>
      </c>
      <c r="L69" s="219">
        <v>0.6</v>
      </c>
      <c r="M69" s="219"/>
      <c r="N69" s="219">
        <v>0.7</v>
      </c>
      <c r="O69" s="219"/>
      <c r="P69" s="219"/>
      <c r="Q69" s="219"/>
      <c r="R69" s="219">
        <f>L69*N69</f>
        <v>0.42</v>
      </c>
      <c r="S69" s="219">
        <f>R69*K69</f>
        <v>19.32</v>
      </c>
      <c r="T69" s="220"/>
      <c r="U69" s="226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</row>
    <row r="70" spans="1:35" ht="29" outlineLevel="2" x14ac:dyDescent="0.35">
      <c r="A70" s="53">
        <v>4</v>
      </c>
      <c r="B70" s="54" t="s">
        <v>805</v>
      </c>
      <c r="C70" s="101"/>
      <c r="D70" s="102"/>
      <c r="E70" s="56"/>
      <c r="F70" s="103" t="s">
        <v>806</v>
      </c>
      <c r="G70" s="85">
        <v>1</v>
      </c>
      <c r="H70" s="221" t="s">
        <v>805</v>
      </c>
      <c r="I70" s="224" t="s">
        <v>716</v>
      </c>
      <c r="J70" s="225"/>
      <c r="K70" s="219">
        <v>5</v>
      </c>
      <c r="L70" s="219">
        <v>0.55000000000000004</v>
      </c>
      <c r="M70" s="219"/>
      <c r="N70" s="219">
        <v>0.7</v>
      </c>
      <c r="O70" s="219"/>
      <c r="P70" s="219"/>
      <c r="Q70" s="219"/>
      <c r="R70" s="219">
        <f t="shared" ref="R70:R83" si="3">L70*N70</f>
        <v>0.38500000000000001</v>
      </c>
      <c r="S70" s="219">
        <f t="shared" ref="S70:S83" si="4">R70*K70</f>
        <v>1.925</v>
      </c>
      <c r="T70" s="220"/>
      <c r="U70" s="226"/>
      <c r="W70" s="57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</row>
    <row r="71" spans="1:35" ht="29" outlineLevel="2" x14ac:dyDescent="0.35">
      <c r="A71" s="53">
        <v>4</v>
      </c>
      <c r="B71" s="54" t="s">
        <v>807</v>
      </c>
      <c r="C71" s="101"/>
      <c r="D71" s="102"/>
      <c r="E71" s="56"/>
      <c r="F71" s="103" t="s">
        <v>808</v>
      </c>
      <c r="G71" s="85">
        <v>1</v>
      </c>
      <c r="H71" s="221" t="s">
        <v>807</v>
      </c>
      <c r="I71" s="224" t="s">
        <v>718</v>
      </c>
      <c r="J71" s="225"/>
      <c r="K71" s="219">
        <v>3</v>
      </c>
      <c r="L71" s="219">
        <v>0.6</v>
      </c>
      <c r="M71" s="219"/>
      <c r="N71" s="219">
        <v>0.75</v>
      </c>
      <c r="O71" s="219"/>
      <c r="P71" s="219"/>
      <c r="Q71" s="219"/>
      <c r="R71" s="219">
        <f t="shared" si="3"/>
        <v>0.44999999999999996</v>
      </c>
      <c r="S71" s="219">
        <f t="shared" si="4"/>
        <v>1.3499999999999999</v>
      </c>
      <c r="T71" s="220"/>
      <c r="U71" s="226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</row>
    <row r="72" spans="1:35" ht="43.5" outlineLevel="2" x14ac:dyDescent="0.35">
      <c r="A72" s="53">
        <v>4</v>
      </c>
      <c r="B72" s="54" t="s">
        <v>809</v>
      </c>
      <c r="C72" s="101"/>
      <c r="D72" s="102"/>
      <c r="E72" s="56"/>
      <c r="F72" s="103" t="s">
        <v>810</v>
      </c>
      <c r="G72" s="85">
        <v>1</v>
      </c>
      <c r="H72" s="221" t="s">
        <v>809</v>
      </c>
      <c r="I72" s="224" t="s">
        <v>721</v>
      </c>
      <c r="J72" s="225"/>
      <c r="K72" s="219">
        <v>10</v>
      </c>
      <c r="L72" s="219">
        <v>0.7</v>
      </c>
      <c r="M72" s="219"/>
      <c r="N72" s="219">
        <v>0.7</v>
      </c>
      <c r="O72" s="219"/>
      <c r="P72" s="219"/>
      <c r="Q72" s="219"/>
      <c r="R72" s="219">
        <f t="shared" si="3"/>
        <v>0.48999999999999994</v>
      </c>
      <c r="S72" s="219">
        <f t="shared" si="4"/>
        <v>4.8999999999999995</v>
      </c>
      <c r="T72" s="220"/>
      <c r="U72" s="226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</row>
    <row r="73" spans="1:35" ht="29" outlineLevel="2" x14ac:dyDescent="0.35">
      <c r="A73" s="53">
        <v>4</v>
      </c>
      <c r="B73" s="54" t="s">
        <v>811</v>
      </c>
      <c r="C73" s="101"/>
      <c r="D73" s="102"/>
      <c r="E73" s="56"/>
      <c r="F73" s="103" t="s">
        <v>812</v>
      </c>
      <c r="G73" s="85">
        <v>1</v>
      </c>
      <c r="H73" s="221" t="s">
        <v>811</v>
      </c>
      <c r="I73" s="224" t="s">
        <v>724</v>
      </c>
      <c r="J73" s="225"/>
      <c r="K73" s="219">
        <v>2</v>
      </c>
      <c r="L73" s="219">
        <v>0.65</v>
      </c>
      <c r="M73" s="219"/>
      <c r="N73" s="219">
        <v>0.7</v>
      </c>
      <c r="O73" s="219"/>
      <c r="P73" s="219"/>
      <c r="Q73" s="219"/>
      <c r="R73" s="219">
        <f t="shared" si="3"/>
        <v>0.45499999999999996</v>
      </c>
      <c r="S73" s="219">
        <f t="shared" si="4"/>
        <v>0.90999999999999992</v>
      </c>
      <c r="T73" s="220"/>
      <c r="U73" s="226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</row>
    <row r="74" spans="1:35" ht="29" outlineLevel="2" x14ac:dyDescent="0.35">
      <c r="A74" s="53">
        <v>4</v>
      </c>
      <c r="B74" s="54" t="s">
        <v>813</v>
      </c>
      <c r="C74" s="101"/>
      <c r="D74" s="102"/>
      <c r="E74" s="56"/>
      <c r="F74" s="103" t="s">
        <v>814</v>
      </c>
      <c r="G74" s="85">
        <v>1</v>
      </c>
      <c r="H74" s="221" t="s">
        <v>813</v>
      </c>
      <c r="I74" s="224" t="s">
        <v>727</v>
      </c>
      <c r="J74" s="225"/>
      <c r="K74" s="219">
        <v>3</v>
      </c>
      <c r="L74" s="219">
        <v>0.65</v>
      </c>
      <c r="M74" s="219"/>
      <c r="N74" s="219">
        <v>0.75</v>
      </c>
      <c r="O74" s="219"/>
      <c r="P74" s="219"/>
      <c r="Q74" s="219"/>
      <c r="R74" s="219">
        <f t="shared" si="3"/>
        <v>0.48750000000000004</v>
      </c>
      <c r="S74" s="219">
        <f t="shared" si="4"/>
        <v>1.4625000000000001</v>
      </c>
      <c r="T74" s="220"/>
      <c r="U74" s="226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</row>
    <row r="75" spans="1:35" ht="29" outlineLevel="2" x14ac:dyDescent="0.35">
      <c r="A75" s="53">
        <v>4</v>
      </c>
      <c r="B75" s="54" t="s">
        <v>815</v>
      </c>
      <c r="C75" s="101"/>
      <c r="D75" s="102"/>
      <c r="E75" s="56"/>
      <c r="F75" s="103" t="s">
        <v>816</v>
      </c>
      <c r="G75" s="85">
        <v>1</v>
      </c>
      <c r="H75" s="221" t="s">
        <v>815</v>
      </c>
      <c r="I75" s="224" t="s">
        <v>730</v>
      </c>
      <c r="J75" s="225"/>
      <c r="K75" s="219">
        <v>2</v>
      </c>
      <c r="L75" s="219">
        <v>0.6</v>
      </c>
      <c r="M75" s="219"/>
      <c r="N75" s="219">
        <v>0.9</v>
      </c>
      <c r="O75" s="219"/>
      <c r="P75" s="219"/>
      <c r="Q75" s="219"/>
      <c r="R75" s="219">
        <f t="shared" si="3"/>
        <v>0.54</v>
      </c>
      <c r="S75" s="219">
        <f t="shared" si="4"/>
        <v>1.08</v>
      </c>
      <c r="T75" s="220"/>
      <c r="U75" s="226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</row>
    <row r="76" spans="1:35" ht="29" outlineLevel="2" x14ac:dyDescent="0.35">
      <c r="A76" s="53">
        <v>4</v>
      </c>
      <c r="B76" s="54" t="s">
        <v>817</v>
      </c>
      <c r="C76" s="101"/>
      <c r="D76" s="102"/>
      <c r="E76" s="56"/>
      <c r="F76" s="103" t="s">
        <v>818</v>
      </c>
      <c r="G76" s="85">
        <v>1</v>
      </c>
      <c r="H76" s="221" t="s">
        <v>817</v>
      </c>
      <c r="I76" s="224" t="s">
        <v>733</v>
      </c>
      <c r="J76" s="225"/>
      <c r="K76" s="219">
        <v>5</v>
      </c>
      <c r="L76" s="219">
        <v>0.75</v>
      </c>
      <c r="M76" s="219"/>
      <c r="N76" s="219">
        <v>0.75</v>
      </c>
      <c r="O76" s="219"/>
      <c r="P76" s="219"/>
      <c r="Q76" s="219"/>
      <c r="R76" s="219">
        <f t="shared" si="3"/>
        <v>0.5625</v>
      </c>
      <c r="S76" s="219">
        <f t="shared" si="4"/>
        <v>2.8125</v>
      </c>
      <c r="T76" s="220"/>
      <c r="U76" s="226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</row>
    <row r="77" spans="1:35" ht="29" outlineLevel="2" x14ac:dyDescent="0.35">
      <c r="A77" s="53">
        <v>4</v>
      </c>
      <c r="B77" s="54" t="s">
        <v>819</v>
      </c>
      <c r="C77" s="101"/>
      <c r="D77" s="102"/>
      <c r="E77" s="56"/>
      <c r="F77" s="103" t="s">
        <v>820</v>
      </c>
      <c r="G77" s="85">
        <v>1</v>
      </c>
      <c r="H77" s="221" t="s">
        <v>819</v>
      </c>
      <c r="I77" s="224" t="s">
        <v>736</v>
      </c>
      <c r="J77" s="225"/>
      <c r="K77" s="219">
        <v>5</v>
      </c>
      <c r="L77" s="219">
        <v>0.8</v>
      </c>
      <c r="M77" s="219"/>
      <c r="N77" s="219">
        <v>0.8</v>
      </c>
      <c r="O77" s="219"/>
      <c r="P77" s="219"/>
      <c r="Q77" s="219"/>
      <c r="R77" s="219">
        <f t="shared" si="3"/>
        <v>0.64000000000000012</v>
      </c>
      <c r="S77" s="219">
        <f t="shared" si="4"/>
        <v>3.2000000000000006</v>
      </c>
      <c r="T77" s="220"/>
      <c r="U77" s="226"/>
      <c r="W77" s="57"/>
      <c r="X77" s="57"/>
      <c r="Y77" s="57"/>
      <c r="Z77" s="57"/>
      <c r="AA77" s="57"/>
      <c r="AB77" s="57"/>
      <c r="AC77" s="57"/>
      <c r="AD77" s="57"/>
      <c r="AE77" s="57"/>
      <c r="AF77" s="57"/>
      <c r="AG77" s="57"/>
      <c r="AH77" s="57"/>
      <c r="AI77" s="57"/>
    </row>
    <row r="78" spans="1:35" ht="29" outlineLevel="2" x14ac:dyDescent="0.35">
      <c r="A78" s="53">
        <v>4</v>
      </c>
      <c r="B78" s="54" t="s">
        <v>821</v>
      </c>
      <c r="C78" s="101"/>
      <c r="D78" s="102"/>
      <c r="E78" s="56"/>
      <c r="F78" s="103" t="s">
        <v>822</v>
      </c>
      <c r="G78" s="85">
        <v>1</v>
      </c>
      <c r="H78" s="221" t="s">
        <v>821</v>
      </c>
      <c r="I78" s="224" t="s">
        <v>739</v>
      </c>
      <c r="J78" s="225"/>
      <c r="K78" s="219">
        <v>4</v>
      </c>
      <c r="L78" s="219">
        <v>0.85</v>
      </c>
      <c r="M78" s="219"/>
      <c r="N78" s="219">
        <v>0.9</v>
      </c>
      <c r="O78" s="219"/>
      <c r="P78" s="219"/>
      <c r="Q78" s="219"/>
      <c r="R78" s="219">
        <f t="shared" si="3"/>
        <v>0.76500000000000001</v>
      </c>
      <c r="S78" s="219">
        <f t="shared" si="4"/>
        <v>3.06</v>
      </c>
      <c r="T78" s="220"/>
      <c r="U78" s="226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  <c r="AI78" s="57"/>
    </row>
    <row r="79" spans="1:35" ht="29" outlineLevel="2" x14ac:dyDescent="0.35">
      <c r="A79" s="53">
        <v>4</v>
      </c>
      <c r="B79" s="54" t="s">
        <v>823</v>
      </c>
      <c r="C79" s="101"/>
      <c r="D79" s="102"/>
      <c r="E79" s="56"/>
      <c r="F79" s="103" t="s">
        <v>824</v>
      </c>
      <c r="G79" s="85">
        <v>1</v>
      </c>
      <c r="H79" s="221" t="s">
        <v>823</v>
      </c>
      <c r="I79" s="224" t="s">
        <v>742</v>
      </c>
      <c r="J79" s="225"/>
      <c r="K79" s="219">
        <v>1</v>
      </c>
      <c r="L79" s="219">
        <v>0.9</v>
      </c>
      <c r="M79" s="219"/>
      <c r="N79" s="219">
        <v>0.9</v>
      </c>
      <c r="O79" s="219"/>
      <c r="P79" s="219"/>
      <c r="Q79" s="219"/>
      <c r="R79" s="219">
        <f t="shared" si="3"/>
        <v>0.81</v>
      </c>
      <c r="S79" s="219">
        <f t="shared" si="4"/>
        <v>0.81</v>
      </c>
      <c r="T79" s="220"/>
      <c r="U79" s="226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7"/>
      <c r="AI79" s="57"/>
    </row>
    <row r="80" spans="1:35" ht="29" outlineLevel="2" x14ac:dyDescent="0.35">
      <c r="A80" s="53">
        <v>4</v>
      </c>
      <c r="B80" s="54" t="s">
        <v>825</v>
      </c>
      <c r="C80" s="101"/>
      <c r="D80" s="102"/>
      <c r="E80" s="56"/>
      <c r="F80" s="103" t="s">
        <v>826</v>
      </c>
      <c r="G80" s="85">
        <v>1</v>
      </c>
      <c r="H80" s="221" t="s">
        <v>825</v>
      </c>
      <c r="I80" s="224" t="s">
        <v>745</v>
      </c>
      <c r="J80" s="225"/>
      <c r="K80" s="219">
        <v>1</v>
      </c>
      <c r="L80" s="219">
        <v>0.9</v>
      </c>
      <c r="M80" s="219"/>
      <c r="N80" s="219">
        <v>1</v>
      </c>
      <c r="O80" s="219"/>
      <c r="P80" s="219"/>
      <c r="Q80" s="219"/>
      <c r="R80" s="219">
        <f t="shared" si="3"/>
        <v>0.9</v>
      </c>
      <c r="S80" s="219">
        <f t="shared" si="4"/>
        <v>0.9</v>
      </c>
      <c r="T80" s="220"/>
      <c r="U80" s="226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</row>
    <row r="81" spans="1:35" ht="29" outlineLevel="2" x14ac:dyDescent="0.35">
      <c r="A81" s="53">
        <v>4</v>
      </c>
      <c r="B81" s="54" t="s">
        <v>827</v>
      </c>
      <c r="C81" s="101"/>
      <c r="D81" s="102"/>
      <c r="E81" s="56"/>
      <c r="F81" s="103" t="s">
        <v>828</v>
      </c>
      <c r="G81" s="85">
        <v>1</v>
      </c>
      <c r="H81" s="221" t="s">
        <v>827</v>
      </c>
      <c r="I81" s="224" t="s">
        <v>748</v>
      </c>
      <c r="J81" s="225"/>
      <c r="K81" s="219">
        <v>1</v>
      </c>
      <c r="L81" s="219">
        <v>1.05</v>
      </c>
      <c r="M81" s="219"/>
      <c r="N81" s="219">
        <v>1.2</v>
      </c>
      <c r="O81" s="219"/>
      <c r="P81" s="219"/>
      <c r="Q81" s="219"/>
      <c r="R81" s="219">
        <f t="shared" si="3"/>
        <v>1.26</v>
      </c>
      <c r="S81" s="219">
        <f t="shared" si="4"/>
        <v>1.26</v>
      </c>
      <c r="T81" s="220"/>
      <c r="U81" s="226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</row>
    <row r="82" spans="1:35" ht="29" outlineLevel="2" x14ac:dyDescent="0.35">
      <c r="A82" s="53">
        <v>4</v>
      </c>
      <c r="B82" s="54" t="s">
        <v>829</v>
      </c>
      <c r="C82" s="101"/>
      <c r="D82" s="102"/>
      <c r="E82" s="56"/>
      <c r="F82" s="103" t="s">
        <v>830</v>
      </c>
      <c r="G82" s="85">
        <v>1</v>
      </c>
      <c r="H82" s="221" t="s">
        <v>829</v>
      </c>
      <c r="I82" s="224" t="s">
        <v>751</v>
      </c>
      <c r="J82" s="232"/>
      <c r="K82" s="219">
        <v>1</v>
      </c>
      <c r="L82" s="219">
        <v>1.1499999999999999</v>
      </c>
      <c r="M82" s="219"/>
      <c r="N82" s="219">
        <v>1.2</v>
      </c>
      <c r="O82" s="219"/>
      <c r="P82" s="219"/>
      <c r="Q82" s="219"/>
      <c r="R82" s="219">
        <f t="shared" si="3"/>
        <v>1.38</v>
      </c>
      <c r="S82" s="219">
        <f t="shared" si="4"/>
        <v>1.38</v>
      </c>
      <c r="T82" s="220"/>
      <c r="U82" s="226"/>
      <c r="W82" s="57"/>
      <c r="X82" s="57"/>
      <c r="Y82" s="57"/>
      <c r="Z82" s="57"/>
      <c r="AA82" s="57"/>
      <c r="AB82" s="57"/>
      <c r="AC82" s="57"/>
      <c r="AD82" s="57"/>
      <c r="AE82" s="57"/>
      <c r="AF82" s="57"/>
      <c r="AG82" s="57"/>
      <c r="AH82" s="57"/>
      <c r="AI82" s="57"/>
    </row>
    <row r="83" spans="1:35" outlineLevel="2" x14ac:dyDescent="0.35">
      <c r="A83" s="53">
        <v>4</v>
      </c>
      <c r="B83" s="54" t="s">
        <v>831</v>
      </c>
      <c r="C83" s="101"/>
      <c r="D83" s="102"/>
      <c r="E83" s="56"/>
      <c r="F83" s="103" t="s">
        <v>832</v>
      </c>
      <c r="G83" s="85">
        <v>1</v>
      </c>
      <c r="H83" s="221" t="s">
        <v>831</v>
      </c>
      <c r="I83" s="224" t="s">
        <v>754</v>
      </c>
      <c r="J83" s="225"/>
      <c r="K83" s="219">
        <v>1</v>
      </c>
      <c r="L83" s="219">
        <v>155.72000000000003</v>
      </c>
      <c r="M83" s="219"/>
      <c r="N83" s="219">
        <v>0.15</v>
      </c>
      <c r="O83" s="219"/>
      <c r="P83" s="219"/>
      <c r="Q83" s="219"/>
      <c r="R83" s="219">
        <f t="shared" si="3"/>
        <v>23.358000000000004</v>
      </c>
      <c r="S83" s="219">
        <f t="shared" si="4"/>
        <v>23.358000000000004</v>
      </c>
      <c r="T83" s="220"/>
      <c r="U83" s="226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</row>
    <row r="84" spans="1:35" ht="61.75" customHeight="1" outlineLevel="2" x14ac:dyDescent="0.35">
      <c r="A84" s="53">
        <v>3</v>
      </c>
      <c r="B84" s="54" t="s">
        <v>100</v>
      </c>
      <c r="C84" s="101" t="s">
        <v>40</v>
      </c>
      <c r="D84" s="102">
        <v>96545</v>
      </c>
      <c r="E84" s="56" t="s">
        <v>33</v>
      </c>
      <c r="F84" s="56" t="s">
        <v>99</v>
      </c>
      <c r="G84" s="109">
        <v>1</v>
      </c>
      <c r="H84" s="96" t="s">
        <v>100</v>
      </c>
      <c r="I84" s="227" t="s">
        <v>98</v>
      </c>
      <c r="J84" s="216"/>
      <c r="K84" s="216"/>
      <c r="L84" s="217"/>
      <c r="M84" s="217"/>
      <c r="N84" s="217"/>
      <c r="O84" s="217"/>
      <c r="P84" s="217"/>
      <c r="Q84" s="217"/>
      <c r="R84" s="217"/>
      <c r="S84" s="217"/>
      <c r="T84" s="217">
        <v>540.20000000000005</v>
      </c>
      <c r="U84" s="222" t="s">
        <v>101</v>
      </c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</row>
    <row r="85" spans="1:35" outlineLevel="2" x14ac:dyDescent="0.35">
      <c r="A85" s="53">
        <v>4</v>
      </c>
      <c r="B85" s="54" t="s">
        <v>833</v>
      </c>
      <c r="C85" s="101"/>
      <c r="D85" s="102"/>
      <c r="E85" s="56"/>
      <c r="F85" s="103" t="s">
        <v>834</v>
      </c>
      <c r="G85" s="85">
        <v>1</v>
      </c>
      <c r="H85" s="221" t="s">
        <v>833</v>
      </c>
      <c r="I85" s="224" t="s">
        <v>835</v>
      </c>
      <c r="J85" s="225"/>
      <c r="K85" s="219">
        <v>1</v>
      </c>
      <c r="L85" s="219">
        <v>540.20000000000005</v>
      </c>
      <c r="M85" s="219"/>
      <c r="N85" s="219"/>
      <c r="O85" s="219"/>
      <c r="P85" s="219"/>
      <c r="Q85" s="219"/>
      <c r="R85" s="219">
        <v>540.20000000000005</v>
      </c>
      <c r="S85" s="219">
        <v>540.20000000000005</v>
      </c>
      <c r="T85" s="220"/>
      <c r="U85" s="226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1:35" ht="78" customHeight="1" outlineLevel="2" x14ac:dyDescent="0.35">
      <c r="A86" s="53">
        <v>3</v>
      </c>
      <c r="B86" s="54" t="s">
        <v>104</v>
      </c>
      <c r="C86" s="101" t="s">
        <v>40</v>
      </c>
      <c r="D86" s="102">
        <v>96534</v>
      </c>
      <c r="E86" s="56" t="s">
        <v>33</v>
      </c>
      <c r="F86" s="56" t="s">
        <v>103</v>
      </c>
      <c r="G86" s="109">
        <v>1</v>
      </c>
      <c r="H86" s="96" t="s">
        <v>104</v>
      </c>
      <c r="I86" s="227" t="s">
        <v>102</v>
      </c>
      <c r="J86" s="216"/>
      <c r="K86" s="216"/>
      <c r="L86" s="217"/>
      <c r="M86" s="217"/>
      <c r="N86" s="217"/>
      <c r="O86" s="217"/>
      <c r="P86" s="217"/>
      <c r="Q86" s="217"/>
      <c r="R86" s="217"/>
      <c r="S86" s="217"/>
      <c r="T86" s="217">
        <v>164.89</v>
      </c>
      <c r="U86" s="222" t="s">
        <v>37</v>
      </c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1:35" outlineLevel="2" x14ac:dyDescent="0.35">
      <c r="A87" s="53">
        <v>4</v>
      </c>
      <c r="B87" s="54" t="s">
        <v>836</v>
      </c>
      <c r="C87" s="101"/>
      <c r="D87" s="102"/>
      <c r="E87" s="56"/>
      <c r="F87" s="103" t="s">
        <v>837</v>
      </c>
      <c r="G87" s="85">
        <v>1</v>
      </c>
      <c r="H87" s="221" t="s">
        <v>836</v>
      </c>
      <c r="I87" s="224" t="s">
        <v>838</v>
      </c>
      <c r="J87" s="225"/>
      <c r="K87" s="219">
        <v>1</v>
      </c>
      <c r="L87" s="219">
        <v>164.89</v>
      </c>
      <c r="M87" s="219"/>
      <c r="N87" s="219"/>
      <c r="O87" s="219"/>
      <c r="P87" s="219"/>
      <c r="Q87" s="219"/>
      <c r="R87" s="219">
        <v>164.89</v>
      </c>
      <c r="S87" s="219">
        <v>164.89</v>
      </c>
      <c r="T87" s="220"/>
      <c r="U87" s="226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</row>
    <row r="88" spans="1:35" ht="58" outlineLevel="2" x14ac:dyDescent="0.35">
      <c r="A88" s="53">
        <v>3</v>
      </c>
      <c r="B88" s="54" t="s">
        <v>107</v>
      </c>
      <c r="C88" s="101" t="s">
        <v>40</v>
      </c>
      <c r="D88" s="102">
        <v>94966</v>
      </c>
      <c r="E88" s="56" t="s">
        <v>33</v>
      </c>
      <c r="F88" s="56" t="s">
        <v>106</v>
      </c>
      <c r="G88" s="109">
        <v>1</v>
      </c>
      <c r="H88" s="96" t="s">
        <v>107</v>
      </c>
      <c r="I88" s="227" t="s">
        <v>105</v>
      </c>
      <c r="J88" s="216"/>
      <c r="K88" s="216"/>
      <c r="L88" s="217"/>
      <c r="M88" s="217"/>
      <c r="N88" s="217"/>
      <c r="O88" s="217"/>
      <c r="P88" s="217"/>
      <c r="Q88" s="217"/>
      <c r="R88" s="217"/>
      <c r="S88" s="217"/>
      <c r="T88" s="217">
        <f>S89+S90</f>
        <v>20.11</v>
      </c>
      <c r="U88" s="222" t="s">
        <v>68</v>
      </c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</row>
    <row r="89" spans="1:35" outlineLevel="2" x14ac:dyDescent="0.35">
      <c r="A89" s="53">
        <v>4</v>
      </c>
      <c r="B89" s="54" t="s">
        <v>839</v>
      </c>
      <c r="C89" s="101"/>
      <c r="D89" s="102"/>
      <c r="E89" s="56"/>
      <c r="F89" s="103" t="s">
        <v>840</v>
      </c>
      <c r="G89" s="85">
        <v>1</v>
      </c>
      <c r="H89" s="221" t="s">
        <v>839</v>
      </c>
      <c r="I89" s="224" t="s">
        <v>838</v>
      </c>
      <c r="J89" s="225"/>
      <c r="K89" s="219">
        <v>1</v>
      </c>
      <c r="L89" s="219">
        <v>6.14</v>
      </c>
      <c r="M89" s="219"/>
      <c r="N89" s="219"/>
      <c r="O89" s="219"/>
      <c r="P89" s="219"/>
      <c r="Q89" s="219"/>
      <c r="R89" s="219">
        <v>6.14</v>
      </c>
      <c r="S89" s="219">
        <v>6.14</v>
      </c>
      <c r="T89" s="220"/>
      <c r="U89" s="226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</row>
    <row r="90" spans="1:35" outlineLevel="2" x14ac:dyDescent="0.35">
      <c r="A90" s="53">
        <v>4</v>
      </c>
      <c r="B90" s="54" t="s">
        <v>841</v>
      </c>
      <c r="C90" s="101"/>
      <c r="D90" s="102"/>
      <c r="E90" s="56"/>
      <c r="F90" s="103" t="s">
        <v>842</v>
      </c>
      <c r="G90" s="85">
        <v>1</v>
      </c>
      <c r="H90" s="221" t="s">
        <v>841</v>
      </c>
      <c r="I90" s="224" t="s">
        <v>835</v>
      </c>
      <c r="J90" s="225"/>
      <c r="K90" s="219">
        <v>1</v>
      </c>
      <c r="L90" s="219">
        <v>13.97</v>
      </c>
      <c r="M90" s="219"/>
      <c r="N90" s="219"/>
      <c r="O90" s="219"/>
      <c r="P90" s="219"/>
      <c r="Q90" s="219"/>
      <c r="R90" s="219">
        <v>13.97</v>
      </c>
      <c r="S90" s="219">
        <v>13.97</v>
      </c>
      <c r="T90" s="220"/>
      <c r="U90" s="226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</row>
    <row r="91" spans="1:35" outlineLevel="2" x14ac:dyDescent="0.35">
      <c r="A91" s="53">
        <v>4</v>
      </c>
      <c r="B91" s="54" t="s">
        <v>843</v>
      </c>
      <c r="C91" s="101"/>
      <c r="D91" s="102"/>
      <c r="E91" s="56"/>
      <c r="F91" s="103" t="s">
        <v>844</v>
      </c>
      <c r="G91" s="85">
        <v>1</v>
      </c>
      <c r="H91" s="233" t="s">
        <v>843</v>
      </c>
      <c r="I91" s="234" t="s">
        <v>835</v>
      </c>
      <c r="J91" s="235" t="s">
        <v>2401</v>
      </c>
      <c r="K91" s="236">
        <v>1</v>
      </c>
      <c r="L91" s="236">
        <v>3.02</v>
      </c>
      <c r="M91" s="236"/>
      <c r="N91" s="236"/>
      <c r="O91" s="236"/>
      <c r="P91" s="236"/>
      <c r="Q91" s="236"/>
      <c r="R91" s="236">
        <v>3.02</v>
      </c>
      <c r="S91" s="236">
        <v>3.02</v>
      </c>
      <c r="T91" s="237"/>
      <c r="U91" s="238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</row>
    <row r="92" spans="1:35" ht="58" outlineLevel="2" x14ac:dyDescent="0.35">
      <c r="A92" s="53">
        <v>3</v>
      </c>
      <c r="B92" s="54" t="s">
        <v>110</v>
      </c>
      <c r="C92" s="101" t="s">
        <v>40</v>
      </c>
      <c r="D92" s="102">
        <v>94964</v>
      </c>
      <c r="E92" s="56" t="s">
        <v>33</v>
      </c>
      <c r="F92" s="56" t="s">
        <v>109</v>
      </c>
      <c r="G92" s="109">
        <v>1</v>
      </c>
      <c r="H92" s="96" t="s">
        <v>110</v>
      </c>
      <c r="I92" s="227" t="s">
        <v>108</v>
      </c>
      <c r="J92" s="216"/>
      <c r="K92" s="216"/>
      <c r="L92" s="217"/>
      <c r="M92" s="217"/>
      <c r="N92" s="217"/>
      <c r="O92" s="217"/>
      <c r="P92" s="217"/>
      <c r="Q92" s="217"/>
      <c r="R92" s="217"/>
      <c r="S92" s="217"/>
      <c r="T92" s="217">
        <v>11.07</v>
      </c>
      <c r="U92" s="222" t="s">
        <v>68</v>
      </c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</row>
    <row r="93" spans="1:35" outlineLevel="2" x14ac:dyDescent="0.35">
      <c r="A93" s="53">
        <v>4</v>
      </c>
      <c r="B93" s="54" t="s">
        <v>845</v>
      </c>
      <c r="C93" s="101"/>
      <c r="D93" s="102"/>
      <c r="E93" s="56"/>
      <c r="F93" s="103" t="s">
        <v>846</v>
      </c>
      <c r="G93" s="85">
        <v>1</v>
      </c>
      <c r="H93" s="221" t="s">
        <v>845</v>
      </c>
      <c r="I93" s="224" t="s">
        <v>838</v>
      </c>
      <c r="J93" s="225"/>
      <c r="K93" s="219">
        <v>1</v>
      </c>
      <c r="L93" s="219">
        <v>11.07</v>
      </c>
      <c r="M93" s="219"/>
      <c r="N93" s="219"/>
      <c r="O93" s="219"/>
      <c r="P93" s="219"/>
      <c r="Q93" s="219"/>
      <c r="R93" s="219">
        <v>11.07</v>
      </c>
      <c r="S93" s="219">
        <v>11.07</v>
      </c>
      <c r="T93" s="220"/>
      <c r="U93" s="226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</row>
    <row r="94" spans="1:35" ht="43.5" outlineLevel="2" x14ac:dyDescent="0.35">
      <c r="A94" s="53">
        <v>3</v>
      </c>
      <c r="B94" s="54" t="s">
        <v>113</v>
      </c>
      <c r="C94" s="101" t="s">
        <v>40</v>
      </c>
      <c r="D94" s="102">
        <v>103670</v>
      </c>
      <c r="E94" s="56" t="s">
        <v>33</v>
      </c>
      <c r="F94" s="56" t="s">
        <v>112</v>
      </c>
      <c r="G94" s="109">
        <v>1</v>
      </c>
      <c r="H94" s="96" t="s">
        <v>113</v>
      </c>
      <c r="I94" s="227" t="s">
        <v>111</v>
      </c>
      <c r="J94" s="216"/>
      <c r="K94" s="216"/>
      <c r="L94" s="217"/>
      <c r="M94" s="217"/>
      <c r="N94" s="217"/>
      <c r="O94" s="217"/>
      <c r="P94" s="217"/>
      <c r="Q94" s="217"/>
      <c r="R94" s="217"/>
      <c r="S94" s="217"/>
      <c r="T94" s="217">
        <f>S95</f>
        <v>31.18</v>
      </c>
      <c r="U94" s="222" t="s">
        <v>68</v>
      </c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</row>
    <row r="95" spans="1:35" outlineLevel="2" x14ac:dyDescent="0.35">
      <c r="A95" s="53">
        <v>4</v>
      </c>
      <c r="B95" s="54" t="s">
        <v>847</v>
      </c>
      <c r="C95" s="101"/>
      <c r="D95" s="102"/>
      <c r="E95" s="56"/>
      <c r="F95" s="103" t="s">
        <v>848</v>
      </c>
      <c r="G95" s="85">
        <v>1</v>
      </c>
      <c r="H95" s="221" t="s">
        <v>847</v>
      </c>
      <c r="I95" s="224" t="s">
        <v>2402</v>
      </c>
      <c r="J95" s="225"/>
      <c r="K95" s="219">
        <v>1</v>
      </c>
      <c r="L95" s="219">
        <f>T88+T92</f>
        <v>31.18</v>
      </c>
      <c r="M95" s="219"/>
      <c r="N95" s="219"/>
      <c r="O95" s="219"/>
      <c r="P95" s="219"/>
      <c r="Q95" s="219"/>
      <c r="R95" s="219">
        <f>L95</f>
        <v>31.18</v>
      </c>
      <c r="S95" s="219">
        <f>R95</f>
        <v>31.18</v>
      </c>
      <c r="T95" s="220"/>
      <c r="U95" s="226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</row>
    <row r="96" spans="1:35" ht="66" customHeight="1" outlineLevel="2" x14ac:dyDescent="0.35">
      <c r="A96" s="53">
        <v>3</v>
      </c>
      <c r="B96" s="54" t="s">
        <v>116</v>
      </c>
      <c r="C96" s="101" t="s">
        <v>40</v>
      </c>
      <c r="D96" s="102">
        <v>96543</v>
      </c>
      <c r="E96" s="56" t="s">
        <v>33</v>
      </c>
      <c r="F96" s="56" t="s">
        <v>115</v>
      </c>
      <c r="G96" s="109">
        <v>1</v>
      </c>
      <c r="H96" s="96" t="s">
        <v>116</v>
      </c>
      <c r="I96" s="227" t="s">
        <v>114</v>
      </c>
      <c r="J96" s="216"/>
      <c r="K96" s="216"/>
      <c r="L96" s="217"/>
      <c r="M96" s="217"/>
      <c r="N96" s="217"/>
      <c r="O96" s="217"/>
      <c r="P96" s="217"/>
      <c r="Q96" s="217"/>
      <c r="R96" s="217"/>
      <c r="S96" s="217"/>
      <c r="T96" s="217">
        <v>373.7</v>
      </c>
      <c r="U96" s="222" t="s">
        <v>101</v>
      </c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</row>
    <row r="97" spans="1:35" outlineLevel="2" x14ac:dyDescent="0.35">
      <c r="A97" s="53">
        <v>4</v>
      </c>
      <c r="B97" s="54" t="s">
        <v>849</v>
      </c>
      <c r="C97" s="101"/>
      <c r="D97" s="102"/>
      <c r="E97" s="56"/>
      <c r="F97" s="103" t="s">
        <v>850</v>
      </c>
      <c r="G97" s="85">
        <v>1</v>
      </c>
      <c r="H97" s="221" t="s">
        <v>849</v>
      </c>
      <c r="I97" s="224" t="s">
        <v>838</v>
      </c>
      <c r="J97" s="225"/>
      <c r="K97" s="219">
        <v>1</v>
      </c>
      <c r="L97" s="219">
        <v>117</v>
      </c>
      <c r="M97" s="219"/>
      <c r="N97" s="219"/>
      <c r="O97" s="219"/>
      <c r="P97" s="219"/>
      <c r="Q97" s="219"/>
      <c r="R97" s="219">
        <v>117</v>
      </c>
      <c r="S97" s="219">
        <v>117</v>
      </c>
      <c r="T97" s="220"/>
      <c r="U97" s="226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</row>
    <row r="98" spans="1:35" outlineLevel="2" x14ac:dyDescent="0.35">
      <c r="A98" s="53">
        <v>4</v>
      </c>
      <c r="B98" s="54" t="s">
        <v>851</v>
      </c>
      <c r="C98" s="101"/>
      <c r="D98" s="102"/>
      <c r="E98" s="56"/>
      <c r="F98" s="103" t="s">
        <v>852</v>
      </c>
      <c r="G98" s="85">
        <v>1</v>
      </c>
      <c r="H98" s="221" t="s">
        <v>851</v>
      </c>
      <c r="I98" s="224" t="s">
        <v>835</v>
      </c>
      <c r="J98" s="225"/>
      <c r="K98" s="219">
        <v>1</v>
      </c>
      <c r="L98" s="219">
        <v>256.7</v>
      </c>
      <c r="M98" s="219"/>
      <c r="N98" s="219"/>
      <c r="O98" s="219"/>
      <c r="P98" s="219"/>
      <c r="Q98" s="219"/>
      <c r="R98" s="219">
        <v>256.7</v>
      </c>
      <c r="S98" s="219">
        <v>256.7</v>
      </c>
      <c r="T98" s="220"/>
      <c r="U98" s="226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</row>
    <row r="99" spans="1:35" ht="66" customHeight="1" outlineLevel="2" x14ac:dyDescent="0.35">
      <c r="A99" s="53">
        <v>3</v>
      </c>
      <c r="B99" s="54" t="s">
        <v>119</v>
      </c>
      <c r="C99" s="101" t="s">
        <v>40</v>
      </c>
      <c r="D99" s="102">
        <v>96544</v>
      </c>
      <c r="E99" s="56" t="s">
        <v>33</v>
      </c>
      <c r="F99" s="56" t="s">
        <v>118</v>
      </c>
      <c r="G99" s="85">
        <v>1</v>
      </c>
      <c r="H99" s="96" t="s">
        <v>119</v>
      </c>
      <c r="I99" s="227" t="s">
        <v>117</v>
      </c>
      <c r="J99" s="216"/>
      <c r="K99" s="216"/>
      <c r="L99" s="217"/>
      <c r="M99" s="217"/>
      <c r="N99" s="217"/>
      <c r="O99" s="217"/>
      <c r="P99" s="217"/>
      <c r="Q99" s="217"/>
      <c r="R99" s="217"/>
      <c r="S99" s="217"/>
      <c r="T99" s="217">
        <v>327.9</v>
      </c>
      <c r="U99" s="222" t="s">
        <v>101</v>
      </c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</row>
    <row r="100" spans="1:35" outlineLevel="2" x14ac:dyDescent="0.35">
      <c r="A100" s="53">
        <v>4</v>
      </c>
      <c r="B100" s="54" t="s">
        <v>853</v>
      </c>
      <c r="C100" s="101"/>
      <c r="D100" s="102"/>
      <c r="E100" s="56"/>
      <c r="F100" s="103" t="s">
        <v>854</v>
      </c>
      <c r="G100" s="85">
        <v>1</v>
      </c>
      <c r="H100" s="221" t="s">
        <v>853</v>
      </c>
      <c r="I100" s="224" t="s">
        <v>838</v>
      </c>
      <c r="J100" s="225"/>
      <c r="K100" s="219">
        <v>1</v>
      </c>
      <c r="L100" s="219">
        <v>327.39999999999998</v>
      </c>
      <c r="M100" s="219"/>
      <c r="N100" s="219"/>
      <c r="O100" s="219"/>
      <c r="P100" s="219"/>
      <c r="Q100" s="219"/>
      <c r="R100" s="219">
        <v>327.39999999999998</v>
      </c>
      <c r="S100" s="219">
        <v>327.39999999999998</v>
      </c>
      <c r="T100" s="220"/>
      <c r="U100" s="226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</row>
    <row r="101" spans="1:35" outlineLevel="2" x14ac:dyDescent="0.35">
      <c r="A101" s="53">
        <v>4</v>
      </c>
      <c r="B101" s="54" t="s">
        <v>855</v>
      </c>
      <c r="C101" s="101"/>
      <c r="D101" s="102"/>
      <c r="E101" s="56"/>
      <c r="F101" s="103" t="s">
        <v>856</v>
      </c>
      <c r="G101" s="85">
        <v>1</v>
      </c>
      <c r="H101" s="221" t="s">
        <v>855</v>
      </c>
      <c r="I101" s="224" t="s">
        <v>835</v>
      </c>
      <c r="J101" s="225"/>
      <c r="K101" s="219">
        <v>1</v>
      </c>
      <c r="L101" s="219">
        <v>0.5</v>
      </c>
      <c r="M101" s="219"/>
      <c r="N101" s="219"/>
      <c r="O101" s="219"/>
      <c r="P101" s="219"/>
      <c r="Q101" s="219"/>
      <c r="R101" s="219">
        <v>0.5</v>
      </c>
      <c r="S101" s="219">
        <v>0.5</v>
      </c>
      <c r="T101" s="220"/>
      <c r="U101" s="226"/>
      <c r="W101" s="57"/>
      <c r="X101" s="57"/>
      <c r="Y101" s="57"/>
      <c r="Z101" s="57"/>
      <c r="AA101" s="57"/>
      <c r="AB101" s="57"/>
      <c r="AC101" s="57"/>
      <c r="AD101" s="57"/>
      <c r="AE101" s="57"/>
      <c r="AF101" s="57"/>
      <c r="AG101" s="57"/>
      <c r="AH101" s="57"/>
      <c r="AI101" s="57"/>
    </row>
    <row r="102" spans="1:35" ht="66" customHeight="1" outlineLevel="2" x14ac:dyDescent="0.35">
      <c r="A102" s="53">
        <v>3</v>
      </c>
      <c r="B102" s="54" t="s">
        <v>122</v>
      </c>
      <c r="C102" s="101" t="s">
        <v>40</v>
      </c>
      <c r="D102" s="102">
        <v>96546</v>
      </c>
      <c r="E102" s="56" t="s">
        <v>33</v>
      </c>
      <c r="F102" s="56" t="s">
        <v>121</v>
      </c>
      <c r="G102" s="109">
        <v>1</v>
      </c>
      <c r="H102" s="96" t="s">
        <v>122</v>
      </c>
      <c r="I102" s="227" t="s">
        <v>120</v>
      </c>
      <c r="J102" s="216"/>
      <c r="K102" s="216"/>
      <c r="L102" s="217"/>
      <c r="M102" s="217"/>
      <c r="N102" s="217"/>
      <c r="O102" s="217"/>
      <c r="P102" s="217"/>
      <c r="Q102" s="217"/>
      <c r="R102" s="217"/>
      <c r="S102" s="217"/>
      <c r="T102" s="217">
        <v>322.8</v>
      </c>
      <c r="U102" s="222" t="s">
        <v>101</v>
      </c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</row>
    <row r="103" spans="1:35" outlineLevel="2" x14ac:dyDescent="0.35">
      <c r="A103" s="53">
        <v>4</v>
      </c>
      <c r="B103" s="54" t="s">
        <v>857</v>
      </c>
      <c r="C103" s="101"/>
      <c r="D103" s="102"/>
      <c r="E103" s="56"/>
      <c r="F103" s="103" t="s">
        <v>858</v>
      </c>
      <c r="G103" s="85">
        <v>1</v>
      </c>
      <c r="H103" s="221" t="s">
        <v>857</v>
      </c>
      <c r="I103" s="224" t="s">
        <v>838</v>
      </c>
      <c r="J103" s="225"/>
      <c r="K103" s="219">
        <v>1</v>
      </c>
      <c r="L103" s="219">
        <v>322.8</v>
      </c>
      <c r="M103" s="219"/>
      <c r="N103" s="219"/>
      <c r="O103" s="219"/>
      <c r="P103" s="219"/>
      <c r="Q103" s="219"/>
      <c r="R103" s="219">
        <v>322.8</v>
      </c>
      <c r="S103" s="219">
        <v>322.8</v>
      </c>
      <c r="T103" s="220"/>
      <c r="U103" s="226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</row>
    <row r="104" spans="1:35" ht="66" customHeight="1" outlineLevel="2" x14ac:dyDescent="0.35">
      <c r="A104" s="53">
        <v>3</v>
      </c>
      <c r="B104" s="54" t="s">
        <v>125</v>
      </c>
      <c r="C104" s="101" t="s">
        <v>40</v>
      </c>
      <c r="D104" s="102">
        <v>96547</v>
      </c>
      <c r="E104" s="56" t="s">
        <v>33</v>
      </c>
      <c r="F104" s="56" t="s">
        <v>124</v>
      </c>
      <c r="G104" s="109">
        <v>1</v>
      </c>
      <c r="H104" s="96" t="s">
        <v>125</v>
      </c>
      <c r="I104" s="227" t="s">
        <v>123</v>
      </c>
      <c r="J104" s="216"/>
      <c r="K104" s="216"/>
      <c r="L104" s="217"/>
      <c r="M104" s="217"/>
      <c r="N104" s="217"/>
      <c r="O104" s="217"/>
      <c r="P104" s="217"/>
      <c r="Q104" s="217"/>
      <c r="R104" s="217"/>
      <c r="S104" s="217"/>
      <c r="T104" s="217">
        <v>214.3</v>
      </c>
      <c r="U104" s="222" t="s">
        <v>101</v>
      </c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</row>
    <row r="105" spans="1:35" outlineLevel="2" x14ac:dyDescent="0.35">
      <c r="A105" s="53">
        <v>4</v>
      </c>
      <c r="B105" s="54" t="s">
        <v>859</v>
      </c>
      <c r="C105" s="101"/>
      <c r="D105" s="102"/>
      <c r="E105" s="56"/>
      <c r="F105" s="103" t="s">
        <v>860</v>
      </c>
      <c r="G105" s="85">
        <v>1</v>
      </c>
      <c r="H105" s="221" t="s">
        <v>859</v>
      </c>
      <c r="I105" s="224" t="s">
        <v>838</v>
      </c>
      <c r="J105" s="225"/>
      <c r="K105" s="219">
        <v>1</v>
      </c>
      <c r="L105" s="219">
        <v>136.80000000000001</v>
      </c>
      <c r="M105" s="219"/>
      <c r="N105" s="219"/>
      <c r="O105" s="219"/>
      <c r="P105" s="219"/>
      <c r="Q105" s="219"/>
      <c r="R105" s="219">
        <v>136.80000000000001</v>
      </c>
      <c r="S105" s="219">
        <v>136.80000000000001</v>
      </c>
      <c r="T105" s="220"/>
      <c r="U105" s="226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</row>
    <row r="106" spans="1:35" outlineLevel="2" x14ac:dyDescent="0.35">
      <c r="A106" s="53">
        <v>4</v>
      </c>
      <c r="B106" s="54" t="s">
        <v>861</v>
      </c>
      <c r="C106" s="101"/>
      <c r="D106" s="102"/>
      <c r="E106" s="56"/>
      <c r="F106" s="103" t="s">
        <v>862</v>
      </c>
      <c r="G106" s="85">
        <v>1</v>
      </c>
      <c r="H106" s="221" t="s">
        <v>861</v>
      </c>
      <c r="I106" s="224" t="s">
        <v>835</v>
      </c>
      <c r="J106" s="225"/>
      <c r="K106" s="219">
        <v>1</v>
      </c>
      <c r="L106" s="219">
        <v>77.5</v>
      </c>
      <c r="M106" s="219"/>
      <c r="N106" s="219"/>
      <c r="O106" s="219"/>
      <c r="P106" s="219"/>
      <c r="Q106" s="219"/>
      <c r="R106" s="219">
        <v>77.5</v>
      </c>
      <c r="S106" s="219">
        <v>77.5</v>
      </c>
      <c r="T106" s="220"/>
      <c r="U106" s="226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</row>
    <row r="107" spans="1:35" ht="76.75" customHeight="1" outlineLevel="2" x14ac:dyDescent="0.35">
      <c r="A107" s="53">
        <v>3</v>
      </c>
      <c r="B107" s="54" t="s">
        <v>128</v>
      </c>
      <c r="C107" s="101" t="s">
        <v>40</v>
      </c>
      <c r="D107" s="102">
        <v>96536</v>
      </c>
      <c r="E107" s="56" t="s">
        <v>33</v>
      </c>
      <c r="F107" s="56" t="s">
        <v>127</v>
      </c>
      <c r="G107" s="109">
        <v>1</v>
      </c>
      <c r="H107" s="96" t="s">
        <v>128</v>
      </c>
      <c r="I107" s="227" t="s">
        <v>126</v>
      </c>
      <c r="J107" s="216"/>
      <c r="K107" s="216"/>
      <c r="L107" s="217"/>
      <c r="M107" s="217"/>
      <c r="N107" s="217"/>
      <c r="O107" s="217"/>
      <c r="P107" s="217"/>
      <c r="Q107" s="217"/>
      <c r="R107" s="217"/>
      <c r="S107" s="217"/>
      <c r="T107" s="217">
        <f>S108</f>
        <v>233.28</v>
      </c>
      <c r="U107" s="222" t="s">
        <v>37</v>
      </c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</row>
    <row r="108" spans="1:35" outlineLevel="2" x14ac:dyDescent="0.35">
      <c r="A108" s="53">
        <v>4</v>
      </c>
      <c r="B108" s="54" t="s">
        <v>863</v>
      </c>
      <c r="C108" s="101"/>
      <c r="D108" s="102"/>
      <c r="E108" s="56"/>
      <c r="F108" s="103" t="s">
        <v>864</v>
      </c>
      <c r="G108" s="85">
        <v>1</v>
      </c>
      <c r="H108" s="221" t="s">
        <v>863</v>
      </c>
      <c r="I108" s="224" t="s">
        <v>835</v>
      </c>
      <c r="J108" s="225"/>
      <c r="K108" s="219">
        <v>1</v>
      </c>
      <c r="L108" s="219">
        <v>233.28</v>
      </c>
      <c r="M108" s="219"/>
      <c r="N108" s="219"/>
      <c r="O108" s="219"/>
      <c r="P108" s="219"/>
      <c r="Q108" s="219"/>
      <c r="R108" s="219">
        <v>233.28</v>
      </c>
      <c r="S108" s="219">
        <v>233.28</v>
      </c>
      <c r="T108" s="220"/>
      <c r="U108" s="226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</row>
    <row r="109" spans="1:35" outlineLevel="2" x14ac:dyDescent="0.35">
      <c r="A109" s="53">
        <v>4</v>
      </c>
      <c r="B109" s="54" t="s">
        <v>865</v>
      </c>
      <c r="C109" s="101"/>
      <c r="D109" s="102"/>
      <c r="E109" s="56"/>
      <c r="F109" s="103" t="s">
        <v>866</v>
      </c>
      <c r="G109" s="85">
        <v>1</v>
      </c>
      <c r="H109" s="233" t="s">
        <v>843</v>
      </c>
      <c r="I109" s="234" t="s">
        <v>835</v>
      </c>
      <c r="J109" s="235" t="s">
        <v>2401</v>
      </c>
      <c r="K109" s="236">
        <v>1</v>
      </c>
      <c r="L109" s="236">
        <v>52.09</v>
      </c>
      <c r="M109" s="236"/>
      <c r="N109" s="236"/>
      <c r="O109" s="236"/>
      <c r="P109" s="236"/>
      <c r="Q109" s="236"/>
      <c r="R109" s="236">
        <v>52.09</v>
      </c>
      <c r="S109" s="236">
        <v>52.09</v>
      </c>
      <c r="T109" s="237"/>
      <c r="U109" s="238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</row>
    <row r="110" spans="1:35" ht="43.5" outlineLevel="2" x14ac:dyDescent="0.35">
      <c r="A110" s="53">
        <v>3</v>
      </c>
      <c r="B110" s="54" t="s">
        <v>131</v>
      </c>
      <c r="C110" s="101" t="s">
        <v>40</v>
      </c>
      <c r="D110" s="102">
        <v>98557</v>
      </c>
      <c r="E110" s="56" t="s">
        <v>33</v>
      </c>
      <c r="F110" s="56" t="s">
        <v>130</v>
      </c>
      <c r="G110" s="109">
        <v>1</v>
      </c>
      <c r="H110" s="96" t="s">
        <v>131</v>
      </c>
      <c r="I110" s="227" t="s">
        <v>129</v>
      </c>
      <c r="J110" s="216"/>
      <c r="K110" s="216"/>
      <c r="L110" s="217"/>
      <c r="M110" s="217"/>
      <c r="N110" s="217"/>
      <c r="O110" s="217"/>
      <c r="P110" s="217"/>
      <c r="Q110" s="217"/>
      <c r="R110" s="217"/>
      <c r="S110" s="217"/>
      <c r="T110" s="217">
        <f>S111</f>
        <v>142.93500000000003</v>
      </c>
      <c r="U110" s="222" t="s">
        <v>37</v>
      </c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</row>
    <row r="111" spans="1:35" outlineLevel="2" x14ac:dyDescent="0.35">
      <c r="A111" s="53">
        <v>4</v>
      </c>
      <c r="B111" s="54" t="s">
        <v>867</v>
      </c>
      <c r="C111" s="101"/>
      <c r="D111" s="102"/>
      <c r="E111" s="56"/>
      <c r="F111" s="103" t="s">
        <v>868</v>
      </c>
      <c r="G111" s="85">
        <v>1</v>
      </c>
      <c r="H111" s="221" t="s">
        <v>867</v>
      </c>
      <c r="I111" s="224" t="s">
        <v>835</v>
      </c>
      <c r="J111" s="225" t="s">
        <v>2400</v>
      </c>
      <c r="K111" s="219">
        <v>1</v>
      </c>
      <c r="L111" s="219">
        <v>190.58000000000004</v>
      </c>
      <c r="M111" s="219"/>
      <c r="N111" s="219">
        <v>0.75</v>
      </c>
      <c r="O111" s="219"/>
      <c r="P111" s="219"/>
      <c r="Q111" s="219"/>
      <c r="R111" s="219">
        <f>L111*N111</f>
        <v>142.93500000000003</v>
      </c>
      <c r="S111" s="219">
        <f>R111</f>
        <v>142.93500000000003</v>
      </c>
      <c r="T111" s="220"/>
      <c r="U111" s="226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</row>
    <row r="112" spans="1:35" x14ac:dyDescent="0.35">
      <c r="C112" s="101"/>
      <c r="D112" s="102"/>
      <c r="E112" s="56"/>
      <c r="F112" s="103"/>
      <c r="G112" s="109"/>
      <c r="H112" s="120"/>
      <c r="I112" s="121"/>
      <c r="J112" s="122"/>
      <c r="K112" s="120"/>
      <c r="L112" s="120"/>
      <c r="M112" s="120"/>
      <c r="N112" s="120"/>
      <c r="O112" s="120"/>
      <c r="P112" s="120"/>
      <c r="Q112" s="120"/>
      <c r="R112" s="120"/>
      <c r="S112" s="123">
        <v>32970.49000000002</v>
      </c>
      <c r="T112" s="123">
        <v>32970.49</v>
      </c>
      <c r="U112" s="123"/>
    </row>
    <row r="113" spans="3:21" x14ac:dyDescent="0.35">
      <c r="C113" s="101"/>
      <c r="D113" s="102"/>
      <c r="E113" s="56"/>
      <c r="F113" s="103"/>
      <c r="G113" s="109"/>
      <c r="H113" s="120"/>
      <c r="I113" s="121"/>
      <c r="J113" s="122"/>
      <c r="K113" s="120"/>
      <c r="L113" s="120"/>
      <c r="M113" s="120"/>
      <c r="N113" s="120"/>
      <c r="O113" s="120"/>
      <c r="P113" s="120"/>
      <c r="Q113" s="120"/>
      <c r="R113" s="120"/>
      <c r="S113" s="120"/>
      <c r="T113" s="123"/>
      <c r="U113" s="123"/>
    </row>
    <row r="114" spans="3:21" x14ac:dyDescent="0.35">
      <c r="C114" s="101"/>
      <c r="D114" s="102"/>
      <c r="E114" s="56"/>
      <c r="F114" s="103"/>
      <c r="G114" s="109"/>
      <c r="H114" s="120"/>
      <c r="I114" s="121"/>
      <c r="J114" s="122"/>
      <c r="K114" s="120"/>
      <c r="L114" s="120"/>
      <c r="M114" s="120"/>
      <c r="N114" s="120"/>
      <c r="O114" s="120"/>
      <c r="P114" s="120"/>
      <c r="Q114" s="120"/>
      <c r="R114" s="120"/>
      <c r="S114" s="120"/>
      <c r="T114" s="123"/>
      <c r="U114" s="123"/>
    </row>
    <row r="115" spans="3:21" x14ac:dyDescent="0.35">
      <c r="C115" s="101"/>
      <c r="D115" s="102"/>
      <c r="E115" s="56"/>
      <c r="F115" s="103"/>
      <c r="G115" s="109"/>
      <c r="H115" s="120"/>
      <c r="I115" s="121"/>
      <c r="J115" s="122"/>
      <c r="K115" s="120"/>
      <c r="L115" s="120"/>
      <c r="M115" s="120"/>
      <c r="N115" s="120"/>
      <c r="O115" s="120"/>
      <c r="P115" s="120"/>
      <c r="Q115" s="120"/>
      <c r="R115" s="120"/>
      <c r="S115" s="120"/>
      <c r="T115" s="123"/>
      <c r="U115" s="123"/>
    </row>
    <row r="116" spans="3:21" x14ac:dyDescent="0.35">
      <c r="C116" s="101"/>
      <c r="D116" s="102"/>
      <c r="E116" s="56"/>
      <c r="F116" s="103"/>
      <c r="G116" s="109"/>
      <c r="H116" s="120"/>
      <c r="I116" s="121"/>
      <c r="J116" s="122"/>
      <c r="K116" s="120"/>
      <c r="L116" s="120"/>
      <c r="M116" s="120"/>
      <c r="N116" s="120"/>
      <c r="O116" s="120"/>
      <c r="P116" s="120"/>
      <c r="Q116" s="120"/>
      <c r="R116" s="120"/>
      <c r="S116" s="120"/>
      <c r="T116" s="123"/>
      <c r="U116" s="123"/>
    </row>
    <row r="117" spans="3:21" x14ac:dyDescent="0.35">
      <c r="C117" s="101"/>
      <c r="D117" s="102"/>
      <c r="E117" s="56"/>
      <c r="F117" s="103"/>
      <c r="G117" s="109"/>
      <c r="H117" s="120"/>
      <c r="I117" s="121"/>
      <c r="J117" s="122"/>
      <c r="K117" s="120"/>
      <c r="L117" s="120"/>
      <c r="M117" s="120"/>
      <c r="N117" s="120"/>
      <c r="O117" s="120"/>
      <c r="P117" s="120"/>
      <c r="Q117" s="120"/>
      <c r="R117" s="120"/>
      <c r="S117" s="120"/>
      <c r="T117" s="123"/>
      <c r="U117" s="123"/>
    </row>
    <row r="118" spans="3:21" x14ac:dyDescent="0.35">
      <c r="C118" s="101"/>
      <c r="D118" s="102"/>
      <c r="E118" s="56"/>
      <c r="F118" s="103"/>
      <c r="G118" s="109"/>
      <c r="H118" s="120"/>
      <c r="I118" s="121"/>
      <c r="J118" s="122"/>
      <c r="K118" s="120"/>
      <c r="L118" s="120"/>
      <c r="M118" s="120"/>
      <c r="N118" s="120"/>
      <c r="O118" s="120"/>
      <c r="P118" s="120"/>
      <c r="Q118" s="120"/>
      <c r="R118" s="120"/>
      <c r="S118" s="120"/>
      <c r="T118" s="123"/>
      <c r="U118" s="123"/>
    </row>
    <row r="119" spans="3:21" x14ac:dyDescent="0.35">
      <c r="C119" s="101"/>
      <c r="D119" s="102"/>
      <c r="E119" s="56"/>
      <c r="F119" s="103"/>
      <c r="G119" s="109"/>
      <c r="H119" s="120"/>
      <c r="I119" s="121"/>
      <c r="J119" s="122"/>
      <c r="K119" s="120"/>
      <c r="L119" s="120"/>
      <c r="M119" s="120"/>
      <c r="N119" s="120"/>
      <c r="O119" s="120"/>
      <c r="P119" s="120"/>
      <c r="Q119" s="120"/>
      <c r="R119" s="120"/>
      <c r="S119" s="120"/>
      <c r="T119" s="123"/>
      <c r="U119" s="123"/>
    </row>
    <row r="120" spans="3:21" x14ac:dyDescent="0.35">
      <c r="G120" s="109"/>
    </row>
    <row r="121" spans="3:21" x14ac:dyDescent="0.35">
      <c r="G121" s="109"/>
    </row>
  </sheetData>
  <autoFilter ref="A13:AI15" xr:uid="{00000000-0009-0000-0000-000007000000}"/>
  <mergeCells count="27">
    <mergeCell ref="H8:I8"/>
    <mergeCell ref="H10:U10"/>
    <mergeCell ref="A12:A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Q12"/>
    <mergeCell ref="R12:T12"/>
    <mergeCell ref="U12:U13"/>
    <mergeCell ref="H5:I5"/>
    <mergeCell ref="W5:X5"/>
    <mergeCell ref="H6:I6"/>
    <mergeCell ref="W6:X6"/>
    <mergeCell ref="H7:I7"/>
    <mergeCell ref="W7:X7"/>
    <mergeCell ref="H2:I2"/>
    <mergeCell ref="W2:X2"/>
    <mergeCell ref="H3:I3"/>
    <mergeCell ref="W3:X3"/>
    <mergeCell ref="H4:I4"/>
    <mergeCell ref="W4:X4"/>
  </mergeCells>
  <printOptions horizontalCentered="1"/>
  <pageMargins left="0.78740157480314965" right="0.59055118110236227" top="0.78740157480314965" bottom="0.78740157480314965" header="0.31496062992125984" footer="0.59055118110236227"/>
  <pageSetup paperSize="9" scale="79" fitToHeight="0" orientation="landscape" r:id="rId1"/>
  <headerFooter>
    <oddFooter xml:space="preserve">&amp;R&amp;"-,Negrito"_________________________________________________________________________________________
Luis Henrique Batista Gadelha de Oliveira – Eng° Civil CREA-PB 1618712101 – Tel. (83) 9 8101-2205              </oddFooter>
  </headerFooter>
  <rowBreaks count="6" manualBreakCount="6">
    <brk id="23" min="7" max="20" man="1"/>
    <brk id="36" min="7" max="20" man="1"/>
    <brk id="54" min="7" max="20" man="1"/>
    <brk id="69" min="7" max="20" man="1"/>
    <brk id="87" min="7" max="20" man="1"/>
    <brk id="103" min="7" max="20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7</vt:i4>
      </vt:variant>
    </vt:vector>
  </HeadingPairs>
  <TitlesOfParts>
    <vt:vector size="11" baseType="lpstr">
      <vt:lpstr>Plan.Orçam.</vt:lpstr>
      <vt:lpstr>MC 00</vt:lpstr>
      <vt:lpstr>BM 03</vt:lpstr>
      <vt:lpstr>MC 03</vt:lpstr>
      <vt:lpstr>'BM 03'!Area_de_impressao</vt:lpstr>
      <vt:lpstr>'MC 00'!Area_de_impressao</vt:lpstr>
      <vt:lpstr>'MC 03'!Area_de_impressao</vt:lpstr>
      <vt:lpstr>Plan.Orçam.!Area_de_impressao</vt:lpstr>
      <vt:lpstr>'MC 00'!Titulos_de_impressao</vt:lpstr>
      <vt:lpstr>'MC 03'!Titulos_de_impressao</vt:lpstr>
      <vt:lpstr>Plan.Orçam.!Titulos_de_impressao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Henrique Oliveira</dc:creator>
  <cp:lastModifiedBy>Raniere Sarmento</cp:lastModifiedBy>
  <cp:lastPrinted>2024-05-28T13:56:29Z</cp:lastPrinted>
  <dcterms:created xsi:type="dcterms:W3CDTF">2024-05-20T11:53:44Z</dcterms:created>
  <dcterms:modified xsi:type="dcterms:W3CDTF">2024-05-28T13:58:07Z</dcterms:modified>
</cp:coreProperties>
</file>