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D:\Desktop\"/>
    </mc:Choice>
  </mc:AlternateContent>
  <xr:revisionPtr revIDLastSave="0" documentId="13_ncr:1_{FE137D46-8215-4B76-B62E-4E9A3DB11727}" xr6:coauthVersionLast="47" xr6:coauthVersionMax="47" xr10:uidLastSave="{00000000-0000-0000-0000-000000000000}"/>
  <bookViews>
    <workbookView xWindow="-120" yWindow="-120" windowWidth="20730" windowHeight="11160" activeTab="3" xr2:uid="{F6781C13-9650-4485-BC99-71A92E559390}"/>
  </bookViews>
  <sheets>
    <sheet name="BM 01" sheetId="2" r:id="rId1"/>
    <sheet name="Memória 01" sheetId="3" r:id="rId2"/>
    <sheet name="BM 02" sheetId="4" r:id="rId3"/>
    <sheet name="Memória 02" sheetId="5" r:id="rId4"/>
    <sheet name="Planilha1" sheetId="1" r:id="rId5"/>
  </sheets>
  <externalReferences>
    <externalReference r:id="rId6"/>
  </externalReferences>
  <definedNames>
    <definedName name="_xlnm.Print_Area" localSheetId="0">'BM 01'!$A$1:$O$202</definedName>
    <definedName name="_xlnm.Print_Area" localSheetId="2">'BM 02'!$A$1:$O$202</definedName>
    <definedName name="_xlnm.Print_Area" localSheetId="1">'Memória 01'!$A$1:$D$186</definedName>
    <definedName name="_xlnm.Print_Area" localSheetId="3">'Memória 02'!$A$1:$D$186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5" i="5" l="1"/>
  <c r="G65" i="5" s="1"/>
  <c r="I47" i="5"/>
  <c r="H47" i="5"/>
  <c r="G47" i="5"/>
  <c r="F47" i="5"/>
  <c r="E47" i="5"/>
  <c r="F41" i="5"/>
  <c r="G40" i="5"/>
  <c r="G41" i="5" s="1"/>
  <c r="H41" i="5" s="1"/>
  <c r="E36" i="5"/>
  <c r="E35" i="5"/>
  <c r="E34" i="5"/>
  <c r="E32" i="5"/>
  <c r="E30" i="5"/>
  <c r="F12" i="5"/>
  <c r="G9" i="5"/>
  <c r="F9" i="5"/>
  <c r="H200" i="4"/>
  <c r="L199" i="4"/>
  <c r="K199" i="4"/>
  <c r="N199" i="4" s="1"/>
  <c r="J199" i="4"/>
  <c r="M199" i="4" s="1"/>
  <c r="I199" i="4"/>
  <c r="M198" i="4"/>
  <c r="J198" i="4"/>
  <c r="I198" i="4"/>
  <c r="L197" i="4"/>
  <c r="K197" i="4"/>
  <c r="N197" i="4" s="1"/>
  <c r="J197" i="4"/>
  <c r="M197" i="4" s="1"/>
  <c r="I197" i="4"/>
  <c r="M196" i="4"/>
  <c r="J196" i="4"/>
  <c r="I196" i="4"/>
  <c r="L195" i="4"/>
  <c r="K195" i="4"/>
  <c r="N195" i="4" s="1"/>
  <c r="J195" i="4"/>
  <c r="M195" i="4" s="1"/>
  <c r="I195" i="4"/>
  <c r="M194" i="4"/>
  <c r="M193" i="4"/>
  <c r="J193" i="4"/>
  <c r="I193" i="4"/>
  <c r="L192" i="4"/>
  <c r="K192" i="4"/>
  <c r="N192" i="4" s="1"/>
  <c r="J192" i="4"/>
  <c r="M192" i="4" s="1"/>
  <c r="I192" i="4"/>
  <c r="M191" i="4"/>
  <c r="L191" i="4"/>
  <c r="J191" i="4"/>
  <c r="I191" i="4"/>
  <c r="K191" i="4" s="1"/>
  <c r="N191" i="4" s="1"/>
  <c r="L190" i="4"/>
  <c r="K190" i="4"/>
  <c r="N190" i="4" s="1"/>
  <c r="J190" i="4"/>
  <c r="M190" i="4" s="1"/>
  <c r="I190" i="4"/>
  <c r="M189" i="4"/>
  <c r="L189" i="4"/>
  <c r="J189" i="4"/>
  <c r="I189" i="4"/>
  <c r="K189" i="4" s="1"/>
  <c r="N189" i="4" s="1"/>
  <c r="L188" i="4"/>
  <c r="J188" i="4"/>
  <c r="M188" i="4" s="1"/>
  <c r="I188" i="4"/>
  <c r="M187" i="4"/>
  <c r="J187" i="4"/>
  <c r="I187" i="4"/>
  <c r="L186" i="4"/>
  <c r="J186" i="4"/>
  <c r="I186" i="4"/>
  <c r="M185" i="4"/>
  <c r="J185" i="4"/>
  <c r="I185" i="4"/>
  <c r="L184" i="4"/>
  <c r="J184" i="4"/>
  <c r="M184" i="4" s="1"/>
  <c r="I184" i="4"/>
  <c r="M182" i="4"/>
  <c r="L182" i="4"/>
  <c r="K182" i="4"/>
  <c r="N182" i="4" s="1"/>
  <c r="J182" i="4"/>
  <c r="I182" i="4"/>
  <c r="J181" i="4"/>
  <c r="M181" i="4" s="1"/>
  <c r="I181" i="4"/>
  <c r="M180" i="4"/>
  <c r="L180" i="4"/>
  <c r="K180" i="4"/>
  <c r="N180" i="4" s="1"/>
  <c r="J180" i="4"/>
  <c r="I180" i="4"/>
  <c r="J179" i="4"/>
  <c r="M179" i="4" s="1"/>
  <c r="I179" i="4"/>
  <c r="M178" i="4"/>
  <c r="L178" i="4"/>
  <c r="K178" i="4"/>
  <c r="N178" i="4" s="1"/>
  <c r="J178" i="4"/>
  <c r="I178" i="4"/>
  <c r="M177" i="4"/>
  <c r="J177" i="4"/>
  <c r="I177" i="4"/>
  <c r="L175" i="4"/>
  <c r="J175" i="4"/>
  <c r="I175" i="4"/>
  <c r="M174" i="4"/>
  <c r="J174" i="4"/>
  <c r="I174" i="4"/>
  <c r="L173" i="4"/>
  <c r="J173" i="4"/>
  <c r="M173" i="4" s="1"/>
  <c r="I173" i="4"/>
  <c r="M172" i="4"/>
  <c r="L172" i="4"/>
  <c r="J172" i="4"/>
  <c r="I172" i="4"/>
  <c r="K172" i="4" s="1"/>
  <c r="N172" i="4" s="1"/>
  <c r="L171" i="4"/>
  <c r="K171" i="4"/>
  <c r="N171" i="4" s="1"/>
  <c r="J171" i="4"/>
  <c r="M171" i="4" s="1"/>
  <c r="I171" i="4"/>
  <c r="M170" i="4"/>
  <c r="L170" i="4"/>
  <c r="J170" i="4"/>
  <c r="I170" i="4"/>
  <c r="K170" i="4" s="1"/>
  <c r="N170" i="4" s="1"/>
  <c r="M167" i="4"/>
  <c r="L167" i="4"/>
  <c r="J167" i="4"/>
  <c r="I167" i="4"/>
  <c r="K167" i="4" s="1"/>
  <c r="N167" i="4" s="1"/>
  <c r="L166" i="4"/>
  <c r="K166" i="4"/>
  <c r="N166" i="4" s="1"/>
  <c r="J166" i="4"/>
  <c r="M166" i="4" s="1"/>
  <c r="I166" i="4"/>
  <c r="M165" i="4"/>
  <c r="L165" i="4"/>
  <c r="J165" i="4"/>
  <c r="I165" i="4"/>
  <c r="K165" i="4" s="1"/>
  <c r="N165" i="4" s="1"/>
  <c r="L164" i="4"/>
  <c r="J164" i="4"/>
  <c r="M164" i="4" s="1"/>
  <c r="I164" i="4"/>
  <c r="M163" i="4"/>
  <c r="J163" i="4"/>
  <c r="I163" i="4"/>
  <c r="L162" i="4"/>
  <c r="J162" i="4"/>
  <c r="I162" i="4"/>
  <c r="M161" i="4"/>
  <c r="J161" i="4"/>
  <c r="I161" i="4"/>
  <c r="J159" i="4"/>
  <c r="M159" i="4" s="1"/>
  <c r="I159" i="4"/>
  <c r="M158" i="4"/>
  <c r="L158" i="4"/>
  <c r="K158" i="4"/>
  <c r="N158" i="4" s="1"/>
  <c r="J158" i="4"/>
  <c r="I158" i="4"/>
  <c r="M157" i="4"/>
  <c r="J157" i="4"/>
  <c r="I157" i="4"/>
  <c r="M156" i="4"/>
  <c r="L156" i="4"/>
  <c r="K156" i="4"/>
  <c r="N156" i="4" s="1"/>
  <c r="J156" i="4"/>
  <c r="I156" i="4"/>
  <c r="J155" i="4"/>
  <c r="M155" i="4" s="1"/>
  <c r="I155" i="4"/>
  <c r="M154" i="4"/>
  <c r="L154" i="4"/>
  <c r="K154" i="4"/>
  <c r="N154" i="4" s="1"/>
  <c r="J154" i="4"/>
  <c r="I154" i="4"/>
  <c r="J153" i="4"/>
  <c r="M153" i="4" s="1"/>
  <c r="I153" i="4"/>
  <c r="M152" i="4"/>
  <c r="L152" i="4"/>
  <c r="K152" i="4"/>
  <c r="N152" i="4" s="1"/>
  <c r="J152" i="4"/>
  <c r="I152" i="4"/>
  <c r="J151" i="4"/>
  <c r="M151" i="4" s="1"/>
  <c r="I151" i="4"/>
  <c r="M150" i="4"/>
  <c r="L150" i="4"/>
  <c r="K150" i="4"/>
  <c r="N150" i="4" s="1"/>
  <c r="J150" i="4"/>
  <c r="I150" i="4"/>
  <c r="M149" i="4"/>
  <c r="J149" i="4"/>
  <c r="I149" i="4"/>
  <c r="L147" i="4"/>
  <c r="J147" i="4"/>
  <c r="I147" i="4"/>
  <c r="M146" i="4"/>
  <c r="J146" i="4"/>
  <c r="I146" i="4"/>
  <c r="L145" i="4"/>
  <c r="J145" i="4"/>
  <c r="M145" i="4" s="1"/>
  <c r="I145" i="4"/>
  <c r="M144" i="4"/>
  <c r="L144" i="4"/>
  <c r="J144" i="4"/>
  <c r="I144" i="4"/>
  <c r="K144" i="4" s="1"/>
  <c r="N144" i="4" s="1"/>
  <c r="L143" i="4"/>
  <c r="K143" i="4"/>
  <c r="N143" i="4" s="1"/>
  <c r="J143" i="4"/>
  <c r="M143" i="4" s="1"/>
  <c r="I143" i="4"/>
  <c r="M142" i="4"/>
  <c r="L142" i="4"/>
  <c r="J142" i="4"/>
  <c r="I142" i="4"/>
  <c r="K142" i="4" s="1"/>
  <c r="N142" i="4" s="1"/>
  <c r="L141" i="4"/>
  <c r="J141" i="4"/>
  <c r="M141" i="4" s="1"/>
  <c r="I141" i="4"/>
  <c r="M140" i="4"/>
  <c r="J140" i="4"/>
  <c r="I140" i="4"/>
  <c r="L139" i="4"/>
  <c r="J139" i="4"/>
  <c r="I139" i="4"/>
  <c r="M138" i="4"/>
  <c r="J138" i="4"/>
  <c r="I138" i="4"/>
  <c r="L137" i="4"/>
  <c r="J137" i="4"/>
  <c r="M137" i="4" s="1"/>
  <c r="I137" i="4"/>
  <c r="M136" i="4"/>
  <c r="L136" i="4"/>
  <c r="J136" i="4"/>
  <c r="I136" i="4"/>
  <c r="K136" i="4" s="1"/>
  <c r="N136" i="4" s="1"/>
  <c r="L135" i="4"/>
  <c r="K135" i="4"/>
  <c r="N135" i="4" s="1"/>
  <c r="J135" i="4"/>
  <c r="M135" i="4" s="1"/>
  <c r="I135" i="4"/>
  <c r="M134" i="4"/>
  <c r="L134" i="4"/>
  <c r="J134" i="4"/>
  <c r="I134" i="4"/>
  <c r="K134" i="4" s="1"/>
  <c r="N134" i="4" s="1"/>
  <c r="L133" i="4"/>
  <c r="J133" i="4"/>
  <c r="M133" i="4" s="1"/>
  <c r="I133" i="4"/>
  <c r="M132" i="4"/>
  <c r="J132" i="4"/>
  <c r="I132" i="4"/>
  <c r="L131" i="4"/>
  <c r="J131" i="4"/>
  <c r="I131" i="4"/>
  <c r="M130" i="4"/>
  <c r="J130" i="4"/>
  <c r="I130" i="4"/>
  <c r="L129" i="4"/>
  <c r="J129" i="4"/>
  <c r="M129" i="4" s="1"/>
  <c r="I129" i="4"/>
  <c r="M128" i="4"/>
  <c r="L128" i="4"/>
  <c r="J128" i="4"/>
  <c r="I128" i="4"/>
  <c r="K128" i="4" s="1"/>
  <c r="N128" i="4" s="1"/>
  <c r="L127" i="4"/>
  <c r="K127" i="4"/>
  <c r="N127" i="4" s="1"/>
  <c r="J127" i="4"/>
  <c r="M127" i="4" s="1"/>
  <c r="I127" i="4"/>
  <c r="M126" i="4"/>
  <c r="L126" i="4"/>
  <c r="J126" i="4"/>
  <c r="I126" i="4"/>
  <c r="K126" i="4" s="1"/>
  <c r="N126" i="4" s="1"/>
  <c r="L125" i="4"/>
  <c r="J125" i="4"/>
  <c r="M125" i="4" s="1"/>
  <c r="I125" i="4"/>
  <c r="J124" i="4"/>
  <c r="M124" i="4" s="1"/>
  <c r="I124" i="4"/>
  <c r="L123" i="4"/>
  <c r="J123" i="4"/>
  <c r="M123" i="4" s="1"/>
  <c r="I123" i="4"/>
  <c r="M122" i="4"/>
  <c r="L122" i="4"/>
  <c r="J122" i="4"/>
  <c r="I122" i="4"/>
  <c r="K122" i="4" s="1"/>
  <c r="N122" i="4" s="1"/>
  <c r="L121" i="4"/>
  <c r="J121" i="4"/>
  <c r="M121" i="4" s="1"/>
  <c r="I121" i="4"/>
  <c r="J120" i="4"/>
  <c r="M120" i="4" s="1"/>
  <c r="I120" i="4"/>
  <c r="L119" i="4"/>
  <c r="J119" i="4"/>
  <c r="M119" i="4" s="1"/>
  <c r="I119" i="4"/>
  <c r="M118" i="4"/>
  <c r="L118" i="4"/>
  <c r="J118" i="4"/>
  <c r="I118" i="4"/>
  <c r="K118" i="4" s="1"/>
  <c r="N118" i="4" s="1"/>
  <c r="L117" i="4"/>
  <c r="J117" i="4"/>
  <c r="M117" i="4" s="1"/>
  <c r="I117" i="4"/>
  <c r="J116" i="4"/>
  <c r="M116" i="4" s="1"/>
  <c r="I116" i="4"/>
  <c r="L115" i="4"/>
  <c r="K115" i="4"/>
  <c r="N115" i="4" s="1"/>
  <c r="J115" i="4"/>
  <c r="M115" i="4" s="1"/>
  <c r="I115" i="4"/>
  <c r="M114" i="4"/>
  <c r="L114" i="4"/>
  <c r="J114" i="4"/>
  <c r="I114" i="4"/>
  <c r="K114" i="4" s="1"/>
  <c r="N114" i="4" s="1"/>
  <c r="L113" i="4"/>
  <c r="J113" i="4"/>
  <c r="M113" i="4" s="1"/>
  <c r="I113" i="4"/>
  <c r="M112" i="4"/>
  <c r="J112" i="4"/>
  <c r="I112" i="4"/>
  <c r="K112" i="4" s="1"/>
  <c r="N112" i="4" s="1"/>
  <c r="J110" i="4"/>
  <c r="M110" i="4" s="1"/>
  <c r="I110" i="4"/>
  <c r="M109" i="4"/>
  <c r="L109" i="4"/>
  <c r="K109" i="4"/>
  <c r="N109" i="4" s="1"/>
  <c r="J109" i="4"/>
  <c r="I109" i="4"/>
  <c r="J108" i="4"/>
  <c r="M108" i="4" s="1"/>
  <c r="I108" i="4"/>
  <c r="M107" i="4"/>
  <c r="L107" i="4"/>
  <c r="K107" i="4"/>
  <c r="N107" i="4" s="1"/>
  <c r="J107" i="4"/>
  <c r="I107" i="4"/>
  <c r="M106" i="4"/>
  <c r="J106" i="4"/>
  <c r="I106" i="4"/>
  <c r="M105" i="4"/>
  <c r="L105" i="4"/>
  <c r="K105" i="4"/>
  <c r="N105" i="4" s="1"/>
  <c r="J105" i="4"/>
  <c r="I105" i="4"/>
  <c r="M103" i="4"/>
  <c r="L103" i="4"/>
  <c r="J103" i="4"/>
  <c r="I103" i="4"/>
  <c r="K103" i="4" s="1"/>
  <c r="N103" i="4" s="1"/>
  <c r="L102" i="4"/>
  <c r="K102" i="4"/>
  <c r="N102" i="4" s="1"/>
  <c r="N100" i="4" s="1"/>
  <c r="J102" i="4"/>
  <c r="M102" i="4" s="1"/>
  <c r="I102" i="4"/>
  <c r="M101" i="4"/>
  <c r="M100" i="4" s="1"/>
  <c r="L101" i="4"/>
  <c r="L100" i="4" s="1"/>
  <c r="J101" i="4"/>
  <c r="I101" i="4"/>
  <c r="K101" i="4" s="1"/>
  <c r="N101" i="4" s="1"/>
  <c r="J99" i="4"/>
  <c r="M99" i="4" s="1"/>
  <c r="I99" i="4"/>
  <c r="M98" i="4"/>
  <c r="L98" i="4"/>
  <c r="K98" i="4"/>
  <c r="N98" i="4" s="1"/>
  <c r="J98" i="4"/>
  <c r="I98" i="4"/>
  <c r="J97" i="4"/>
  <c r="M97" i="4" s="1"/>
  <c r="I97" i="4"/>
  <c r="M96" i="4"/>
  <c r="L96" i="4"/>
  <c r="K96" i="4"/>
  <c r="N96" i="4" s="1"/>
  <c r="J96" i="4"/>
  <c r="I96" i="4"/>
  <c r="J95" i="4"/>
  <c r="M95" i="4" s="1"/>
  <c r="I95" i="4"/>
  <c r="M94" i="4"/>
  <c r="L94" i="4"/>
  <c r="K94" i="4"/>
  <c r="N94" i="4" s="1"/>
  <c r="J94" i="4"/>
  <c r="I94" i="4"/>
  <c r="M93" i="4"/>
  <c r="J93" i="4"/>
  <c r="I93" i="4"/>
  <c r="M92" i="4"/>
  <c r="L92" i="4"/>
  <c r="K92" i="4"/>
  <c r="N92" i="4" s="1"/>
  <c r="J92" i="4"/>
  <c r="I92" i="4"/>
  <c r="J91" i="4"/>
  <c r="M91" i="4" s="1"/>
  <c r="I91" i="4"/>
  <c r="M90" i="4"/>
  <c r="M89" i="4" s="1"/>
  <c r="J90" i="4"/>
  <c r="I90" i="4"/>
  <c r="L90" i="4" s="1"/>
  <c r="M88" i="4"/>
  <c r="J88" i="4"/>
  <c r="I88" i="4"/>
  <c r="K88" i="4" s="1"/>
  <c r="N88" i="4" s="1"/>
  <c r="L87" i="4"/>
  <c r="J87" i="4"/>
  <c r="M87" i="4" s="1"/>
  <c r="I87" i="4"/>
  <c r="L86" i="4"/>
  <c r="J86" i="4"/>
  <c r="M86" i="4" s="1"/>
  <c r="I86" i="4"/>
  <c r="L85" i="4"/>
  <c r="K85" i="4"/>
  <c r="N85" i="4" s="1"/>
  <c r="J85" i="4"/>
  <c r="M85" i="4" s="1"/>
  <c r="I85" i="4"/>
  <c r="M84" i="4"/>
  <c r="J84" i="4"/>
  <c r="I84" i="4"/>
  <c r="K84" i="4" s="1"/>
  <c r="N84" i="4" s="1"/>
  <c r="L83" i="4"/>
  <c r="J83" i="4"/>
  <c r="M83" i="4" s="1"/>
  <c r="I83" i="4"/>
  <c r="L82" i="4"/>
  <c r="J82" i="4"/>
  <c r="M82" i="4" s="1"/>
  <c r="I82" i="4"/>
  <c r="L81" i="4"/>
  <c r="K81" i="4"/>
  <c r="N81" i="4" s="1"/>
  <c r="J81" i="4"/>
  <c r="M81" i="4" s="1"/>
  <c r="I81" i="4"/>
  <c r="M80" i="4"/>
  <c r="J80" i="4"/>
  <c r="I80" i="4"/>
  <c r="K80" i="4" s="1"/>
  <c r="N80" i="4" s="1"/>
  <c r="M78" i="4"/>
  <c r="K78" i="4"/>
  <c r="N78" i="4" s="1"/>
  <c r="J78" i="4"/>
  <c r="I78" i="4"/>
  <c r="L78" i="4" s="1"/>
  <c r="M77" i="4"/>
  <c r="M76" i="4" s="1"/>
  <c r="L77" i="4"/>
  <c r="L76" i="4" s="1"/>
  <c r="J77" i="4"/>
  <c r="I77" i="4"/>
  <c r="K77" i="4" s="1"/>
  <c r="N77" i="4" s="1"/>
  <c r="N76" i="4" s="1"/>
  <c r="M75" i="4"/>
  <c r="L75" i="4"/>
  <c r="J75" i="4"/>
  <c r="I75" i="4"/>
  <c r="K75" i="4" s="1"/>
  <c r="N75" i="4" s="1"/>
  <c r="L74" i="4"/>
  <c r="J74" i="4"/>
  <c r="M74" i="4" s="1"/>
  <c r="I74" i="4"/>
  <c r="J73" i="4"/>
  <c r="M73" i="4" s="1"/>
  <c r="I73" i="4"/>
  <c r="K73" i="4" s="1"/>
  <c r="N73" i="4" s="1"/>
  <c r="L72" i="4"/>
  <c r="J72" i="4"/>
  <c r="M72" i="4" s="1"/>
  <c r="I72" i="4"/>
  <c r="M70" i="4"/>
  <c r="L70" i="4"/>
  <c r="K70" i="4"/>
  <c r="N70" i="4" s="1"/>
  <c r="J70" i="4"/>
  <c r="I70" i="4"/>
  <c r="M69" i="4"/>
  <c r="K69" i="4"/>
  <c r="N69" i="4" s="1"/>
  <c r="N68" i="4" s="1"/>
  <c r="J69" i="4"/>
  <c r="I69" i="4"/>
  <c r="L69" i="4" s="1"/>
  <c r="M68" i="4"/>
  <c r="L68" i="4"/>
  <c r="L67" i="4"/>
  <c r="J67" i="4"/>
  <c r="M67" i="4" s="1"/>
  <c r="M66" i="4" s="1"/>
  <c r="I67" i="4"/>
  <c r="L66" i="4"/>
  <c r="L63" i="4" s="1"/>
  <c r="M65" i="4"/>
  <c r="L65" i="4"/>
  <c r="L64" i="4" s="1"/>
  <c r="K65" i="4"/>
  <c r="N65" i="4" s="1"/>
  <c r="N64" i="4" s="1"/>
  <c r="J65" i="4"/>
  <c r="I65" i="4"/>
  <c r="M64" i="4"/>
  <c r="M62" i="4"/>
  <c r="L62" i="4"/>
  <c r="J62" i="4"/>
  <c r="I62" i="4"/>
  <c r="K62" i="4" s="1"/>
  <c r="N62" i="4" s="1"/>
  <c r="J61" i="4"/>
  <c r="M61" i="4" s="1"/>
  <c r="M59" i="4" s="1"/>
  <c r="I61" i="4"/>
  <c r="L61" i="4" s="1"/>
  <c r="M60" i="4"/>
  <c r="L60" i="4"/>
  <c r="K60" i="4"/>
  <c r="N60" i="4" s="1"/>
  <c r="J60" i="4"/>
  <c r="I60" i="4"/>
  <c r="J58" i="4"/>
  <c r="M58" i="4" s="1"/>
  <c r="M57" i="4" s="1"/>
  <c r="M56" i="4" s="1"/>
  <c r="I58" i="4"/>
  <c r="K58" i="4" s="1"/>
  <c r="N58" i="4" s="1"/>
  <c r="N57" i="4" s="1"/>
  <c r="L55" i="4"/>
  <c r="J55" i="4"/>
  <c r="M55" i="4" s="1"/>
  <c r="I55" i="4"/>
  <c r="L54" i="4"/>
  <c r="K54" i="4"/>
  <c r="N54" i="4" s="1"/>
  <c r="J54" i="4"/>
  <c r="M54" i="4" s="1"/>
  <c r="I54" i="4"/>
  <c r="M53" i="4"/>
  <c r="J53" i="4"/>
  <c r="I53" i="4"/>
  <c r="K53" i="4" s="1"/>
  <c r="N53" i="4" s="1"/>
  <c r="L52" i="4"/>
  <c r="J52" i="4"/>
  <c r="M52" i="4" s="1"/>
  <c r="I52" i="4"/>
  <c r="L51" i="4"/>
  <c r="J51" i="4"/>
  <c r="M51" i="4" s="1"/>
  <c r="I51" i="4"/>
  <c r="L50" i="4"/>
  <c r="K50" i="4"/>
  <c r="N50" i="4" s="1"/>
  <c r="J50" i="4"/>
  <c r="M50" i="4" s="1"/>
  <c r="I50" i="4"/>
  <c r="M49" i="4"/>
  <c r="J49" i="4"/>
  <c r="I49" i="4"/>
  <c r="K49" i="4" s="1"/>
  <c r="N49" i="4" s="1"/>
  <c r="L48" i="4"/>
  <c r="J48" i="4"/>
  <c r="M48" i="4" s="1"/>
  <c r="I48" i="4"/>
  <c r="L47" i="4"/>
  <c r="J47" i="4"/>
  <c r="M47" i="4" s="1"/>
  <c r="I47" i="4"/>
  <c r="L46" i="4"/>
  <c r="K46" i="4"/>
  <c r="N46" i="4" s="1"/>
  <c r="J46" i="4"/>
  <c r="M46" i="4" s="1"/>
  <c r="I46" i="4"/>
  <c r="M45" i="4"/>
  <c r="J45" i="4"/>
  <c r="I45" i="4"/>
  <c r="K45" i="4" s="1"/>
  <c r="N45" i="4" s="1"/>
  <c r="L44" i="4"/>
  <c r="J44" i="4"/>
  <c r="M44" i="4" s="1"/>
  <c r="I44" i="4"/>
  <c r="L43" i="4"/>
  <c r="J43" i="4"/>
  <c r="M43" i="4" s="1"/>
  <c r="I43" i="4"/>
  <c r="L42" i="4"/>
  <c r="K42" i="4"/>
  <c r="N42" i="4" s="1"/>
  <c r="J42" i="4"/>
  <c r="M42" i="4" s="1"/>
  <c r="I42" i="4"/>
  <c r="M41" i="4"/>
  <c r="J41" i="4"/>
  <c r="I41" i="4"/>
  <c r="K41" i="4" s="1"/>
  <c r="N41" i="4" s="1"/>
  <c r="L40" i="4"/>
  <c r="J40" i="4"/>
  <c r="M40" i="4" s="1"/>
  <c r="M39" i="4" s="1"/>
  <c r="M38" i="4" s="1"/>
  <c r="I40" i="4"/>
  <c r="L37" i="4"/>
  <c r="K37" i="4"/>
  <c r="N37" i="4" s="1"/>
  <c r="J37" i="4"/>
  <c r="M37" i="4" s="1"/>
  <c r="I37" i="4"/>
  <c r="M36" i="4"/>
  <c r="J36" i="4"/>
  <c r="I36" i="4"/>
  <c r="K36" i="4" s="1"/>
  <c r="N36" i="4" s="1"/>
  <c r="L35" i="4"/>
  <c r="J35" i="4"/>
  <c r="M35" i="4" s="1"/>
  <c r="I35" i="4"/>
  <c r="L34" i="4"/>
  <c r="J34" i="4"/>
  <c r="M34" i="4" s="1"/>
  <c r="I34" i="4"/>
  <c r="L33" i="4"/>
  <c r="K33" i="4"/>
  <c r="N33" i="4" s="1"/>
  <c r="J33" i="4"/>
  <c r="M33" i="4" s="1"/>
  <c r="I33" i="4"/>
  <c r="M32" i="4"/>
  <c r="J32" i="4"/>
  <c r="I32" i="4"/>
  <c r="K32" i="4" s="1"/>
  <c r="N32" i="4" s="1"/>
  <c r="L31" i="4"/>
  <c r="J31" i="4"/>
  <c r="M31" i="4" s="1"/>
  <c r="I31" i="4"/>
  <c r="L30" i="4"/>
  <c r="J30" i="4"/>
  <c r="M30" i="4" s="1"/>
  <c r="I30" i="4"/>
  <c r="L29" i="4"/>
  <c r="K29" i="4"/>
  <c r="N29" i="4" s="1"/>
  <c r="J29" i="4"/>
  <c r="M29" i="4" s="1"/>
  <c r="I29" i="4"/>
  <c r="M28" i="4"/>
  <c r="J28" i="4"/>
  <c r="I28" i="4"/>
  <c r="K28" i="4" s="1"/>
  <c r="N28" i="4" s="1"/>
  <c r="J25" i="4"/>
  <c r="M25" i="4" s="1"/>
  <c r="I25" i="4"/>
  <c r="K25" i="4" s="1"/>
  <c r="N25" i="4" s="1"/>
  <c r="L24" i="4"/>
  <c r="J24" i="4"/>
  <c r="M24" i="4" s="1"/>
  <c r="I24" i="4"/>
  <c r="M22" i="4"/>
  <c r="L22" i="4"/>
  <c r="K22" i="4"/>
  <c r="N22" i="4" s="1"/>
  <c r="J22" i="4"/>
  <c r="I22" i="4"/>
  <c r="M21" i="4"/>
  <c r="K21" i="4"/>
  <c r="N21" i="4" s="1"/>
  <c r="J21" i="4"/>
  <c r="I21" i="4"/>
  <c r="L21" i="4" s="1"/>
  <c r="M20" i="4"/>
  <c r="L20" i="4"/>
  <c r="J20" i="4"/>
  <c r="I20" i="4"/>
  <c r="K20" i="4" s="1"/>
  <c r="N20" i="4" s="1"/>
  <c r="J19" i="4"/>
  <c r="M19" i="4" s="1"/>
  <c r="M18" i="4" s="1"/>
  <c r="I19" i="4"/>
  <c r="L19" i="4" s="1"/>
  <c r="L18" i="4" s="1"/>
  <c r="M6" i="4"/>
  <c r="M10" i="4" s="1"/>
  <c r="F65" i="3"/>
  <c r="G65" i="3" s="1"/>
  <c r="E23" i="3"/>
  <c r="E24" i="3" s="1"/>
  <c r="E22" i="3"/>
  <c r="E17" i="3"/>
  <c r="F12" i="3"/>
  <c r="G9" i="3"/>
  <c r="F9" i="3"/>
  <c r="E9" i="3"/>
  <c r="E8" i="3"/>
  <c r="H200" i="2"/>
  <c r="L199" i="2"/>
  <c r="J199" i="2"/>
  <c r="L198" i="2"/>
  <c r="J198" i="2"/>
  <c r="M198" i="2" s="1"/>
  <c r="L197" i="2"/>
  <c r="J197" i="2"/>
  <c r="M197" i="2" s="1"/>
  <c r="M196" i="2"/>
  <c r="L196" i="2"/>
  <c r="L194" i="2" s="1"/>
  <c r="J196" i="2"/>
  <c r="K196" i="2" s="1"/>
  <c r="N196" i="2" s="1"/>
  <c r="L195" i="2"/>
  <c r="J195" i="2"/>
  <c r="L193" i="2"/>
  <c r="J193" i="2"/>
  <c r="L192" i="2"/>
  <c r="K192" i="2"/>
  <c r="N192" i="2" s="1"/>
  <c r="J192" i="2"/>
  <c r="M192" i="2" s="1"/>
  <c r="L191" i="2"/>
  <c r="J191" i="2"/>
  <c r="M191" i="2" s="1"/>
  <c r="L190" i="2"/>
  <c r="J190" i="2"/>
  <c r="K190" i="2" s="1"/>
  <c r="N190" i="2" s="1"/>
  <c r="L189" i="2"/>
  <c r="J189" i="2"/>
  <c r="L188" i="2"/>
  <c r="J188" i="2"/>
  <c r="M188" i="2" s="1"/>
  <c r="L187" i="2"/>
  <c r="J187" i="2"/>
  <c r="M187" i="2" s="1"/>
  <c r="M186" i="2"/>
  <c r="L186" i="2"/>
  <c r="J186" i="2"/>
  <c r="K186" i="2" s="1"/>
  <c r="N186" i="2" s="1"/>
  <c r="L185" i="2"/>
  <c r="J185" i="2"/>
  <c r="L184" i="2"/>
  <c r="J184" i="2"/>
  <c r="M184" i="2" s="1"/>
  <c r="L183" i="2"/>
  <c r="L182" i="2"/>
  <c r="J182" i="2"/>
  <c r="M182" i="2" s="1"/>
  <c r="L181" i="2"/>
  <c r="J181" i="2"/>
  <c r="M181" i="2" s="1"/>
  <c r="M180" i="2"/>
  <c r="L180" i="2"/>
  <c r="J180" i="2"/>
  <c r="K180" i="2" s="1"/>
  <c r="N180" i="2" s="1"/>
  <c r="L179" i="2"/>
  <c r="J179" i="2"/>
  <c r="L178" i="2"/>
  <c r="J178" i="2"/>
  <c r="M178" i="2" s="1"/>
  <c r="L177" i="2"/>
  <c r="L176" i="2" s="1"/>
  <c r="J177" i="2"/>
  <c r="M177" i="2" s="1"/>
  <c r="M175" i="2"/>
  <c r="L175" i="2"/>
  <c r="J175" i="2"/>
  <c r="K175" i="2" s="1"/>
  <c r="N175" i="2" s="1"/>
  <c r="M174" i="2"/>
  <c r="L174" i="2"/>
  <c r="J174" i="2"/>
  <c r="K174" i="2" s="1"/>
  <c r="N174" i="2" s="1"/>
  <c r="L173" i="2"/>
  <c r="J173" i="2"/>
  <c r="L172" i="2"/>
  <c r="J172" i="2"/>
  <c r="M172" i="2" s="1"/>
  <c r="L171" i="2"/>
  <c r="K171" i="2"/>
  <c r="N171" i="2" s="1"/>
  <c r="J171" i="2"/>
  <c r="M171" i="2" s="1"/>
  <c r="L170" i="2"/>
  <c r="L169" i="2" s="1"/>
  <c r="L168" i="2" s="1"/>
  <c r="J170" i="2"/>
  <c r="K170" i="2" s="1"/>
  <c r="N170" i="2" s="1"/>
  <c r="L167" i="2"/>
  <c r="J167" i="2"/>
  <c r="M167" i="2" s="1"/>
  <c r="L166" i="2"/>
  <c r="J166" i="2"/>
  <c r="K166" i="2" s="1"/>
  <c r="N166" i="2" s="1"/>
  <c r="L165" i="2"/>
  <c r="J165" i="2"/>
  <c r="L164" i="2"/>
  <c r="J164" i="2"/>
  <c r="M163" i="2"/>
  <c r="L163" i="2"/>
  <c r="J163" i="2"/>
  <c r="K163" i="2" s="1"/>
  <c r="N163" i="2" s="1"/>
  <c r="M162" i="2"/>
  <c r="L162" i="2"/>
  <c r="J162" i="2"/>
  <c r="K162" i="2" s="1"/>
  <c r="N162" i="2" s="1"/>
  <c r="N161" i="2"/>
  <c r="M161" i="2"/>
  <c r="L161" i="2"/>
  <c r="J161" i="2"/>
  <c r="K161" i="2" s="1"/>
  <c r="L159" i="2"/>
  <c r="J159" i="2"/>
  <c r="L158" i="2"/>
  <c r="J158" i="2"/>
  <c r="L157" i="2"/>
  <c r="K157" i="2"/>
  <c r="N157" i="2" s="1"/>
  <c r="J157" i="2"/>
  <c r="M157" i="2" s="1"/>
  <c r="L156" i="2"/>
  <c r="J156" i="2"/>
  <c r="K156" i="2" s="1"/>
  <c r="N156" i="2" s="1"/>
  <c r="L155" i="2"/>
  <c r="J155" i="2"/>
  <c r="K155" i="2" s="1"/>
  <c r="N155" i="2" s="1"/>
  <c r="L154" i="2"/>
  <c r="J154" i="2"/>
  <c r="M154" i="2" s="1"/>
  <c r="L153" i="2"/>
  <c r="J153" i="2"/>
  <c r="M153" i="2" s="1"/>
  <c r="M152" i="2"/>
  <c r="L152" i="2"/>
  <c r="J152" i="2"/>
  <c r="K152" i="2" s="1"/>
  <c r="N152" i="2" s="1"/>
  <c r="L151" i="2"/>
  <c r="J151" i="2"/>
  <c r="L150" i="2"/>
  <c r="J150" i="2"/>
  <c r="L149" i="2"/>
  <c r="J149" i="2"/>
  <c r="M149" i="2" s="1"/>
  <c r="L148" i="2"/>
  <c r="M147" i="2"/>
  <c r="L147" i="2"/>
  <c r="K147" i="2"/>
  <c r="N147" i="2" s="1"/>
  <c r="J147" i="2"/>
  <c r="L146" i="2"/>
  <c r="J146" i="2"/>
  <c r="K146" i="2" s="1"/>
  <c r="N146" i="2" s="1"/>
  <c r="L145" i="2"/>
  <c r="J145" i="2"/>
  <c r="L144" i="2"/>
  <c r="J144" i="2"/>
  <c r="L143" i="2"/>
  <c r="J143" i="2"/>
  <c r="M143" i="2" s="1"/>
  <c r="M142" i="2"/>
  <c r="L142" i="2"/>
  <c r="J142" i="2"/>
  <c r="K142" i="2" s="1"/>
  <c r="N142" i="2" s="1"/>
  <c r="N141" i="2"/>
  <c r="L141" i="2"/>
  <c r="J141" i="2"/>
  <c r="K141" i="2" s="1"/>
  <c r="L140" i="2"/>
  <c r="J140" i="2"/>
  <c r="M140" i="2" s="1"/>
  <c r="L139" i="2"/>
  <c r="J139" i="2"/>
  <c r="M139" i="2" s="1"/>
  <c r="L138" i="2"/>
  <c r="J138" i="2"/>
  <c r="M138" i="2" s="1"/>
  <c r="L137" i="2"/>
  <c r="J137" i="2"/>
  <c r="K137" i="2" s="1"/>
  <c r="N137" i="2" s="1"/>
  <c r="L136" i="2"/>
  <c r="J136" i="2"/>
  <c r="M136" i="2" s="1"/>
  <c r="L135" i="2"/>
  <c r="J135" i="2"/>
  <c r="M135" i="2" s="1"/>
  <c r="M134" i="2"/>
  <c r="L134" i="2"/>
  <c r="J134" i="2"/>
  <c r="K134" i="2" s="1"/>
  <c r="N134" i="2" s="1"/>
  <c r="L133" i="2"/>
  <c r="J133" i="2"/>
  <c r="L132" i="2"/>
  <c r="J132" i="2"/>
  <c r="M132" i="2" s="1"/>
  <c r="L131" i="2"/>
  <c r="J131" i="2"/>
  <c r="M131" i="2" s="1"/>
  <c r="L130" i="2"/>
  <c r="J130" i="2"/>
  <c r="M130" i="2" s="1"/>
  <c r="L129" i="2"/>
  <c r="J129" i="2"/>
  <c r="K129" i="2" s="1"/>
  <c r="N129" i="2" s="1"/>
  <c r="L128" i="2"/>
  <c r="J128" i="2"/>
  <c r="M127" i="2"/>
  <c r="L127" i="2"/>
  <c r="J127" i="2"/>
  <c r="K127" i="2" s="1"/>
  <c r="N127" i="2" s="1"/>
  <c r="M126" i="2"/>
  <c r="L126" i="2"/>
  <c r="J126" i="2"/>
  <c r="K126" i="2" s="1"/>
  <c r="N126" i="2" s="1"/>
  <c r="N125" i="2"/>
  <c r="M125" i="2"/>
  <c r="L125" i="2"/>
  <c r="J125" i="2"/>
  <c r="K125" i="2" s="1"/>
  <c r="L124" i="2"/>
  <c r="K124" i="2"/>
  <c r="N124" i="2" s="1"/>
  <c r="J124" i="2"/>
  <c r="M124" i="2" s="1"/>
  <c r="L123" i="2"/>
  <c r="J123" i="2"/>
  <c r="M123" i="2" s="1"/>
  <c r="L122" i="2"/>
  <c r="J122" i="2"/>
  <c r="K122" i="2" s="1"/>
  <c r="N122" i="2" s="1"/>
  <c r="L121" i="2"/>
  <c r="J121" i="2"/>
  <c r="L120" i="2"/>
  <c r="J120" i="2"/>
  <c r="M120" i="2" s="1"/>
  <c r="L119" i="2"/>
  <c r="J119" i="2"/>
  <c r="M119" i="2" s="1"/>
  <c r="M118" i="2"/>
  <c r="L118" i="2"/>
  <c r="J118" i="2"/>
  <c r="K118" i="2" s="1"/>
  <c r="N118" i="2" s="1"/>
  <c r="N117" i="2"/>
  <c r="L117" i="2"/>
  <c r="J117" i="2"/>
  <c r="K117" i="2" s="1"/>
  <c r="L116" i="2"/>
  <c r="J116" i="2"/>
  <c r="L115" i="2"/>
  <c r="J115" i="2"/>
  <c r="M115" i="2" s="1"/>
  <c r="M114" i="2"/>
  <c r="L114" i="2"/>
  <c r="J114" i="2"/>
  <c r="K114" i="2" s="1"/>
  <c r="N114" i="2" s="1"/>
  <c r="L113" i="2"/>
  <c r="J113" i="2"/>
  <c r="K113" i="2" s="1"/>
  <c r="N113" i="2" s="1"/>
  <c r="L112" i="2"/>
  <c r="J112" i="2"/>
  <c r="M112" i="2" s="1"/>
  <c r="L110" i="2"/>
  <c r="K110" i="2"/>
  <c r="N110" i="2" s="1"/>
  <c r="J110" i="2"/>
  <c r="M110" i="2" s="1"/>
  <c r="L109" i="2"/>
  <c r="J109" i="2"/>
  <c r="M109" i="2" s="1"/>
  <c r="L108" i="2"/>
  <c r="L104" i="2" s="1"/>
  <c r="J108" i="2"/>
  <c r="M108" i="2" s="1"/>
  <c r="L107" i="2"/>
  <c r="J107" i="2"/>
  <c r="K107" i="2" s="1"/>
  <c r="N107" i="2" s="1"/>
  <c r="L106" i="2"/>
  <c r="J106" i="2"/>
  <c r="M106" i="2" s="1"/>
  <c r="L105" i="2"/>
  <c r="J105" i="2"/>
  <c r="M105" i="2" s="1"/>
  <c r="L103" i="2"/>
  <c r="J103" i="2"/>
  <c r="M103" i="2" s="1"/>
  <c r="M102" i="2"/>
  <c r="L102" i="2"/>
  <c r="J102" i="2"/>
  <c r="K102" i="2" s="1"/>
  <c r="N102" i="2" s="1"/>
  <c r="M101" i="2"/>
  <c r="M100" i="2" s="1"/>
  <c r="L101" i="2"/>
  <c r="L100" i="2" s="1"/>
  <c r="J101" i="2"/>
  <c r="K101" i="2" s="1"/>
  <c r="N101" i="2" s="1"/>
  <c r="M99" i="2"/>
  <c r="L99" i="2"/>
  <c r="J99" i="2"/>
  <c r="K99" i="2" s="1"/>
  <c r="N99" i="2" s="1"/>
  <c r="L98" i="2"/>
  <c r="J98" i="2"/>
  <c r="M98" i="2" s="1"/>
  <c r="L97" i="2"/>
  <c r="J97" i="2"/>
  <c r="M97" i="2" s="1"/>
  <c r="M96" i="2"/>
  <c r="L96" i="2"/>
  <c r="J96" i="2"/>
  <c r="K96" i="2" s="1"/>
  <c r="N96" i="2" s="1"/>
  <c r="L95" i="2"/>
  <c r="J95" i="2"/>
  <c r="L94" i="2"/>
  <c r="J94" i="2"/>
  <c r="M94" i="2" s="1"/>
  <c r="L93" i="2"/>
  <c r="K93" i="2"/>
  <c r="N93" i="2" s="1"/>
  <c r="J93" i="2"/>
  <c r="M93" i="2" s="1"/>
  <c r="L92" i="2"/>
  <c r="L89" i="2" s="1"/>
  <c r="K92" i="2"/>
  <c r="N92" i="2" s="1"/>
  <c r="J92" i="2"/>
  <c r="M92" i="2" s="1"/>
  <c r="M91" i="2"/>
  <c r="L91" i="2"/>
  <c r="J91" i="2"/>
  <c r="K91" i="2" s="1"/>
  <c r="N91" i="2" s="1"/>
  <c r="L90" i="2"/>
  <c r="J90" i="2"/>
  <c r="L88" i="2"/>
  <c r="K88" i="2"/>
  <c r="N88" i="2" s="1"/>
  <c r="J88" i="2"/>
  <c r="M88" i="2" s="1"/>
  <c r="L87" i="2"/>
  <c r="K87" i="2"/>
  <c r="N87" i="2" s="1"/>
  <c r="J87" i="2"/>
  <c r="M87" i="2" s="1"/>
  <c r="L86" i="2"/>
  <c r="J86" i="2"/>
  <c r="K86" i="2" s="1"/>
  <c r="N86" i="2" s="1"/>
  <c r="L85" i="2"/>
  <c r="J85" i="2"/>
  <c r="K85" i="2" s="1"/>
  <c r="N85" i="2" s="1"/>
  <c r="L84" i="2"/>
  <c r="J84" i="2"/>
  <c r="M84" i="2" s="1"/>
  <c r="L83" i="2"/>
  <c r="J83" i="2"/>
  <c r="M83" i="2" s="1"/>
  <c r="L82" i="2"/>
  <c r="J82" i="2"/>
  <c r="K82" i="2" s="1"/>
  <c r="N82" i="2" s="1"/>
  <c r="M81" i="2"/>
  <c r="L81" i="2"/>
  <c r="J81" i="2"/>
  <c r="K81" i="2" s="1"/>
  <c r="N81" i="2" s="1"/>
  <c r="L80" i="2"/>
  <c r="L79" i="2" s="1"/>
  <c r="J80" i="2"/>
  <c r="M80" i="2" s="1"/>
  <c r="L78" i="2"/>
  <c r="J78" i="2"/>
  <c r="L77" i="2"/>
  <c r="J77" i="2"/>
  <c r="K77" i="2" s="1"/>
  <c r="N77" i="2" s="1"/>
  <c r="L75" i="2"/>
  <c r="J75" i="2"/>
  <c r="K75" i="2" s="1"/>
  <c r="N75" i="2" s="1"/>
  <c r="L74" i="2"/>
  <c r="J74" i="2"/>
  <c r="K74" i="2" s="1"/>
  <c r="N74" i="2" s="1"/>
  <c r="L73" i="2"/>
  <c r="J73" i="2"/>
  <c r="M73" i="2" s="1"/>
  <c r="L72" i="2"/>
  <c r="L71" i="2" s="1"/>
  <c r="K72" i="2"/>
  <c r="N72" i="2" s="1"/>
  <c r="J72" i="2"/>
  <c r="M72" i="2" s="1"/>
  <c r="M70" i="2"/>
  <c r="L70" i="2"/>
  <c r="K70" i="2"/>
  <c r="N70" i="2" s="1"/>
  <c r="J70" i="2"/>
  <c r="N69" i="2"/>
  <c r="M69" i="2"/>
  <c r="M68" i="2" s="1"/>
  <c r="L69" i="2"/>
  <c r="L68" i="2" s="1"/>
  <c r="J69" i="2"/>
  <c r="K69" i="2" s="1"/>
  <c r="N67" i="2"/>
  <c r="N66" i="2" s="1"/>
  <c r="L67" i="2"/>
  <c r="L66" i="2" s="1"/>
  <c r="J67" i="2"/>
  <c r="K67" i="2" s="1"/>
  <c r="N65" i="2"/>
  <c r="N64" i="2" s="1"/>
  <c r="M65" i="2"/>
  <c r="M64" i="2" s="1"/>
  <c r="L65" i="2"/>
  <c r="L64" i="2" s="1"/>
  <c r="L63" i="2" s="1"/>
  <c r="J65" i="2"/>
  <c r="K65" i="2" s="1"/>
  <c r="M62" i="2"/>
  <c r="L62" i="2"/>
  <c r="L59" i="2" s="1"/>
  <c r="J62" i="2"/>
  <c r="K62" i="2" s="1"/>
  <c r="N62" i="2" s="1"/>
  <c r="N61" i="2"/>
  <c r="L61" i="2"/>
  <c r="J61" i="2"/>
  <c r="K61" i="2" s="1"/>
  <c r="M60" i="2"/>
  <c r="L60" i="2"/>
  <c r="J60" i="2"/>
  <c r="K60" i="2" s="1"/>
  <c r="N60" i="2" s="1"/>
  <c r="M58" i="2"/>
  <c r="M57" i="2" s="1"/>
  <c r="L58" i="2"/>
  <c r="J58" i="2"/>
  <c r="K58" i="2" s="1"/>
  <c r="N58" i="2" s="1"/>
  <c r="N57" i="2" s="1"/>
  <c r="L57" i="2"/>
  <c r="N55" i="2"/>
  <c r="M55" i="2"/>
  <c r="L55" i="2"/>
  <c r="J55" i="2"/>
  <c r="K55" i="2" s="1"/>
  <c r="M54" i="2"/>
  <c r="L54" i="2"/>
  <c r="J54" i="2"/>
  <c r="K54" i="2" s="1"/>
  <c r="N54" i="2" s="1"/>
  <c r="L53" i="2"/>
  <c r="J53" i="2"/>
  <c r="M53" i="2" s="1"/>
  <c r="M52" i="2"/>
  <c r="L52" i="2"/>
  <c r="J52" i="2"/>
  <c r="K52" i="2" s="1"/>
  <c r="N52" i="2" s="1"/>
  <c r="N51" i="2"/>
  <c r="L51" i="2"/>
  <c r="J51" i="2"/>
  <c r="K51" i="2" s="1"/>
  <c r="L50" i="2"/>
  <c r="J50" i="2"/>
  <c r="M50" i="2" s="1"/>
  <c r="L49" i="2"/>
  <c r="J49" i="2"/>
  <c r="M49" i="2" s="1"/>
  <c r="M48" i="2"/>
  <c r="L48" i="2"/>
  <c r="K48" i="2"/>
  <c r="N48" i="2" s="1"/>
  <c r="J48" i="2"/>
  <c r="L47" i="2"/>
  <c r="J47" i="2"/>
  <c r="K47" i="2" s="1"/>
  <c r="N47" i="2" s="1"/>
  <c r="L46" i="2"/>
  <c r="J46" i="2"/>
  <c r="M46" i="2" s="1"/>
  <c r="L45" i="2"/>
  <c r="J45" i="2"/>
  <c r="M45" i="2" s="1"/>
  <c r="M44" i="2"/>
  <c r="L44" i="2"/>
  <c r="J44" i="2"/>
  <c r="K44" i="2" s="1"/>
  <c r="N44" i="2" s="1"/>
  <c r="N43" i="2"/>
  <c r="L43" i="2"/>
  <c r="J43" i="2"/>
  <c r="K43" i="2" s="1"/>
  <c r="M42" i="2"/>
  <c r="L42" i="2"/>
  <c r="J42" i="2"/>
  <c r="K42" i="2" s="1"/>
  <c r="N42" i="2" s="1"/>
  <c r="L41" i="2"/>
  <c r="J41" i="2"/>
  <c r="M41" i="2" s="1"/>
  <c r="L40" i="2"/>
  <c r="L39" i="2" s="1"/>
  <c r="L38" i="2" s="1"/>
  <c r="J40" i="2"/>
  <c r="M40" i="2" s="1"/>
  <c r="L37" i="2"/>
  <c r="J37" i="2"/>
  <c r="M37" i="2" s="1"/>
  <c r="M36" i="2"/>
  <c r="L36" i="2"/>
  <c r="K36" i="2"/>
  <c r="N36" i="2" s="1"/>
  <c r="J36" i="2"/>
  <c r="N35" i="2"/>
  <c r="L35" i="2"/>
  <c r="J35" i="2"/>
  <c r="K35" i="2" s="1"/>
  <c r="L34" i="2"/>
  <c r="J34" i="2"/>
  <c r="M34" i="2" s="1"/>
  <c r="L33" i="2"/>
  <c r="J33" i="2"/>
  <c r="M33" i="2" s="1"/>
  <c r="L32" i="2"/>
  <c r="K32" i="2"/>
  <c r="N32" i="2" s="1"/>
  <c r="J32" i="2"/>
  <c r="M32" i="2" s="1"/>
  <c r="L31" i="2"/>
  <c r="J31" i="2"/>
  <c r="K31" i="2" s="1"/>
  <c r="N31" i="2" s="1"/>
  <c r="M30" i="2"/>
  <c r="L30" i="2"/>
  <c r="J30" i="2"/>
  <c r="K30" i="2" s="1"/>
  <c r="N30" i="2" s="1"/>
  <c r="L29" i="2"/>
  <c r="K29" i="2"/>
  <c r="N29" i="2" s="1"/>
  <c r="J29" i="2"/>
  <c r="M29" i="2" s="1"/>
  <c r="M28" i="2"/>
  <c r="L28" i="2"/>
  <c r="K28" i="2"/>
  <c r="N28" i="2" s="1"/>
  <c r="J28" i="2"/>
  <c r="L27" i="2"/>
  <c r="L26" i="2" s="1"/>
  <c r="L25" i="2"/>
  <c r="J25" i="2"/>
  <c r="M25" i="2" s="1"/>
  <c r="L24" i="2"/>
  <c r="L23" i="2" s="1"/>
  <c r="K24" i="2"/>
  <c r="N24" i="2" s="1"/>
  <c r="J24" i="2"/>
  <c r="M24" i="2" s="1"/>
  <c r="M23" i="2" s="1"/>
  <c r="M22" i="2"/>
  <c r="L22" i="2"/>
  <c r="K22" i="2"/>
  <c r="N22" i="2" s="1"/>
  <c r="J22" i="2"/>
  <c r="N21" i="2"/>
  <c r="M21" i="2"/>
  <c r="L21" i="2"/>
  <c r="J21" i="2"/>
  <c r="K21" i="2" s="1"/>
  <c r="M20" i="2"/>
  <c r="L20" i="2"/>
  <c r="J20" i="2"/>
  <c r="K20" i="2" s="1"/>
  <c r="N20" i="2" s="1"/>
  <c r="L19" i="2"/>
  <c r="L18" i="2" s="1"/>
  <c r="J19" i="2"/>
  <c r="M19" i="2" s="1"/>
  <c r="M18" i="2"/>
  <c r="M10" i="2"/>
  <c r="M6" i="2"/>
  <c r="M63" i="4" l="1"/>
  <c r="M23" i="4"/>
  <c r="M71" i="4"/>
  <c r="M104" i="4"/>
  <c r="M27" i="4"/>
  <c r="M26" i="4" s="1"/>
  <c r="M79" i="4"/>
  <c r="L97" i="4"/>
  <c r="K97" i="4"/>
  <c r="N97" i="4" s="1"/>
  <c r="K124" i="4"/>
  <c r="N124" i="4" s="1"/>
  <c r="L124" i="4"/>
  <c r="K140" i="4"/>
  <c r="N140" i="4" s="1"/>
  <c r="L140" i="4"/>
  <c r="L153" i="4"/>
  <c r="K153" i="4"/>
  <c r="N153" i="4" s="1"/>
  <c r="K185" i="4"/>
  <c r="N185" i="4" s="1"/>
  <c r="L185" i="4"/>
  <c r="L91" i="4"/>
  <c r="L89" i="4" s="1"/>
  <c r="K91" i="4"/>
  <c r="N91" i="4" s="1"/>
  <c r="M139" i="4"/>
  <c r="K139" i="4"/>
  <c r="N139" i="4" s="1"/>
  <c r="M148" i="4"/>
  <c r="K35" i="4"/>
  <c r="N35" i="4" s="1"/>
  <c r="L110" i="4"/>
  <c r="K110" i="4"/>
  <c r="N110" i="4" s="1"/>
  <c r="L181" i="4"/>
  <c r="K181" i="4"/>
  <c r="N181" i="4" s="1"/>
  <c r="M186" i="4"/>
  <c r="M183" i="4" s="1"/>
  <c r="K186" i="4"/>
  <c r="N186" i="4" s="1"/>
  <c r="K24" i="4"/>
  <c r="N24" i="4" s="1"/>
  <c r="N23" i="4" s="1"/>
  <c r="K67" i="4"/>
  <c r="N67" i="4" s="1"/>
  <c r="N66" i="4" s="1"/>
  <c r="N63" i="4" s="1"/>
  <c r="K72" i="4"/>
  <c r="N72" i="4" s="1"/>
  <c r="L99" i="4"/>
  <c r="K99" i="4"/>
  <c r="N99" i="4" s="1"/>
  <c r="K120" i="4"/>
  <c r="N120" i="4" s="1"/>
  <c r="L120" i="4"/>
  <c r="K129" i="4"/>
  <c r="N129" i="4" s="1"/>
  <c r="K138" i="4"/>
  <c r="N138" i="4" s="1"/>
  <c r="L138" i="4"/>
  <c r="K145" i="4"/>
  <c r="N145" i="4" s="1"/>
  <c r="K173" i="4"/>
  <c r="N173" i="4" s="1"/>
  <c r="N169" i="4" s="1"/>
  <c r="M176" i="4"/>
  <c r="K19" i="4"/>
  <c r="N19" i="4" s="1"/>
  <c r="N18" i="4" s="1"/>
  <c r="L25" i="4"/>
  <c r="L23" i="4" s="1"/>
  <c r="K31" i="4"/>
  <c r="N31" i="4" s="1"/>
  <c r="K40" i="4"/>
  <c r="N40" i="4" s="1"/>
  <c r="K44" i="4"/>
  <c r="N44" i="4" s="1"/>
  <c r="K48" i="4"/>
  <c r="N48" i="4" s="1"/>
  <c r="K52" i="4"/>
  <c r="N52" i="4" s="1"/>
  <c r="L58" i="4"/>
  <c r="L57" i="4" s="1"/>
  <c r="L59" i="4"/>
  <c r="K61" i="4"/>
  <c r="N61" i="4" s="1"/>
  <c r="N59" i="4" s="1"/>
  <c r="N56" i="4" s="1"/>
  <c r="L73" i="4"/>
  <c r="L71" i="4" s="1"/>
  <c r="K83" i="4"/>
  <c r="N83" i="4" s="1"/>
  <c r="K87" i="4"/>
  <c r="N87" i="4" s="1"/>
  <c r="K90" i="4"/>
  <c r="N90" i="4" s="1"/>
  <c r="L93" i="4"/>
  <c r="K93" i="4"/>
  <c r="N93" i="4" s="1"/>
  <c r="L106" i="4"/>
  <c r="L104" i="4" s="1"/>
  <c r="K106" i="4"/>
  <c r="N106" i="4" s="1"/>
  <c r="K116" i="4"/>
  <c r="N116" i="4" s="1"/>
  <c r="L116" i="4"/>
  <c r="K123" i="4"/>
  <c r="N123" i="4" s="1"/>
  <c r="K132" i="4"/>
  <c r="N132" i="4" s="1"/>
  <c r="L132" i="4"/>
  <c r="K163" i="4"/>
  <c r="N163" i="4" s="1"/>
  <c r="L163" i="4"/>
  <c r="K184" i="4"/>
  <c r="N184" i="4" s="1"/>
  <c r="K193" i="4"/>
  <c r="N193" i="4" s="1"/>
  <c r="L193" i="4"/>
  <c r="L28" i="4"/>
  <c r="K30" i="4"/>
  <c r="N30" i="4" s="1"/>
  <c r="N27" i="4" s="1"/>
  <c r="N26" i="4" s="1"/>
  <c r="L32" i="4"/>
  <c r="K34" i="4"/>
  <c r="N34" i="4" s="1"/>
  <c r="L36" i="4"/>
  <c r="L41" i="4"/>
  <c r="K43" i="4"/>
  <c r="N43" i="4" s="1"/>
  <c r="L45" i="4"/>
  <c r="K47" i="4"/>
  <c r="N47" i="4" s="1"/>
  <c r="L49" i="4"/>
  <c r="K51" i="4"/>
  <c r="N51" i="4" s="1"/>
  <c r="L53" i="4"/>
  <c r="K55" i="4"/>
  <c r="N55" i="4" s="1"/>
  <c r="K74" i="4"/>
  <c r="N74" i="4" s="1"/>
  <c r="L80" i="4"/>
  <c r="K82" i="4"/>
  <c r="N82" i="4" s="1"/>
  <c r="N79" i="4" s="1"/>
  <c r="L84" i="4"/>
  <c r="K86" i="4"/>
  <c r="N86" i="4" s="1"/>
  <c r="L88" i="4"/>
  <c r="L95" i="4"/>
  <c r="K95" i="4"/>
  <c r="N95" i="4" s="1"/>
  <c r="L108" i="4"/>
  <c r="K108" i="4"/>
  <c r="N108" i="4" s="1"/>
  <c r="L112" i="4"/>
  <c r="K113" i="4"/>
  <c r="N113" i="4" s="1"/>
  <c r="K119" i="4"/>
  <c r="N119" i="4" s="1"/>
  <c r="K130" i="4"/>
  <c r="N130" i="4" s="1"/>
  <c r="L130" i="4"/>
  <c r="M131" i="4"/>
  <c r="M111" i="4" s="1"/>
  <c r="K131" i="4"/>
  <c r="N131" i="4" s="1"/>
  <c r="K137" i="4"/>
  <c r="N137" i="4" s="1"/>
  <c r="K146" i="4"/>
  <c r="N146" i="4" s="1"/>
  <c r="L146" i="4"/>
  <c r="M147" i="4"/>
  <c r="K147" i="4"/>
  <c r="N147" i="4" s="1"/>
  <c r="L155" i="4"/>
  <c r="K155" i="4"/>
  <c r="N155" i="4" s="1"/>
  <c r="K161" i="4"/>
  <c r="N161" i="4" s="1"/>
  <c r="L161" i="4"/>
  <c r="L160" i="4" s="1"/>
  <c r="M162" i="4"/>
  <c r="K162" i="4"/>
  <c r="N162" i="4" s="1"/>
  <c r="K174" i="4"/>
  <c r="N174" i="4" s="1"/>
  <c r="L174" i="4"/>
  <c r="L169" i="4" s="1"/>
  <c r="M175" i="4"/>
  <c r="M169" i="4" s="1"/>
  <c r="M168" i="4" s="1"/>
  <c r="M200" i="4" s="1"/>
  <c r="C14" i="4" s="1"/>
  <c r="K175" i="4"/>
  <c r="N175" i="4" s="1"/>
  <c r="K187" i="4"/>
  <c r="N187" i="4" s="1"/>
  <c r="L187" i="4"/>
  <c r="L149" i="4"/>
  <c r="K149" i="4"/>
  <c r="N149" i="4" s="1"/>
  <c r="L157" i="4"/>
  <c r="K157" i="4"/>
  <c r="N157" i="4" s="1"/>
  <c r="L177" i="4"/>
  <c r="K177" i="4"/>
  <c r="N177" i="4" s="1"/>
  <c r="N176" i="4" s="1"/>
  <c r="L196" i="4"/>
  <c r="L194" i="4" s="1"/>
  <c r="K196" i="4"/>
  <c r="N196" i="4" s="1"/>
  <c r="N194" i="4" s="1"/>
  <c r="L198" i="4"/>
  <c r="K198" i="4"/>
  <c r="N198" i="4" s="1"/>
  <c r="K117" i="4"/>
  <c r="N117" i="4" s="1"/>
  <c r="K121" i="4"/>
  <c r="N121" i="4" s="1"/>
  <c r="K125" i="4"/>
  <c r="N125" i="4" s="1"/>
  <c r="K133" i="4"/>
  <c r="N133" i="4" s="1"/>
  <c r="K141" i="4"/>
  <c r="N141" i="4" s="1"/>
  <c r="L151" i="4"/>
  <c r="K151" i="4"/>
  <c r="N151" i="4" s="1"/>
  <c r="L159" i="4"/>
  <c r="K159" i="4"/>
  <c r="N159" i="4" s="1"/>
  <c r="M160" i="4"/>
  <c r="K164" i="4"/>
  <c r="N164" i="4" s="1"/>
  <c r="L179" i="4"/>
  <c r="K179" i="4"/>
  <c r="N179" i="4" s="1"/>
  <c r="K188" i="4"/>
  <c r="N188" i="4" s="1"/>
  <c r="K40" i="2"/>
  <c r="N40" i="2" s="1"/>
  <c r="K46" i="2"/>
  <c r="N46" i="2" s="1"/>
  <c r="K83" i="2"/>
  <c r="N83" i="2" s="1"/>
  <c r="K84" i="2"/>
  <c r="N84" i="2" s="1"/>
  <c r="K98" i="2"/>
  <c r="N98" i="2" s="1"/>
  <c r="K108" i="2"/>
  <c r="N108" i="2" s="1"/>
  <c r="K109" i="2"/>
  <c r="N109" i="2" s="1"/>
  <c r="K123" i="2"/>
  <c r="N123" i="2" s="1"/>
  <c r="K130" i="2"/>
  <c r="N130" i="2" s="1"/>
  <c r="K131" i="2"/>
  <c r="N131" i="2" s="1"/>
  <c r="K138" i="2"/>
  <c r="N138" i="2" s="1"/>
  <c r="K139" i="2"/>
  <c r="N139" i="2" s="1"/>
  <c r="K149" i="2"/>
  <c r="N149" i="2" s="1"/>
  <c r="K167" i="2"/>
  <c r="N167" i="2" s="1"/>
  <c r="K188" i="2"/>
  <c r="N188" i="2" s="1"/>
  <c r="K191" i="2"/>
  <c r="N191" i="2" s="1"/>
  <c r="K45" i="2"/>
  <c r="N45" i="2" s="1"/>
  <c r="N59" i="2"/>
  <c r="M75" i="2"/>
  <c r="M71" i="2" s="1"/>
  <c r="M85" i="2"/>
  <c r="M86" i="2"/>
  <c r="K97" i="2"/>
  <c r="N97" i="2" s="1"/>
  <c r="K105" i="2"/>
  <c r="N105" i="2" s="1"/>
  <c r="M129" i="2"/>
  <c r="K136" i="2"/>
  <c r="N136" i="2" s="1"/>
  <c r="M137" i="2"/>
  <c r="K143" i="2"/>
  <c r="N143" i="2" s="1"/>
  <c r="M146" i="2"/>
  <c r="K154" i="2"/>
  <c r="N154" i="2" s="1"/>
  <c r="M155" i="2"/>
  <c r="M156" i="2"/>
  <c r="M170" i="2"/>
  <c r="K178" i="2"/>
  <c r="N178" i="2" s="1"/>
  <c r="K182" i="2"/>
  <c r="N182" i="2" s="1"/>
  <c r="K184" i="2"/>
  <c r="N184" i="2" s="1"/>
  <c r="K187" i="2"/>
  <c r="N187" i="2" s="1"/>
  <c r="K198" i="2"/>
  <c r="N198" i="2" s="1"/>
  <c r="M43" i="2"/>
  <c r="N56" i="2"/>
  <c r="M61" i="2"/>
  <c r="M59" i="2" s="1"/>
  <c r="M56" i="2" s="1"/>
  <c r="N68" i="2"/>
  <c r="N63" i="2" s="1"/>
  <c r="M74" i="2"/>
  <c r="M82" i="2"/>
  <c r="M79" i="2" s="1"/>
  <c r="N100" i="2"/>
  <c r="K103" i="2"/>
  <c r="N103" i="2" s="1"/>
  <c r="K115" i="2"/>
  <c r="N115" i="2" s="1"/>
  <c r="K119" i="2"/>
  <c r="N119" i="2" s="1"/>
  <c r="M122" i="2"/>
  <c r="K135" i="2"/>
  <c r="N135" i="2" s="1"/>
  <c r="M141" i="2"/>
  <c r="K153" i="2"/>
  <c r="N153" i="2" s="1"/>
  <c r="M166" i="2"/>
  <c r="K172" i="2"/>
  <c r="N172" i="2" s="1"/>
  <c r="K177" i="2"/>
  <c r="N177" i="2" s="1"/>
  <c r="K181" i="2"/>
  <c r="N181" i="2" s="1"/>
  <c r="M190" i="2"/>
  <c r="K197" i="2"/>
  <c r="N197" i="2" s="1"/>
  <c r="M78" i="2"/>
  <c r="K78" i="2"/>
  <c r="N78" i="2" s="1"/>
  <c r="N76" i="2" s="1"/>
  <c r="K121" i="2"/>
  <c r="N121" i="2" s="1"/>
  <c r="M121" i="2"/>
  <c r="M128" i="2"/>
  <c r="K128" i="2"/>
  <c r="N128" i="2" s="1"/>
  <c r="K151" i="2"/>
  <c r="N151" i="2" s="1"/>
  <c r="M151" i="2"/>
  <c r="M173" i="2"/>
  <c r="K173" i="2"/>
  <c r="N173" i="2" s="1"/>
  <c r="K80" i="2"/>
  <c r="N80" i="2" s="1"/>
  <c r="L111" i="2"/>
  <c r="K120" i="2"/>
  <c r="N120" i="2" s="1"/>
  <c r="M150" i="2"/>
  <c r="K150" i="2"/>
  <c r="N150" i="2" s="1"/>
  <c r="K159" i="2"/>
  <c r="N159" i="2" s="1"/>
  <c r="M159" i="2"/>
  <c r="M90" i="2"/>
  <c r="K90" i="2"/>
  <c r="N90" i="2" s="1"/>
  <c r="K33" i="2"/>
  <c r="N33" i="2" s="1"/>
  <c r="K34" i="2"/>
  <c r="N34" i="2" s="1"/>
  <c r="K50" i="2"/>
  <c r="N50" i="2" s="1"/>
  <c r="M47" i="2"/>
  <c r="M107" i="2"/>
  <c r="M104" i="2" s="1"/>
  <c r="M158" i="2"/>
  <c r="K158" i="2"/>
  <c r="N158" i="2" s="1"/>
  <c r="N148" i="2" s="1"/>
  <c r="L56" i="2"/>
  <c r="M164" i="2"/>
  <c r="K164" i="2"/>
  <c r="N164" i="2" s="1"/>
  <c r="K49" i="2"/>
  <c r="N49" i="2" s="1"/>
  <c r="M31" i="2"/>
  <c r="K37" i="2"/>
  <c r="N37" i="2" s="1"/>
  <c r="K53" i="2"/>
  <c r="N53" i="2" s="1"/>
  <c r="L76" i="2"/>
  <c r="K95" i="2"/>
  <c r="N95" i="2" s="1"/>
  <c r="M95" i="2"/>
  <c r="K106" i="2"/>
  <c r="N106" i="2" s="1"/>
  <c r="M116" i="2"/>
  <c r="K116" i="2"/>
  <c r="N116" i="2" s="1"/>
  <c r="K133" i="2"/>
  <c r="N133" i="2" s="1"/>
  <c r="M133" i="2"/>
  <c r="K145" i="2"/>
  <c r="N145" i="2" s="1"/>
  <c r="M145" i="2"/>
  <c r="K19" i="2"/>
  <c r="N19" i="2" s="1"/>
  <c r="N18" i="2" s="1"/>
  <c r="K25" i="2"/>
  <c r="N25" i="2" s="1"/>
  <c r="N23" i="2" s="1"/>
  <c r="M35" i="2"/>
  <c r="K41" i="2"/>
  <c r="N41" i="2" s="1"/>
  <c r="M51" i="2"/>
  <c r="M67" i="2"/>
  <c r="M66" i="2" s="1"/>
  <c r="M63" i="2" s="1"/>
  <c r="K73" i="2"/>
  <c r="N73" i="2" s="1"/>
  <c r="N71" i="2" s="1"/>
  <c r="M77" i="2"/>
  <c r="M76" i="2" s="1"/>
  <c r="K94" i="2"/>
  <c r="N94" i="2" s="1"/>
  <c r="N104" i="2"/>
  <c r="K112" i="2"/>
  <c r="N112" i="2" s="1"/>
  <c r="M113" i="2"/>
  <c r="M117" i="2"/>
  <c r="K132" i="2"/>
  <c r="N132" i="2" s="1"/>
  <c r="M144" i="2"/>
  <c r="K144" i="2"/>
  <c r="N144" i="2" s="1"/>
  <c r="K165" i="2"/>
  <c r="N165" i="2" s="1"/>
  <c r="M165" i="2"/>
  <c r="N169" i="2"/>
  <c r="M179" i="2"/>
  <c r="M176" i="2" s="1"/>
  <c r="K179" i="2"/>
  <c r="N179" i="2" s="1"/>
  <c r="M195" i="2"/>
  <c r="K195" i="2"/>
  <c r="N195" i="2" s="1"/>
  <c r="K140" i="2"/>
  <c r="N140" i="2" s="1"/>
  <c r="L160" i="2"/>
  <c r="L200" i="2" s="1"/>
  <c r="I14" i="2" s="1"/>
  <c r="M185" i="2"/>
  <c r="K185" i="2"/>
  <c r="N185" i="2" s="1"/>
  <c r="N183" i="2" s="1"/>
  <c r="M189" i="2"/>
  <c r="K189" i="2"/>
  <c r="N189" i="2" s="1"/>
  <c r="M193" i="2"/>
  <c r="K193" i="2"/>
  <c r="N193" i="2" s="1"/>
  <c r="M199" i="2"/>
  <c r="K199" i="2"/>
  <c r="N199" i="2" s="1"/>
  <c r="N168" i="4" l="1"/>
  <c r="N200" i="4" s="1"/>
  <c r="K14" i="4" s="1"/>
  <c r="L79" i="4"/>
  <c r="N160" i="4"/>
  <c r="L39" i="4"/>
  <c r="L38" i="4" s="1"/>
  <c r="L56" i="4"/>
  <c r="N39" i="4"/>
  <c r="N38" i="4" s="1"/>
  <c r="N148" i="4"/>
  <c r="N111" i="4"/>
  <c r="L27" i="4"/>
  <c r="L26" i="4" s="1"/>
  <c r="N183" i="4"/>
  <c r="L183" i="4"/>
  <c r="L176" i="4"/>
  <c r="L168" i="4" s="1"/>
  <c r="L200" i="4" s="1"/>
  <c r="I14" i="4" s="1"/>
  <c r="L148" i="4"/>
  <c r="L111" i="4"/>
  <c r="N104" i="4"/>
  <c r="N89" i="4"/>
  <c r="N71" i="4"/>
  <c r="M183" i="2"/>
  <c r="M169" i="2"/>
  <c r="N176" i="2"/>
  <c r="M160" i="2"/>
  <c r="N27" i="2"/>
  <c r="N26" i="2" s="1"/>
  <c r="M111" i="2"/>
  <c r="N39" i="2"/>
  <c r="N38" i="2" s="1"/>
  <c r="N79" i="2"/>
  <c r="N168" i="2"/>
  <c r="M194" i="2"/>
  <c r="N111" i="2"/>
  <c r="M27" i="2"/>
  <c r="M26" i="2" s="1"/>
  <c r="N194" i="2"/>
  <c r="M89" i="2"/>
  <c r="M148" i="2"/>
  <c r="N160" i="2"/>
  <c r="M39" i="2"/>
  <c r="M38" i="2" s="1"/>
  <c r="N89" i="2"/>
  <c r="M168" i="2"/>
  <c r="N14" i="4" l="1"/>
  <c r="P14" i="4" s="1"/>
  <c r="M200" i="2"/>
  <c r="C14" i="2" s="1"/>
  <c r="N200" i="2"/>
  <c r="K14" i="2" s="1"/>
  <c r="N14" i="2" s="1"/>
</calcChain>
</file>

<file path=xl/sharedStrings.xml><?xml version="1.0" encoding="utf-8"?>
<sst xmlns="http://schemas.openxmlformats.org/spreadsheetml/2006/main" count="2833" uniqueCount="569">
  <si>
    <t>ESTADO DA PARAÍBA</t>
  </si>
  <si>
    <t>PREFEITURA MUNICIPAL DE SOUSA - PB</t>
  </si>
  <si>
    <t>CNPJ: 08.999.674/0001-53,RUA CORONEL JOSÉ GOMES DE SÁ, 27, CENTRO, CEP: 58.8000-50</t>
  </si>
  <si>
    <t>CONTRATO Nº:</t>
  </si>
  <si>
    <t>Data do CT:</t>
  </si>
  <si>
    <t>Data do BM:</t>
  </si>
  <si>
    <t>BDI:</t>
  </si>
  <si>
    <t>Valor Contratado:</t>
  </si>
  <si>
    <t>Nº 686/2022</t>
  </si>
  <si>
    <t>CONCORRENCIA Nº:</t>
  </si>
  <si>
    <t>CT - Objeto:</t>
  </si>
  <si>
    <t>Encargos:</t>
  </si>
  <si>
    <t>Valor Aditivado:</t>
  </si>
  <si>
    <t>16/2022</t>
  </si>
  <si>
    <t>CRECHE PARA 50 ALUNOS NO CONJUNTO SILVANA BRAGA</t>
  </si>
  <si>
    <t>Empresa Contratada:</t>
  </si>
  <si>
    <t>CNPJ:</t>
  </si>
  <si>
    <t>Valor do Investimento:</t>
  </si>
  <si>
    <t>COVALE CONSTRUÇÕES E SERVIÇOS EIRELI</t>
  </si>
  <si>
    <t>11.170.603/0001-58</t>
  </si>
  <si>
    <t>Endereço da Obra:</t>
  </si>
  <si>
    <t>TRAVESSA MACIONÍLIA TAVARES, S/N, CONJUNTO SILVANA BRAGA, SOUSA/PB</t>
  </si>
  <si>
    <t>Medição:</t>
  </si>
  <si>
    <t>Valor Total da Medição:</t>
  </si>
  <si>
    <t>Período:</t>
  </si>
  <si>
    <t>Valor Acumulado Anterior:</t>
  </si>
  <si>
    <t>Valor Acumulado Incluindo Período:</t>
  </si>
  <si>
    <t>Saldo de Contrato:</t>
  </si>
  <si>
    <t>BM01</t>
  </si>
  <si>
    <t>12/10/2022 a 05/01/2023</t>
  </si>
  <si>
    <t>Item</t>
  </si>
  <si>
    <t>Código</t>
  </si>
  <si>
    <t>Banco</t>
  </si>
  <si>
    <t>Descrição</t>
  </si>
  <si>
    <t>Und</t>
  </si>
  <si>
    <t>PREVISTO</t>
  </si>
  <si>
    <t>EXECUÇÃO FÍSICA</t>
  </si>
  <si>
    <t>EXECUÇÃO FINANCEIRA</t>
  </si>
  <si>
    <t>Peso (%)</t>
  </si>
  <si>
    <t>Quant.</t>
  </si>
  <si>
    <t>Valor Unit com BDI</t>
  </si>
  <si>
    <t>Total</t>
  </si>
  <si>
    <t>ACUMULADO ANTERIOR</t>
  </si>
  <si>
    <t>NO PERÍODO</t>
  </si>
  <si>
    <t>ACUMULADO INCL. PERÍODO</t>
  </si>
  <si>
    <t>ACUMULADO INC. PERÍODO</t>
  </si>
  <si>
    <t xml:space="preserve"> 1 </t>
  </si>
  <si>
    <t>SERVIÇOS PRELIMINARES</t>
  </si>
  <si>
    <t xml:space="preserve"> 1.1 </t>
  </si>
  <si>
    <t xml:space="preserve"> 51 </t>
  </si>
  <si>
    <t>ORSE</t>
  </si>
  <si>
    <t>Placa de obra em chapa aço galvanizado, instalada</t>
  </si>
  <si>
    <t>m²</t>
  </si>
  <si>
    <t xml:space="preserve"> 1.2 </t>
  </si>
  <si>
    <t xml:space="preserve"> 93584 </t>
  </si>
  <si>
    <t>SINAPI</t>
  </si>
  <si>
    <t>EXECUÇÃO DE DEPÓSITO EM CANTEIRO DE OBRA EM CHAPA DE MADEIRA COMPENSADA, NÃO INCLUSO MOBILIÁRIO. AF_04/2016</t>
  </si>
  <si>
    <t xml:space="preserve"> 1.3 </t>
  </si>
  <si>
    <t xml:space="preserve"> 99059 </t>
  </si>
  <si>
    <t>LOCACAO CONVENCIONAL DE OBRA, UTILIZANDO GABARITO DE TÁBUAS CORRIDAS PONTALETADAS A CADA 2,00M -  2 UTILIZAÇÕES. AF_10/2018</t>
  </si>
  <si>
    <t>M</t>
  </si>
  <si>
    <t xml:space="preserve"> 1.4 </t>
  </si>
  <si>
    <t xml:space="preserve"> 94319 </t>
  </si>
  <si>
    <t>ATERRO MANUAL DE VALAS COM SOLO ARGILO-ARENOSO E COMPACTAÇÃO MECANIZADA. AF_05/2016</t>
  </si>
  <si>
    <t>m³</t>
  </si>
  <si>
    <t xml:space="preserve"> 2 </t>
  </si>
  <si>
    <t>MOVIMENTO DE TERRAS</t>
  </si>
  <si>
    <t xml:space="preserve"> 2.1 </t>
  </si>
  <si>
    <t xml:space="preserve"> 93382 </t>
  </si>
  <si>
    <t>REATERRO MANUAL DE VALAS COM COMPACTAÇÃO MECANIZADA. AF_04/2016</t>
  </si>
  <si>
    <t xml:space="preserve"> 2.2 </t>
  </si>
  <si>
    <t xml:space="preserve"> 93358 </t>
  </si>
  <si>
    <t>ESCAVAÇÃO MANUAL DE VALA COM PROFUNDIDADE MENOR OU IGUAL A 1,30 M. AF_02/2021</t>
  </si>
  <si>
    <t xml:space="preserve"> 3 </t>
  </si>
  <si>
    <t>INFRA-ESTRUTURA: FUNDAÇÕES</t>
  </si>
  <si>
    <t xml:space="preserve"> 3.1 </t>
  </si>
  <si>
    <t>CONCRETO ARMADO PARA FUNDAÇÕES - SAPATAS</t>
  </si>
  <si>
    <t xml:space="preserve"> 3.1.1 </t>
  </si>
  <si>
    <t xml:space="preserve"> 96616 </t>
  </si>
  <si>
    <t>LASTRO DE CONCRETO MAGRO, APLICADO EM BLOCOS DE COROAMENTO OU SAPATAS. AF_08/2017</t>
  </si>
  <si>
    <t xml:space="preserve"> 3.1.2 </t>
  </si>
  <si>
    <t xml:space="preserve"> 96535 </t>
  </si>
  <si>
    <t>FABRICAÇÃO, MONTAGEM E DESMONTAGEM DE FÔRMA PARA SAPATA, EM MADEIRA SERRADA, E=25 MM, 4 UTILIZAÇÕES. AF_06/2017</t>
  </si>
  <si>
    <t xml:space="preserve"> 3.1.3 </t>
  </si>
  <si>
    <t xml:space="preserve"> 96544 </t>
  </si>
  <si>
    <t>ARMAÇÃO DE BLOCO, VIGA BALDRAME OU SAPATA UTILIZANDO AÇO CA-50 DE 6,3 MM - MONTAGEM. AF_06/2017</t>
  </si>
  <si>
    <t>KG</t>
  </si>
  <si>
    <t xml:space="preserve"> 3.1.4 </t>
  </si>
  <si>
    <t xml:space="preserve"> 96546 </t>
  </si>
  <si>
    <t>ARMAÇÃO DE BLOCO, VIGA BALDRAME OU SAPATA UTILIZANDO AÇO CA-50 DE 10 MM - MONTAGEM. AF_06/2017</t>
  </si>
  <si>
    <t xml:space="preserve"> 3.1.5 </t>
  </si>
  <si>
    <t xml:space="preserve"> 96536 </t>
  </si>
  <si>
    <t>FABRICAÇÃO, MONTAGEM E DESMONTAGEM DE FÔRMA PARA VIGA BALDRAME, EM MADEIRA SERRADA, E=25 MM, 4 UTILIZAÇÕES. AF_06/2017</t>
  </si>
  <si>
    <t xml:space="preserve"> 3.1.6 </t>
  </si>
  <si>
    <t xml:space="preserve"> 96547 </t>
  </si>
  <si>
    <t>ARMAÇÃO DE BLOCO, VIGA BALDRAME OU SAPATA UTILIZANDO AÇO CA-50 DE 12,5 MM - MONTAGEM. AF_06/2017</t>
  </si>
  <si>
    <t xml:space="preserve"> 3.1.7 </t>
  </si>
  <si>
    <t xml:space="preserve"> 96548 </t>
  </si>
  <si>
    <t>ARMAÇÃO DE BLOCO, VIGA BALDRAME OU SAPATA UTILIZANDO AÇO CA-50 DE 16 MM - MONTAGEM. AF_06/2017</t>
  </si>
  <si>
    <t xml:space="preserve"> 3.1.8 </t>
  </si>
  <si>
    <t xml:space="preserve"> 96543 </t>
  </si>
  <si>
    <t>ARMAÇÃO DE BLOCO, VIGA BALDRAME E SAPATA UTILIZANDO AÇO CA-60 DE 5 MM - MONTAGEM. AF_06/2017</t>
  </si>
  <si>
    <t xml:space="preserve"> 3.1.9 </t>
  </si>
  <si>
    <t xml:space="preserve"> 92874 </t>
  </si>
  <si>
    <t>LANÇAMENTO COM USO DE BOMBA, ADENSAMENTO E ACABAMENTO DE CONCRETO EM ESTRUTURAS. AF_12/2015</t>
  </si>
  <si>
    <t xml:space="preserve"> 3.1.10 </t>
  </si>
  <si>
    <t xml:space="preserve"> 94971 </t>
  </si>
  <si>
    <t>CONCRETO FCK = 25MPA, TRAÇO 1:2,3:2,7 (EM MASSA SECA DE CIMENTO/ AREIA MÉDIA/ BRITA 1) - PREPARO MECÂNICO COM BETONEIRA 600 L. AF_05/2021</t>
  </si>
  <si>
    <t xml:space="preserve"> 4 </t>
  </si>
  <si>
    <t>SUPERESTRUTURA</t>
  </si>
  <si>
    <t xml:space="preserve"> 4.1 </t>
  </si>
  <si>
    <t>CONCRETO ARMADO PARA SUPERESTRUTURA</t>
  </si>
  <si>
    <t xml:space="preserve"> 4.1.1 </t>
  </si>
  <si>
    <t xml:space="preserve"> 92448 </t>
  </si>
  <si>
    <t>MONTAGEM E DESMONTAGEM DE FÔRMA DE VIGA, ESCORAMENTO COM PONTALETE DE MADEIRA, PÉ-DIREITO SIMPLES, EM MADEIRA SERRADA, 4 UTILIZAÇÕES. AF_09/2020</t>
  </si>
  <si>
    <t xml:space="preserve"> 4.1.2 </t>
  </si>
  <si>
    <t xml:space="preserve"> 92439 </t>
  </si>
  <si>
    <t>MONTAGEM E DESMONTAGEM DE FÔRMA DE PILARES RETANGULARES E ESTRUTURAS SIMILARES, PÉ-DIREITO SIMPLES, EM CHAPA DE MADEIRA COMPENSADA PLASTIFICADA, 14 UTILIZAÇÕES. AF_09/2020</t>
  </si>
  <si>
    <t xml:space="preserve"> 4.1.3 </t>
  </si>
  <si>
    <t xml:space="preserve"> 92486 </t>
  </si>
  <si>
    <t>MONTAGEM E DESMONTAGEM DE FÔRMA DE LAJE MACIÇA, PÉ-DIREITO SIMPLES, EM MADEIRA SERRADA, 4 UTILIZAÇÕES. AF_09/2020</t>
  </si>
  <si>
    <t xml:space="preserve"> 4.1.4 </t>
  </si>
  <si>
    <t xml:space="preserve"> 92775 </t>
  </si>
  <si>
    <t>ARMAÇÃO DE PILAR OU VIGA DE UMA ESTRUTURA CONVENCIONAL DE CONCRETO ARMADO EM UMA EDIFICAÇÃO TÉRREA OU SOBRADO UTILIZANDO AÇO CA-60 DE 5,0 MM - MONTAGEM. AF_12/2015</t>
  </si>
  <si>
    <t xml:space="preserve"> 4.1.5 </t>
  </si>
  <si>
    <t xml:space="preserve"> 92776 </t>
  </si>
  <si>
    <t>ARMAÇÃO DE PILAR OU VIGA DE UMA ESTRUTURA CONVENCIONAL DE CONCRETO ARMADO EM UMA EDIFICAÇÃO TÉRREA OU SOBRADO UTILIZANDO AÇO CA-50 DE 6,3 MM - MONTAGEM. AF_12/2015</t>
  </si>
  <si>
    <t xml:space="preserve"> 4.1.6 </t>
  </si>
  <si>
    <t xml:space="preserve"> 4.1.7 </t>
  </si>
  <si>
    <t xml:space="preserve"> 92777 </t>
  </si>
  <si>
    <t>ARMAÇÃO DE PILAR OU VIGA DE UMA ESTRUTURA CONVENCIONAL DE CONCRETO ARMADO EM UMA EDIFICAÇÃO TÉRREA OU SOBRADO UTILIZANDO AÇO CA-50 DE 8,0 MM - MONTAGEM. AF_12/2015</t>
  </si>
  <si>
    <t xml:space="preserve"> 4.1.8 </t>
  </si>
  <si>
    <t xml:space="preserve"> 92778 </t>
  </si>
  <si>
    <t>ARMAÇÃO DE PILAR OU VIGA DE UMA ESTRUTURA CONVENCIONAL DE CONCRETO ARMADO EM UMA EDIFICAÇÃO TÉRREA OU SOBRADO UTILIZANDO AÇO CA-50 DE 10,0 MM - MONTAGEM. AF_12/2015</t>
  </si>
  <si>
    <t xml:space="preserve"> 4.1.9 </t>
  </si>
  <si>
    <t xml:space="preserve"> 92779 </t>
  </si>
  <si>
    <t>ARMAÇÃO DE PILAR OU VIGA DE UMA ESTRUTURA CONVENCIONAL DE CONCRETO ARMADO EM UMA EDIFICAÇÃO TÉRREA OU SOBRADO UTILIZANDO AÇO CA-50 DE 12,5 MM - MONTAGEM. AF_12/2015</t>
  </si>
  <si>
    <t xml:space="preserve"> 4.1.10 </t>
  </si>
  <si>
    <t xml:space="preserve"> 92780 </t>
  </si>
  <si>
    <t>ARMAÇÃO DE PILAR OU VIGA DE UMA ESTRUTURA CONVENCIONAL DE CONCRETO ARMADO EM UMA EDIFICAÇÃO TÉRREA OU SOBRADO UTILIZANDO AÇO CA-50 DE 16,0 MM - MONTAGEM. AF_12/2015</t>
  </si>
  <si>
    <t xml:space="preserve"> 4.1.11 </t>
  </si>
  <si>
    <t xml:space="preserve"> 92786 </t>
  </si>
  <si>
    <t>ARMAÇÃO DE LAJE DE UMA ESTRUTURA CONVENCIONAL DE CONCRETO ARMADO EM UMA EDIFICAÇÃO TÉRREA OU SOBRADO UTILIZANDO AÇO CA-50 DE 8,0 MM - MONTAGEM. AF_12/2015</t>
  </si>
  <si>
    <t xml:space="preserve"> 4.1.12 </t>
  </si>
  <si>
    <t xml:space="preserve"> 92787 </t>
  </si>
  <si>
    <t>ARMAÇÃO DE LAJE DE UMA ESTRUTURA CONVENCIONAL DE CONCRETO ARMADO EM UMA EDIFICAÇÃO TÉRREA OU SOBRADO UTILIZANDO AÇO CA-50 DE 10,0 MM - MONTAGEM. AF_12/2015</t>
  </si>
  <si>
    <t xml:space="preserve"> 4.1.13 </t>
  </si>
  <si>
    <t xml:space="preserve"> 4.1.14 </t>
  </si>
  <si>
    <t xml:space="preserve"> 93188 </t>
  </si>
  <si>
    <t>VERGA MOLDADA IN LOCO EM CONCRETO PARA PORTAS COM ATÉ 1,5 M DE VÃO. AF_03/2016</t>
  </si>
  <si>
    <t xml:space="preserve"> 4.1.15 </t>
  </si>
  <si>
    <t xml:space="preserve"> 93187 </t>
  </si>
  <si>
    <t>VERGA MOLDADA IN LOCO EM CONCRETO PARA JANELAS COM MAIS DE 1,5 M DE VÃO. AF_03/2016</t>
  </si>
  <si>
    <t xml:space="preserve"> 4.1.16 </t>
  </si>
  <si>
    <t xml:space="preserve"> 101964 </t>
  </si>
  <si>
    <t>LAJE PRÉ-MOLDADA UNIDIRECIONAL, BIAPOIADA, PARA FORRO, ENCHIMENTO EM CERÂMICA, VIGOTA CONVENCIONAL, ALTURA TOTAL DA LAJE (ENCHIMENTO+CAPA) = (8+3). AF_11/2020</t>
  </si>
  <si>
    <t xml:space="preserve"> 5 </t>
  </si>
  <si>
    <t>PAREDES E PAINÉIS</t>
  </si>
  <si>
    <t xml:space="preserve"> 5.1 </t>
  </si>
  <si>
    <t>ELEMENTOS VAZADOS</t>
  </si>
  <si>
    <t xml:space="preserve"> 5.1.1 </t>
  </si>
  <si>
    <t xml:space="preserve"> 101161 </t>
  </si>
  <si>
    <t>ALVENARIA DE VEDAÇÃO COM ELEMENTO VAZADO DE CONCRETO (COBOGÓ) DE 7X50X50CM E ARGAMASSA DE ASSENTAMENTO COM PREPARO EM BETONEIRA. AF_05/2020</t>
  </si>
  <si>
    <t xml:space="preserve"> 5.2 </t>
  </si>
  <si>
    <t>ALVENARIA DE VEDAÇÃO</t>
  </si>
  <si>
    <t xml:space="preserve"> 5.2.1 </t>
  </si>
  <si>
    <t xml:space="preserve"> 87504 </t>
  </si>
  <si>
    <t>ALVENARIA DE VEDAÇÃO DE BLOCOS CERÂMICOS FURADOS NA HORIZONTAL DE 9X19X19CM (ESPESSURA 9CM) DE PAREDES COM ÁREA LÍQUIDA MAIOR OU IGUAL A 6M² SEM VÃOS E ARGAMASSA DE ASSENTAMENTO COM PREPARO MANUAL. AF_06/2014</t>
  </si>
  <si>
    <t xml:space="preserve"> 5.2.2 </t>
  </si>
  <si>
    <t xml:space="preserve"> 102253 </t>
  </si>
  <si>
    <t>DIVISORIA SANITÁRIA, TIPO CABINE, EM GRANITO CINZA POLIDO, ESP = 3CM, ASSENTADO COM ARGAMASSA COLANTE AC III-E, EXCLUSIVE FERRAGENS. AF_01/2021</t>
  </si>
  <si>
    <t xml:space="preserve"> 5.2.3 </t>
  </si>
  <si>
    <t xml:space="preserve"> 1736 </t>
  </si>
  <si>
    <t>Próprio</t>
  </si>
  <si>
    <t>MURO DE CONTORNO EM ALVENARIA DE 1/2 VEZ COM TIJOLOS DE 08 FUROS, H=2,50M, LOCAÇÃO, ESCAVAÇÃO, FUNDAÇÃO DE PEDRA ARGAMASSADA, EMBASAMENTO EM ALVENARIA DE 1 VEZ, VIGA BALDRAME E CINTA SUPERIOR DE CONCRETO ARMADO E PILARES A CADA 3,00 M, INCLUSIVE CHAPISCO E REBOCO</t>
  </si>
  <si>
    <t xml:space="preserve"> 6 </t>
  </si>
  <si>
    <t>ESQUADRIAS</t>
  </si>
  <si>
    <t xml:space="preserve"> 6.1 </t>
  </si>
  <si>
    <t>PORTAS DE MADEIRA</t>
  </si>
  <si>
    <t xml:space="preserve"> 6.1.1 </t>
  </si>
  <si>
    <t xml:space="preserve"> 90790 </t>
  </si>
  <si>
    <t>KIT DE PORTA-PRONTA DE MADEIRA EM ACABAMENTO MELAMÍNICO BRANCO, FOLHA LEVE OU MÉDIA, 80X210CM, EXCLUSIVE FECHADURA, FIXAÇÃO COM PREENCHIMENTO PARCIAL DE ESPUMA EXPANSIVA - FORNECIMENTO E INSTALAÇÃO. AF_12/2019</t>
  </si>
  <si>
    <t>UN</t>
  </si>
  <si>
    <t xml:space="preserve"> 6.2 </t>
  </si>
  <si>
    <t>PORTAS DE FERRO</t>
  </si>
  <si>
    <t xml:space="preserve"> 6.2.1 </t>
  </si>
  <si>
    <t xml:space="preserve"> 91341 </t>
  </si>
  <si>
    <t>PORTA EM ALUMÍNIO DE ABRIR TIPO VENEZIANA COM GUARNIÇÃO, FIXAÇÃO COM PARAFUSOS - FORNECIMENTO E INSTALAÇÃO. AF_12/2019</t>
  </si>
  <si>
    <t xml:space="preserve"> 6.3 </t>
  </si>
  <si>
    <t>JANELAS DE FERRO</t>
  </si>
  <si>
    <t xml:space="preserve"> 6.3.1 </t>
  </si>
  <si>
    <t xml:space="preserve"> 94559 </t>
  </si>
  <si>
    <t>JANELA DE AÇO TIPO BASCULANTE PARA VIDROS, COM BATENTE, FERRAGENS E PINTURA ANTICORROSIVA. EXCLUSIVE VIDROS, ACABAMENTO, ALIZAR E CONTRAMARCO. FORNECIMENTO E INSTALAÇÃO. AF_12/2019</t>
  </si>
  <si>
    <t xml:space="preserve"> 6.3.2 </t>
  </si>
  <si>
    <t xml:space="preserve"> 94570 </t>
  </si>
  <si>
    <t>JANELA DE ALUMÍNIO DE CORRER COM 2 FOLHAS PARA VIDROS, COM VIDROS, BATENTE, ACABAMENTO COM ACETATO OU BRILHANTE E FERRAGENS. EXCLUSIVE ALIZAR E CONTRAMARCO. FORNECIMENTO E INSTALAÇÃO. AF_12/2019</t>
  </si>
  <si>
    <t xml:space="preserve"> 7 </t>
  </si>
  <si>
    <t>COBERTURA</t>
  </si>
  <si>
    <t xml:space="preserve"> 7.1 </t>
  </si>
  <si>
    <t xml:space="preserve"> 94446 </t>
  </si>
  <si>
    <t>TELHAMENTO COM TELHA CERÂMICA CAPA-CANAL, TIPO PLAN, COM MAIS DE 2 ÁGUAS, INCLUSO TRANSPORTE VERTICAL. AF_07/2019</t>
  </si>
  <si>
    <t xml:space="preserve"> 7.2 </t>
  </si>
  <si>
    <t xml:space="preserve"> 94219 </t>
  </si>
  <si>
    <t>CUMEEIRA E ESPIGÃO PARA TELHA CERÂMICA EMBOÇADA COM ARGAMASSA TRAÇO 1:2:9 (CIMENTO, CAL E AREIA), PARA TELHADOS COM MAIS DE 2 ÁGUAS, INCLUSO TRANSPORTE VERTICAL. AF_07/2019</t>
  </si>
  <si>
    <t xml:space="preserve"> 7.3 </t>
  </si>
  <si>
    <t xml:space="preserve"> 94227 </t>
  </si>
  <si>
    <t>CALHA EM CHAPA DE AÇO GALVANIZADO NÚMERO 24, DESENVOLVIMENTO DE 33 CM, INCLUSO TRANSPORTE VERTICAL. AF_07/2019</t>
  </si>
  <si>
    <t xml:space="preserve"> 7.4 </t>
  </si>
  <si>
    <t xml:space="preserve"> 92541 </t>
  </si>
  <si>
    <t>TRAMA DE MADEIRA COMPOSTA POR RIPAS, CAIBROS E TERÇAS PARA TELHADOS DE ATÉ 2 ÁGUAS PARA TELHA CERÂMICA CAPA-CANAL, INCLUSO TRANSPORTE VERTICAL. AF_07/2019</t>
  </si>
  <si>
    <t xml:space="preserve"> 8 </t>
  </si>
  <si>
    <t>IMPERMEABILIZAÇÃO</t>
  </si>
  <si>
    <t xml:space="preserve"> 8.1 </t>
  </si>
  <si>
    <t xml:space="preserve"> 98546 </t>
  </si>
  <si>
    <t>IMPERMEABILIZAÇÃO DE SUPERFÍCIE COM MANTA ASFÁLTICA, UMA CAMADA, INCLUSIVE APLICAÇÃO DE PRIMER ASFÁLTICO, E=3MM. AF_06/2018</t>
  </si>
  <si>
    <t xml:space="preserve"> 8.2 </t>
  </si>
  <si>
    <t xml:space="preserve"> 98557 </t>
  </si>
  <si>
    <t>IMPERMEABILIZAÇÃO DE SUPERFÍCIE COM EMULSÃO ASFÁLTICA, 2 DEMÃOS AF_06/2018</t>
  </si>
  <si>
    <t xml:space="preserve"> 9 </t>
  </si>
  <si>
    <t>REVESTIMENTO DE PAREDES</t>
  </si>
  <si>
    <t xml:space="preserve"> 9.1 </t>
  </si>
  <si>
    <t xml:space="preserve"> 87879 </t>
  </si>
  <si>
    <t>CHAPISCO APLICADO EM ALVENARIAS E ESTRUTURAS DE CONCRETO INTERNAS, COM COLHER DE PEDREIRO.  ARGAMASSA TRAÇO 1:3 COM PREPARO EM BETONEIRA 400L. AF_06/2014</t>
  </si>
  <si>
    <t xml:space="preserve"> 9.2 </t>
  </si>
  <si>
    <t xml:space="preserve"> 87894 </t>
  </si>
  <si>
    <t>CHAPISCO APLICADO EM ALVENARIA (SEM PRESENÇA DE VÃOS) E ESTRUTURAS DE CONCRETO DE FACHADA, COM COLHER DE PEDREIRO.  ARGAMASSA TRAÇO 1:3 COM PREPARO EM BETONEIRA 400L. AF_06/2014</t>
  </si>
  <si>
    <t xml:space="preserve"> 9.3 </t>
  </si>
  <si>
    <t xml:space="preserve"> 87876 </t>
  </si>
  <si>
    <t>CHAPISCO APLICADO EM ALVENARIAS E ESTRUTURAS DE CONCRETO INTERNAS, COM ROLO PARA TEXTURA ACRÍLICA.  ARGAMASSA INDUSTRIALIZADA COM PREPARO MANUAL. AF_06/2014</t>
  </si>
  <si>
    <t xml:space="preserve"> 9.4 </t>
  </si>
  <si>
    <t xml:space="preserve"> 87535 </t>
  </si>
  <si>
    <t>EMBOÇO, PARA RECEBIMENTO DE CERÂMICA, EM ARGAMASSA TRAÇO 1:2:8, PREPARO MECÂNICO COM BETONEIRA 400L, APLICADO MANUALMENTE EM FACES INTERNAS DE PAREDES, PARA AMBIENTE COM ÁREA  MAIOR QUE 10M2, ESPESSURA DE 20MM, COM EXECUÇÃO DE TALISCAS. AF_06/2014</t>
  </si>
  <si>
    <t xml:space="preserve"> 9.5 </t>
  </si>
  <si>
    <t xml:space="preserve"> 87529 </t>
  </si>
  <si>
    <t>MASSA ÚNICA, PARA RECEBIMENTO DE PINTURA, EM ARGAMASSA TRAÇO 1:2:8, PREPARO MECÂNICO COM BETONEIRA 400L, APLICADA MANUALMENTE EM FACES INTERNAS DE PAREDES, ESPESSURA DE 20MM, COM EXECUÇÃO DE TALISCAS. AF_06/2014</t>
  </si>
  <si>
    <t xml:space="preserve"> 9.6 </t>
  </si>
  <si>
    <t xml:space="preserve"> 90406 </t>
  </si>
  <si>
    <t>MASSA ÚNICA, PARA RECEBIMENTO DE PINTURA, EM ARGAMASSA TRAÇO 1:2:8, PREPARO MECÂNICO COM BETONEIRA 400L, APLICADA MANUALMENTE EM TETO, ESPESSURA DE 20MM, COM EXECUÇÃO DE TALISCAS. AF_03/2015</t>
  </si>
  <si>
    <t xml:space="preserve"> 9.7 </t>
  </si>
  <si>
    <t xml:space="preserve"> 89170 </t>
  </si>
  <si>
    <t>(COMPOSIÇÃO REPRESENTATIVA) DO SERVIÇO DE REVESTIMENTO CERÂMICO PARA PAREDES INTERNAS, MEIA OU PAREDE INTEIRA, PLACAS TIPO ESMALTADA EXTRA DE 20X20 CM, PARA EDIFICAÇÕES HABITACIONAIS UNIFAMILIAR (CASAS) E EDIFICAÇÕES PÚBLICAS PADRÃO. AF_11/2014</t>
  </si>
  <si>
    <t xml:space="preserve"> 9.8 </t>
  </si>
  <si>
    <t xml:space="preserve"> 87275 </t>
  </si>
  <si>
    <t>REVESTIMENTO CERÂMICO PARA PAREDES INTERNAS COM PLACAS TIPO ESMALTADA EXTRA  DE DIMENSÕES 33X45 CM APLICADAS EM AMBIENTES DE ÁREA MAIOR QUE 5 M² A MEIA ALTURA DAS PAREDES. AF_06/2014</t>
  </si>
  <si>
    <t xml:space="preserve"> 10 </t>
  </si>
  <si>
    <t>PAVIMENTAÇÃO</t>
  </si>
  <si>
    <t xml:space="preserve"> 10.1 </t>
  </si>
  <si>
    <t xml:space="preserve"> 98560 </t>
  </si>
  <si>
    <t>IMPERMEABILIZAÇÃO DE PISO COM ARGAMASSA DE CIMENTO E AREIA, COM ADITIVO IMPERMEABILIZANTE, E = 2CM. AF_06/2018</t>
  </si>
  <si>
    <t xml:space="preserve"> 10.2 </t>
  </si>
  <si>
    <t xml:space="preserve"> 101750 </t>
  </si>
  <si>
    <t>PISO CIMENTADO, TRAÇO 1:3 (CIMENTO E AREIA), ACABAMENTO RÚSTICO, ESPESSURA 4,0 CM, PREPARO MECÂNICO DA ARGAMASSA. AF_09/2020</t>
  </si>
  <si>
    <t xml:space="preserve"> 10.3 </t>
  </si>
  <si>
    <t xml:space="preserve"> 6971 </t>
  </si>
  <si>
    <t>Polimento de piso novo de alta resitência</t>
  </si>
  <si>
    <t xml:space="preserve"> 10.4 </t>
  </si>
  <si>
    <t xml:space="preserve"> 98685 </t>
  </si>
  <si>
    <t>RODAPÉ EM GRANITO, ALTURA 10 CM. AF_09/2020</t>
  </si>
  <si>
    <t xml:space="preserve"> 10.5 </t>
  </si>
  <si>
    <t xml:space="preserve"> 95241 </t>
  </si>
  <si>
    <t>LASTRO DE CONCRETO MAGRO, APLICADO EM PISOS, LAJES SOBRE SOLO OU RADIERS, ESPESSURA DE 5 CM. AF_07/2016</t>
  </si>
  <si>
    <t xml:space="preserve"> 10.6 </t>
  </si>
  <si>
    <t xml:space="preserve"> 100323 </t>
  </si>
  <si>
    <t>LASTRO COM MATERIAL GRANULAR (AREIA MÉDIA), APLICADO EM PISOS OU LAJES SOBRE SOLO, ESPESSURA DE *10 CM*. AF_07/2019</t>
  </si>
  <si>
    <t xml:space="preserve"> 10.7 </t>
  </si>
  <si>
    <t xml:space="preserve"> 92396 </t>
  </si>
  <si>
    <t>EXECUÇÃO DE PASSEIO EM PISO INTERTRAVADO, COM BLOCO RETANGULAR COR NATURAL DE 20 X 10 CM, ESPESSURA 6 CM. AF_12/2015</t>
  </si>
  <si>
    <t xml:space="preserve"> 10.8 </t>
  </si>
  <si>
    <t xml:space="preserve"> 10716 </t>
  </si>
  <si>
    <t>Cerâmica 43 x 43 cm, pei-4, arielle,Ref.42145  linha riviera, cor branca ou similar</t>
  </si>
  <si>
    <t xml:space="preserve"> 10.9 </t>
  </si>
  <si>
    <t xml:space="preserve"> 101094 </t>
  </si>
  <si>
    <t>PISO PODOTÁTIL, DIRECIONAL OU ALERTA, ASSENTADO SOBRE ARGAMASSA. AF_05/2020</t>
  </si>
  <si>
    <t xml:space="preserve"> 10.10 </t>
  </si>
  <si>
    <t xml:space="preserve"> 98504 </t>
  </si>
  <si>
    <t>PLANTIO DE GRAMA EM PLACAS. AF_05/2018</t>
  </si>
  <si>
    <t xml:space="preserve"> 11 </t>
  </si>
  <si>
    <t>RODAPÉS E PEITORIS</t>
  </si>
  <si>
    <t xml:space="preserve"> 11.1 </t>
  </si>
  <si>
    <t xml:space="preserve"> 88649 </t>
  </si>
  <si>
    <t>RODAPÉ CERÂMICO DE 7CM DE ALTURA COM PLACAS TIPO ESMALTADA EXTRA DE DIMENSÕES 45X45CM. AF_06/2014</t>
  </si>
  <si>
    <t xml:space="preserve"> 11.2 </t>
  </si>
  <si>
    <t xml:space="preserve"> 98689 </t>
  </si>
  <si>
    <t>SOLEIRA EM GRANITO, LARGURA 15 CM, ESPESSURA 2,0 CM. AF_09/2020</t>
  </si>
  <si>
    <t xml:space="preserve"> 11.3 </t>
  </si>
  <si>
    <t xml:space="preserve"> 101965 </t>
  </si>
  <si>
    <t>PEITORIL LINEAR EM GRANITO OU MÁRMORE, L = 15CM, COMPRIMENTO DE ATÉ 2M, ASSENTADO COM ARGAMASSA 1:6 COM ADITIVO. AF_11/2020</t>
  </si>
  <si>
    <t xml:space="preserve"> 12 </t>
  </si>
  <si>
    <t>PINTURA</t>
  </si>
  <si>
    <t xml:space="preserve"> 12.1 </t>
  </si>
  <si>
    <t xml:space="preserve"> 96135 </t>
  </si>
  <si>
    <t>APLICAÇÃO MANUAL DE MASSA ACRÍLICA EM PAREDES EXTERNAS DE CASAS, DUAS DEMÃOS. AF_05/2017</t>
  </si>
  <si>
    <t xml:space="preserve"> 12.2 </t>
  </si>
  <si>
    <t xml:space="preserve"> 95306 </t>
  </si>
  <si>
    <t>TEXTURA ACRÍLICA, APLICAÇÃO MANUAL EM TETO, UMA DEMÃO. AF_09/2016</t>
  </si>
  <si>
    <t xml:space="preserve"> 12.3 </t>
  </si>
  <si>
    <t xml:space="preserve"> 88489 </t>
  </si>
  <si>
    <t>APLICAÇÃO MANUAL DE PINTURA COM TINTA LÁTEX ACRÍLICA EM PAREDES, DUAS DEMÃOS. AF_06/2014</t>
  </si>
  <si>
    <t xml:space="preserve"> 12.4 </t>
  </si>
  <si>
    <t xml:space="preserve"> 88488 </t>
  </si>
  <si>
    <t>APLICAÇÃO MANUAL DE PINTURA COM TINTA LÁTEX ACRÍLICA EM TETO, DUAS DEMÃOS. AF_06/2014</t>
  </si>
  <si>
    <t xml:space="preserve"> 12.5 </t>
  </si>
  <si>
    <t xml:space="preserve"> 102489 </t>
  </si>
  <si>
    <t>PINTURA HIDROFUGANTE COM SILICONE, APLICAÇÃO MANUAL, 2 DEMÃOS. AF_05/2021</t>
  </si>
  <si>
    <t xml:space="preserve"> 12.6 </t>
  </si>
  <si>
    <t xml:space="preserve"> 100744 </t>
  </si>
  <si>
    <t>PINTURA COM TINTA ALQUÍDICA DE ACABAMENTO (ESMALTE SINTÉTICO BRILHANTE) APLICADA A ROLO OU PINCEL SOBRE PERFIL METÁLICO EXECUTADO EM FÁBRICA (POR DEMÃO). AF_01/2020</t>
  </si>
  <si>
    <t xml:space="preserve"> 13 </t>
  </si>
  <si>
    <t>INSTALAÇÕES ELÉTRICAS</t>
  </si>
  <si>
    <t xml:space="preserve"> 13.1 </t>
  </si>
  <si>
    <t xml:space="preserve"> 100902 </t>
  </si>
  <si>
    <t>LÂMPADA TUBULAR LED DE 9/10 W, BASE G13 - FORNECIMENTO E INSTALAÇÃO. AF_02/2020_P</t>
  </si>
  <si>
    <t xml:space="preserve"> 13.2 </t>
  </si>
  <si>
    <t xml:space="preserve"> 100903 </t>
  </si>
  <si>
    <t>LÂMPADA TUBULAR LED DE 18/20 W, BASE G13 - FORNECIMENTO E INSTALAÇÃO. AF_02/2020_P</t>
  </si>
  <si>
    <t xml:space="preserve"> 13.3 </t>
  </si>
  <si>
    <t xml:space="preserve"> 00039391 </t>
  </si>
  <si>
    <t>LUMINARIA LED REFLETOR RETANGULAR BIVOLT, LUZ BRANCA, 50 W</t>
  </si>
  <si>
    <t xml:space="preserve"> 13.4 </t>
  </si>
  <si>
    <t xml:space="preserve"> 92001 </t>
  </si>
  <si>
    <t>TOMADA BAIXA DE EMBUTIR (1 MÓDULO), 2P+T 20 A, INCLUINDO SUPORTE E PLACA - FORNECIMENTO E INSTALAÇÃO. AF_12/2015</t>
  </si>
  <si>
    <t xml:space="preserve"> 13.5 </t>
  </si>
  <si>
    <t xml:space="preserve"> 91996 </t>
  </si>
  <si>
    <t>TOMADA MÉDIA DE EMBUTIR (1 MÓDULO), 2P+T 10 A, INCLUINDO SUPORTE E PLACA - FORNECIMENTO E INSTALAÇÃO. AF_12/2015</t>
  </si>
  <si>
    <t xml:space="preserve"> 13.6 </t>
  </si>
  <si>
    <t xml:space="preserve"> 91958 </t>
  </si>
  <si>
    <t>INTERRUPTOR SIMPLES (2 MÓDULOS), 10A/250V, SEM SUPORTE E SEM PLACA - FORNECIMENTO E INSTALAÇÃO. AF_12/2015</t>
  </si>
  <si>
    <t xml:space="preserve"> 13.7 </t>
  </si>
  <si>
    <t xml:space="preserve"> 91953 </t>
  </si>
  <si>
    <t>INTERRUPTOR SIMPLES (1 MÓDULO), 10A/250V, INCLUINDO SUPORTE E PLACA - FORNECIMENTO E INSTALAÇÃO. AF_12/2015</t>
  </si>
  <si>
    <t xml:space="preserve"> 13.8 </t>
  </si>
  <si>
    <t xml:space="preserve"> 91967 </t>
  </si>
  <si>
    <t>INTERRUPTOR SIMPLES (3 MÓDULOS), 10A/250V, INCLUINDO SUPORTE E PLACA - FORNECIMENTO E INSTALAÇÃO. AF_12/2015</t>
  </si>
  <si>
    <t xml:space="preserve"> 13.9 </t>
  </si>
  <si>
    <t xml:space="preserve"> 97362 </t>
  </si>
  <si>
    <t>QUADRO DE MEDIÇÃO GERAL DE ENERGIA PARA BARRAMENTO BLINDADO COM 4 MEDIDORES - FORNECIMENTO E INSTALAÇÃO. AF_10/2020</t>
  </si>
  <si>
    <t xml:space="preserve"> 13.10 </t>
  </si>
  <si>
    <t xml:space="preserve"> 101883 </t>
  </si>
  <si>
    <t>QUADRO DE DISTRIBUIÇÃO DE ENERGIA EM CHAPA DE AÇO GALVANIZADO, DE EMBUTIR, COM BARRAMENTO TRIFÁSICO, PARA 18 DISJUNTORES DIN 100A - FORNECIMENTO E INSTALAÇÃO. AF_10/2020</t>
  </si>
  <si>
    <t xml:space="preserve"> 13.11 </t>
  </si>
  <si>
    <t xml:space="preserve"> 91864 </t>
  </si>
  <si>
    <t>ELETRODUTO RÍGIDO ROSCÁVEL, PVC, DN 32 MM (1"), PARA CIRCUITOS TERMINAIS, INSTALADO EM FORRO - FORNECIMENTO E INSTALAÇÃO. AF_12/2015</t>
  </si>
  <si>
    <t xml:space="preserve"> 13.12 </t>
  </si>
  <si>
    <t xml:space="preserve"> 91862 </t>
  </si>
  <si>
    <t>ELETRODUTO RÍGIDO ROSCÁVEL, PVC, DN 20 MM (1/2"), PARA CIRCUITOS TERMINAIS, INSTALADO EM FORRO - FORNECIMENTO E INSTALAÇÃO. AF_12/2015</t>
  </si>
  <si>
    <t xml:space="preserve"> 13.13 </t>
  </si>
  <si>
    <t xml:space="preserve"> 93008 </t>
  </si>
  <si>
    <t>ELETRODUTO RÍGIDO ROSCÁVEL, PVC, DN 50 MM (1 1/2"), PARA REDE ENTERRADA DE DISTRIBUIÇÃO DE ENERGIA ELÉTRICA - FORNECIMENTO E INSTALAÇÃO. AF_12/2021</t>
  </si>
  <si>
    <t xml:space="preserve"> 13.14 </t>
  </si>
  <si>
    <t xml:space="preserve"> 91865 </t>
  </si>
  <si>
    <t>ELETRODUTO RÍGIDO ROSCÁVEL, PVC, DN 40 MM (1 1/4"), PARA CIRCUITOS TERMINAIS, INSTALADO EM FORRO - FORNECIMENTO E INSTALAÇÃO. AF_12/2015</t>
  </si>
  <si>
    <t xml:space="preserve"> 13.15 </t>
  </si>
  <si>
    <t xml:space="preserve"> 93009 </t>
  </si>
  <si>
    <t>ELETRODUTO RÍGIDO ROSCÁVEL, PVC, DN 60 MM (2"), PARA REDE ENTERRADA DE DISTRIBUIÇÃO DE ENERGIA ELÉTRICA - FORNECIMENTO E INSTALAÇÃO. AF_12/2021</t>
  </si>
  <si>
    <t xml:space="preserve"> 13.16 </t>
  </si>
  <si>
    <t xml:space="preserve"> 91863 </t>
  </si>
  <si>
    <t>ELETRODUTO RÍGIDO ROSCÁVEL, PVC, DN 25 MM (3/4"), PARA CIRCUITOS TERMINAIS, INSTALADO EM FORRO - FORNECIMENTO E INSTALAÇÃO. AF_12/2015</t>
  </si>
  <si>
    <t xml:space="preserve"> 13.17 </t>
  </si>
  <si>
    <t xml:space="preserve"> 91836 </t>
  </si>
  <si>
    <t>ELETRODUTO FLEXÍVEL CORRUGADO, PVC, DN 32 MM (1"), PARA CIRCUITOS TERMINAIS, INSTALADO EM FORRO - FORNECIMENTO E INSTALAÇÃO. AF_12/2015</t>
  </si>
  <si>
    <t xml:space="preserve"> 13.18 </t>
  </si>
  <si>
    <t xml:space="preserve"> 91834 </t>
  </si>
  <si>
    <t>ELETRODUTO FLEXÍVEL CORRUGADO, PVC, DN 25 MM (3/4"), PARA CIRCUITOS TERMINAIS, INSTALADO EM FORRO - FORNECIMENTO E INSTALAÇÃO. AF_12/2015</t>
  </si>
  <si>
    <t xml:space="preserve"> 13.19 </t>
  </si>
  <si>
    <t xml:space="preserve"> 91925 </t>
  </si>
  <si>
    <t>CABO DE COBRE FLEXÍVEL ISOLADO, 1,5 MM², ANTI-CHAMA 0,6/1,0 KV, PARA CIRCUITOS TERMINAIS - FORNECIMENTO E INSTALAÇÃO. AF_12/2015</t>
  </si>
  <si>
    <t xml:space="preserve"> 13.20 </t>
  </si>
  <si>
    <t xml:space="preserve"> 91927 </t>
  </si>
  <si>
    <t>CABO DE COBRE FLEXÍVEL ISOLADO, 2,5 MM², ANTI-CHAMA 0,6/1,0 KV, PARA CIRCUITOS TERMINAIS - FORNECIMENTO E INSTALAÇÃO. AF_12/2015</t>
  </si>
  <si>
    <t xml:space="preserve"> 13.21 </t>
  </si>
  <si>
    <t xml:space="preserve"> 91929 </t>
  </si>
  <si>
    <t>CABO DE COBRE FLEXÍVEL ISOLADO, 4 MM², ANTI-CHAMA 0,6/1,0 KV, PARA CIRCUITOS TERMINAIS - FORNECIMENTO E INSTALAÇÃO. AF_12/2015</t>
  </si>
  <si>
    <t xml:space="preserve"> 13.22 </t>
  </si>
  <si>
    <t xml:space="preserve"> 91931 </t>
  </si>
  <si>
    <t>CABO DE COBRE FLEXÍVEL ISOLADO, 6 MM², ANTI-CHAMA 0,6/1,0 KV, PARA CIRCUITOS TERMINAIS - FORNECIMENTO E INSTALAÇÃO. AF_12/2015</t>
  </si>
  <si>
    <t xml:space="preserve"> 13.23 </t>
  </si>
  <si>
    <t xml:space="preserve"> 91933 </t>
  </si>
  <si>
    <t>CABO DE COBRE FLEXÍVEL ISOLADO, 10 MM², ANTI-CHAMA 0,6/1,0 KV, PARA CIRCUITOS TERMINAIS - FORNECIMENTO E INSTALAÇÃO. AF_12/2015</t>
  </si>
  <si>
    <t xml:space="preserve"> 13.24 </t>
  </si>
  <si>
    <t xml:space="preserve"> 92982 </t>
  </si>
  <si>
    <t>CABO DE COBRE FLEXÍVEL ISOLADO, 16 MM², ANTI-CHAMA 0,6/1,0 KV, PARA DISTRIBUIÇÃO - FORNECIMENTO E INSTALAÇÃO. AF_12/2015</t>
  </si>
  <si>
    <t xml:space="preserve"> 13.25 </t>
  </si>
  <si>
    <t xml:space="preserve"> 101889 </t>
  </si>
  <si>
    <t>CABO DE COBRE ISOLADO, 25 MM², ANTI-CHAMA 0,6/1 KV, INSTALADO EM ELETROCALHA OU PERFILADO - FORNECIMENTO E INSTALAÇÃO. AF_10/2020</t>
  </si>
  <si>
    <t xml:space="preserve"> 13.26 </t>
  </si>
  <si>
    <t xml:space="preserve"> 97886 </t>
  </si>
  <si>
    <t>CAIXA ENTERRADA ELÉTRICA RETANGULAR, EM ALVENARIA COM TIJOLOS CERÂMICOS MACIÇOS, FUNDO COM BRITA, DIMENSÕES INTERNAS: 0,3X0,3X0,3 M. AF_12/2020</t>
  </si>
  <si>
    <t xml:space="preserve"> 13.27 </t>
  </si>
  <si>
    <t xml:space="preserve"> 00039810 </t>
  </si>
  <si>
    <t>CAIXA DE PASSAGEM ELETRICA DE PAREDE, DE EMBUTIR, EM PVC, COM TAMPA APARAFUSADA, DIMENSOES 120 X 120 X *75* MM</t>
  </si>
  <si>
    <t xml:space="preserve"> 13.28 </t>
  </si>
  <si>
    <t xml:space="preserve"> 93653 </t>
  </si>
  <si>
    <t>DISJUNTOR MONOPOLAR TIPO DIN, CORRENTE NOMINAL DE 10A - FORNECIMENTO E INSTALAÇÃO. AF_10/2020</t>
  </si>
  <si>
    <t xml:space="preserve"> 13.29 </t>
  </si>
  <si>
    <t xml:space="preserve"> 93654 </t>
  </si>
  <si>
    <t>DISJUNTOR MONOPOLAR TIPO DIN, CORRENTE NOMINAL DE 16A - FORNECIMENTO E INSTALAÇÃO. AF_10/2020</t>
  </si>
  <si>
    <t xml:space="preserve"> 13.30 </t>
  </si>
  <si>
    <t xml:space="preserve"> 93655 </t>
  </si>
  <si>
    <t>DISJUNTOR MONOPOLAR TIPO DIN, CORRENTE NOMINAL DE 20A - FORNECIMENTO E INSTALAÇÃO. AF_10/2020</t>
  </si>
  <si>
    <t xml:space="preserve"> 13.31 </t>
  </si>
  <si>
    <t xml:space="preserve"> 93670 </t>
  </si>
  <si>
    <t>DISJUNTOR TRIPOLAR TIPO DIN, CORRENTE NOMINAL DE 25A - FORNECIMENTO E INSTALAÇÃO. AF_10/2020</t>
  </si>
  <si>
    <t xml:space="preserve"> 13.32 </t>
  </si>
  <si>
    <t xml:space="preserve"> 93671 </t>
  </si>
  <si>
    <t>DISJUNTOR TRIPOLAR TIPO DIN, CORRENTE NOMINAL DE 32A - FORNECIMENTO E INSTALAÇÃO. AF_10/2020</t>
  </si>
  <si>
    <t xml:space="preserve"> 13.33 </t>
  </si>
  <si>
    <t xml:space="preserve"> 101894 </t>
  </si>
  <si>
    <t>DISJUNTOR TRIPOLAR TIPO NEMA, CORRENTE NOMINAL DE 60 ATÉ 100A - FORNECIMENTO E INSTALAÇÃO. AF_10/2020</t>
  </si>
  <si>
    <t xml:space="preserve"> 13.34 </t>
  </si>
  <si>
    <t xml:space="preserve"> 00039472 </t>
  </si>
  <si>
    <t>DISPOSITIVO DPS CLASSE II, 1 POLO, TENSAO MAXIMA DE 275 V, CORRENTE MAXIMA DE *90* KA (TIPO AC)</t>
  </si>
  <si>
    <t xml:space="preserve"> 13.35 </t>
  </si>
  <si>
    <t xml:space="preserve"> 00003378 </t>
  </si>
  <si>
    <t>!EM PROCESSO DE DESATIVACAO! HASTE DE ATERRAMENTO EM ACO COM 3,00 M DE COMPRIMENTO E DN = 3/4", REVESTIDA COM BAIXA CAMADA DE COBRE, SEM CONECTOR</t>
  </si>
  <si>
    <t xml:space="preserve"> 13.36 </t>
  </si>
  <si>
    <t xml:space="preserve"> 101512 </t>
  </si>
  <si>
    <t>ENTRADA DE ENERGIA ELÉTRICA, AÉREA, TRIFÁSICA, COM CAIXA DE EMBUTIR, CABO DE 35 MM2 E DISJUNTOR DIN 50A (NÃO INCLUSO O POSTE DE CONCRETO). AF_07/2020</t>
  </si>
  <si>
    <t xml:space="preserve"> 14 </t>
  </si>
  <si>
    <t>INSTALAÇÕES HIDRÁULICAS</t>
  </si>
  <si>
    <t xml:space="preserve"> 14.1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</si>
  <si>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</si>
  <si>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</si>
  <si>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14.2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</si>
  <si>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</si>
  <si>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</si>
  <si>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14.3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</si>
  <si>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</si>
  <si>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</si>
  <si>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14.4 </t>
  </si>
  <si>
    <t xml:space="preserve"> 91788 </t>
  </si>
  <si>
    <t>(COMPOSIÇÃO REPRESENTATIVA) DO SERVIÇO DE INSTALAÇÃO DE TUBOS DE PVC, SOLDÁVEL, ÁGUA FRIA, DN 50 MM (INSTALADO EM PRUMADA), INCLUSIVE CONEXÕES, CORTES E FIXAÇÕES, PARA PRÉDIOS. AF_10/2015</t>
  </si>
  <si>
    <t xml:space="preserve"> 14.5 </t>
  </si>
  <si>
    <t xml:space="preserve"> 94498 </t>
  </si>
  <si>
    <t>REGISTRO DE GAVETA BRUTO, LATÃO, ROSCÁVEL, 2" - FORNECIMENTO E INSTALAÇÃO. AF_08/2021</t>
  </si>
  <si>
    <t xml:space="preserve"> 14.6 </t>
  </si>
  <si>
    <t xml:space="preserve"> 94495 </t>
  </si>
  <si>
    <t>REGISTRO DE GAVETA BRUTO, LATÃO, ROSCÁVEL, 1" - FORNECIMENTO E INSTALAÇÃO. AF_08/2021</t>
  </si>
  <si>
    <t xml:space="preserve"> 14.7 </t>
  </si>
  <si>
    <t xml:space="preserve"> 90371 </t>
  </si>
  <si>
    <t>REGISTRO DE ESFERA, PVC, ROSCÁVEL, COM VOLANTE, 3/4" - FORNECIMENTO E INSTALAÇÃO. AF_08/2021</t>
  </si>
  <si>
    <t xml:space="preserve"> 14.8 </t>
  </si>
  <si>
    <t xml:space="preserve"> 103042 </t>
  </si>
  <si>
    <t>REGISTRO DE ESFERA, PVC, ROSCÁVEL, COM BORBOLETA, 3/4" - FORNECIMENTO E INSTALAÇÃO. AF_08/2021</t>
  </si>
  <si>
    <t xml:space="preserve"> 14.9 </t>
  </si>
  <si>
    <t xml:space="preserve"> 102617 </t>
  </si>
  <si>
    <t>CAIXA D´ÁGUA EM POLIÉSTER REFORÇADO COM FIBRA DE VIDRO, 5000 LITROS - FORNECIMENTO E INSTALAÇÃO. AF_06/2021</t>
  </si>
  <si>
    <t xml:space="preserve"> 14.10 </t>
  </si>
  <si>
    <t xml:space="preserve"> 102111 </t>
  </si>
  <si>
    <t>BOMBA CENTRÍFUGA, MONOFÁSICA, 0,5 CV OU 0,49 HP, HM 6 A 20 M, Q 1,2 A 8,3 M3/H - FORNECIMENTO E INSTALAÇÃO. AF_12/2020</t>
  </si>
  <si>
    <t xml:space="preserve"> 14.11 </t>
  </si>
  <si>
    <t xml:space="preserve"> 102619 </t>
  </si>
  <si>
    <t>CAIXA D´ÁGUA EM POLIÉSTER REFORÇADO COM FIBRA DE VIDRO, 10000 LITROS - FORNECIMENTO E INSTALAÇÃO. AF_06/2021</t>
  </si>
  <si>
    <t xml:space="preserve"> 15 </t>
  </si>
  <si>
    <t>INSTALAÇÕES SANITÁRIAS</t>
  </si>
  <si>
    <t xml:space="preserve"> 15.1 </t>
  </si>
  <si>
    <t xml:space="preserve"> 15.2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</si>
  <si>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</si>
  <si>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</si>
  <si>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15.3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</si>
  <si>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</si>
  <si>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</si>
  <si>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15.4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</si>
  <si>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</si>
  <si>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</si>
  <si>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15.5 </t>
  </si>
  <si>
    <t xml:space="preserve"> 97902 </t>
  </si>
  <si>
    <t>CAIXA ENTERRADA HIDRÁULICA RETANGULAR EM ALVENARIA COM TIJOLOS CERÂMICOS MACIÇOS, DIMENSÕES INTERNAS: 0,6X0,6X0,6 M PARA REDE DE ESGOTO. AF_12/2020</t>
  </si>
  <si>
    <t xml:space="preserve"> 15.6 </t>
  </si>
  <si>
    <t xml:space="preserve"> 89707 </t>
  </si>
  <si>
    <t>CAIXA SIFONADA, PVC, DN 100 X 100 X 50 MM, JUNTA ELÁSTICA, FORNECIDA E INSTALADA EM RAMAL DE DESCARGA OU EM RAMAL DE ESGOTO SANITÁRIO. AF_12/2014</t>
  </si>
  <si>
    <t xml:space="preserve"> 15.7 </t>
  </si>
  <si>
    <t xml:space="preserve"> 98110 </t>
  </si>
  <si>
    <t>CAIXA DE GORDURA PEQUENA (CAPACIDADE: 19 L), CIRCULAR, EM PVC, DIÂMETRO INTERNO= 0,3 M. AF_12/2020</t>
  </si>
  <si>
    <t xml:space="preserve"> 16 </t>
  </si>
  <si>
    <t>LOUÇAS E METAIS</t>
  </si>
  <si>
    <t xml:space="preserve"> 16.1 </t>
  </si>
  <si>
    <t>BWC - PNE - (PORTADORES DE NECESSIDADES ESPECIAIS)</t>
  </si>
  <si>
    <t xml:space="preserve"> 16.1.1 </t>
  </si>
  <si>
    <t xml:space="preserve"> 95471 </t>
  </si>
  <si>
    <t>VASO SANITARIO SIFONADO CONVENCIONAL PARA PCD SEM FURO FRONTAL COM  LOUÇA BRANCA SEM ASSENTO -  FORNECIMENTO E INSTALAÇÃO. AF_01/2020</t>
  </si>
  <si>
    <t xml:space="preserve"> 16.1.2 </t>
  </si>
  <si>
    <t xml:space="preserve"> 103018 </t>
  </si>
  <si>
    <t>VÁLVULA DE DESCARGA METÁLICA, BASE 1 1/4", ACABAMENTO METALICO CROMADO - FORNECIMENTO E INSTALAÇÃO. AF_08/2021</t>
  </si>
  <si>
    <t xml:space="preserve"> 16.1.3 </t>
  </si>
  <si>
    <t xml:space="preserve"> 86941 </t>
  </si>
  <si>
    <t>LAVATÓRIO LOUÇA BRANCA COM COLUNA, 45 X 55CM OU EQUIVALENTE, PADRÃO MÉDIO, INCLUSO SIFÃO TIPO GARRAFA, VÁLVULA E ENGATE FLEXÍVEL DE 40CM EM METAL CROMADO, COM TORNEIRA CROMADA DE MESA, PADRÃO MÉDIO - FORNECIMENTO E INSTALAÇÃO. AF_01/2020</t>
  </si>
  <si>
    <t xml:space="preserve"> 16.1.4 </t>
  </si>
  <si>
    <t xml:space="preserve"> 86906 </t>
  </si>
  <si>
    <t>TORNEIRA CROMADA DE MESA, 1/2 OU 3/4, PARA LAVATÓRIO, PADRÃO POPULAR - FORNECIMENTO E INSTALAÇÃO. AF_01/2020</t>
  </si>
  <si>
    <t xml:space="preserve"> 16.1.5 </t>
  </si>
  <si>
    <t xml:space="preserve"> 95544 </t>
  </si>
  <si>
    <t>PAPELEIRA DE PAREDE EM METAL CROMADO SEM TAMPA, INCLUSO FIXAÇÃO. AF_01/2020</t>
  </si>
  <si>
    <t xml:space="preserve"> 16.1.6 </t>
  </si>
  <si>
    <t xml:space="preserve"> 100873 </t>
  </si>
  <si>
    <t>BARRA DE APOIO RETA, EM ALUMINIO, COMPRIMENTO 90 CM,  FIXADA NA PAREDE - FORNECIMENTO E INSTALAÇÃO. AF_01/2020</t>
  </si>
  <si>
    <t xml:space="preserve"> 16.2 </t>
  </si>
  <si>
    <t>BWC - INFANTIS - (CRECHE I E II)</t>
  </si>
  <si>
    <t xml:space="preserve"> 16.2.1 </t>
  </si>
  <si>
    <t xml:space="preserve"> 100848 </t>
  </si>
  <si>
    <t>VASO SANITÁRIO INFANTIL LOUÇA BRANCA - FORNECIMENTO E INSTALACAO. AF_01/2020</t>
  </si>
  <si>
    <t xml:space="preserve"> 16.2.2 </t>
  </si>
  <si>
    <t xml:space="preserve"> 16.2.3 </t>
  </si>
  <si>
    <t xml:space="preserve"> 86901 </t>
  </si>
  <si>
    <t>CUBA DE EMBUTIR OVAL EM LOUÇA BRANCA, 35 X 50CM OU EQUIVALENTE - FORNECIMENTO E INSTALAÇÃO. AF_01/2020</t>
  </si>
  <si>
    <t xml:space="preserve"> 16.2.4 </t>
  </si>
  <si>
    <t xml:space="preserve"> 16.2.5 </t>
  </si>
  <si>
    <t xml:space="preserve"> 16.2.6 </t>
  </si>
  <si>
    <t xml:space="preserve"> 100860 </t>
  </si>
  <si>
    <t>CHUVEIRO ELÉTRICO COMUM CORPO PLÁSTICO, TIPO DUCHA  FORNECIMENTO E INSTALAÇÃO. AF_01/2020</t>
  </si>
  <si>
    <t xml:space="preserve"> 16.3 </t>
  </si>
  <si>
    <t>BWC - (ADMINISTRATIVO, CRECHE III PRÉ-ESCOLA)</t>
  </si>
  <si>
    <t xml:space="preserve"> 16.3.1 </t>
  </si>
  <si>
    <t xml:space="preserve"> 95470 </t>
  </si>
  <si>
    <t>VASO SANITARIO SIFONADO CONVENCIONAL COM LOUÇA BRANCA, INCLUSO CONJUNTO DE LIGAÇÃO PARA BACIA SANITÁRIA AJUSTÁVEL - FORNECIMENTO E INSTALAÇÃO. AF_10/2016</t>
  </si>
  <si>
    <t xml:space="preserve"> 16.3.2 </t>
  </si>
  <si>
    <t xml:space="preserve"> 16.3.3 </t>
  </si>
  <si>
    <t xml:space="preserve"> 16.3.4 </t>
  </si>
  <si>
    <t xml:space="preserve"> 16.3.5 </t>
  </si>
  <si>
    <t xml:space="preserve"> 86910 </t>
  </si>
  <si>
    <t>TORNEIRA CROMADA TUBO MÓVEL, DE PAREDE, 1/2 OU 3/4, PARA PIA DE COZINHA, PADRÃO MÉDIO - FORNECIMENTO E INSTALAÇÃO. AF_01/2020</t>
  </si>
  <si>
    <t xml:space="preserve"> 16.3.6 </t>
  </si>
  <si>
    <t xml:space="preserve"> 16.3.7 </t>
  </si>
  <si>
    <t xml:space="preserve"> 16.3.8 </t>
  </si>
  <si>
    <t xml:space="preserve"> 16.3.9 </t>
  </si>
  <si>
    <t xml:space="preserve"> 16.3.10 </t>
  </si>
  <si>
    <t xml:space="preserve"> 17 </t>
  </si>
  <si>
    <t>TANQUES E BANCADAS</t>
  </si>
  <si>
    <t xml:space="preserve"> 17.1 </t>
  </si>
  <si>
    <t xml:space="preserve"> 10759 </t>
  </si>
  <si>
    <t>Bancada em granito cinza andorinha, e=2cm</t>
  </si>
  <si>
    <t xml:space="preserve"> 17.2 </t>
  </si>
  <si>
    <t xml:space="preserve"> 86919 </t>
  </si>
  <si>
    <t>TANQUE DE LOUÇA BRANCA COM COLUNA, 30L OU EQUIVALENTE, INCLUSO SIFÃO FLEXÍVEL EM PVC, VÁLVULA METÁLICA E TORNEIRA DE METAL CROMADO PADRÃO MÉDIO - FORNECIMENTO E INSTALAÇÃO. AF_01/2020</t>
  </si>
  <si>
    <t xml:space="preserve"> 17.3 </t>
  </si>
  <si>
    <t xml:space="preserve"> 17.4 </t>
  </si>
  <si>
    <t xml:space="preserve"> 86913 </t>
  </si>
  <si>
    <t>TORNEIRA CROMADA 1/2 OU 3/4 PARA TANQUE, PADRÃO POPULAR - FORNECIMENTO E INSTALAÇÃO. AF_01/2020</t>
  </si>
  <si>
    <t xml:space="preserve"> 17.5 </t>
  </si>
  <si>
    <t xml:space="preserve"> 86911 </t>
  </si>
  <si>
    <t>TORNEIRA CROMADA LONGA, DE PAREDE, 1/2 OU 3/4, PARA PIA DE COZINHA, PADRÃO POPULAR - FORNECIMENTO E INSTALAÇÃO. AF_01/2020</t>
  </si>
  <si>
    <t>TOTAIS</t>
  </si>
  <si>
    <t>MEMÓRIA DE CÁLCULO BM 01</t>
  </si>
  <si>
    <t>Quantidade executada</t>
  </si>
  <si>
    <t>Pelo projeto - 2,49</t>
  </si>
  <si>
    <t>4,00*3,00 = 12,00 m²</t>
  </si>
  <si>
    <t>11,9+17,76+1,1+14,17+3,7+3,7+11,9+17,76+14,17+5</t>
  </si>
  <si>
    <t>11,90*17,76+13,00*14,17+3,70*6,60= 419,98 m² x 0,53 m de média = 222,59</t>
  </si>
  <si>
    <t>Pelo projeto</t>
  </si>
  <si>
    <t xml:space="preserve">60 sapatas com profundidade média de 0,87 m </t>
  </si>
  <si>
    <t>lastro das 60 sapatas com altura média de 0,10 m</t>
  </si>
  <si>
    <t xml:space="preserve">Pelo projeto estrutural (prancha 03/14) </t>
  </si>
  <si>
    <t>Pelo projeto estrutural (prancha 03/14 - sapatas e prancha 04/14 baldrames)</t>
  </si>
  <si>
    <t xml:space="preserve">Pelo projeto estrutural (prancha 04/14) </t>
  </si>
  <si>
    <t>Vigas baldrames (comprimento total) = 35,38*2+1,17+35,38-2,78+19,52*2+19,52-2,56-3,37+8,55+11,9*5+2,21+2,18+4,54+1,61+13,06*3+4,67+3,46+2,25 = 283,13 m x (0,15+0,30+0,30) = 213,98 m²</t>
  </si>
  <si>
    <t>BM02</t>
  </si>
  <si>
    <t>06/01/2023 a 23/02/2023</t>
  </si>
  <si>
    <t>MEMÓRIA DE CÁLCULO BM 02</t>
  </si>
  <si>
    <t>Prancha 06/14 vigas nível 3,00 m = 264,23 m²</t>
  </si>
  <si>
    <t>Prancha 07/14 pilares = 163,50 m²</t>
  </si>
  <si>
    <t>Prancha 06/14 vigas nível 3,00 m = 279,60 kg; Prancha 07/14 pilares = 183,7 kg</t>
  </si>
  <si>
    <t>Prancha 06/14 vigas nível 3,00 m = 285,30 kg;</t>
  </si>
  <si>
    <t>Prancha 06/14 vigas nível 3,00 m = 16,49 m³; Prancha 07/14 pilares = 8,26 m³</t>
  </si>
  <si>
    <t>Prancha 06/14 vigas nível 3,00 m = 174,40 kg;</t>
  </si>
  <si>
    <t>Prancha 06/14 vigas nível 3,00 m = 64,90 kg; Prancha 07/14 pilares = 483,4 kg</t>
  </si>
  <si>
    <t>Prancha 06/14 vigas nível 3,00 m = 18,70 kg; Prancha 07/14 pilares = 59,10 kg</t>
  </si>
  <si>
    <t>Prancha 06/14 vigas nível 3,00 m = 17,60 kg; Prancha 07/14 pilares = 22,70 kg</t>
  </si>
  <si>
    <t>Vergas totais: 1,80+1,20+2,20*2+1,30+0,90+3,10+3,95+1,20+1,15+ 2,75+ 2,10+ 1,00*2+ 1,30+2,20+2,00+2,80+1,20+1,10+1,00+1,60+ 1,50+ 1,15+ 1,00*3+ 2,25+2,55+1,50+ 4,00*2+ 3,40+2,10+3,00+ 2,60+1,30+1,20+5,17+2,92+2,80 = 83,49 m</t>
  </si>
  <si>
    <t>Contravergas - 0,90*3+3,10+3,95+1,15+1,00+0,95+1,00*2+ 1,30+2,20+2,00+ 1,10+1,60+1,50+1,00*3+ 2,25+ 1,30+4,00+2,20+2,30 +2,10+3,00+2,60+5,17+2,92+2,80 = 58,19 m; mais restante das vergas a pagar (83,49-39,32 = 44,17m) = totalizando: 102,36 m</t>
  </si>
  <si>
    <t>Altura alvenaria - 2,85 x comprimento: 1,60+2,67+1,54+2,80+0,35+4,23+3,87+2,20+2,17+ 2,60+ 2,20+1,30+2,24*2+2,97+3,95+4,65+2,52+2,80+2,75+1,50+3,65+2,10+4,50+3,90+ 1,47+ 3,10+ 4,90+2,00+2,27+2,23+5,10+0,66+2,23+1,96+0,90+1,62+4,62+2,40+ 3,65+ 2,20+ 3,43+2,25+2,55+1,43+1,50+4,00+2,52+1,46+1,45+4,00+3,40*2+ 2,50+1,54+1,44+ 3,90+ 2,08+1,50+1,85+3,00*2+ 2,95+2,85+5,17*2+ 2,92+2,80 = 520,61 m² mais 2,80*0,80 de altura = 2,24; totalizando: 522,85 m² - descontos de vãos: 0,88*2,20+0,90*2,20+ 0,85*0,65+ 0,70*1,00+ 1,00*2,20+ 0,67*0,70+ 1,00*2,20*2+ 0,67*0,70+ 0,68*1,00+ 2,50*0,68+ 0,62*0,98 + 0,85*0,68+ 0,63*1,00+ 0,85*2,20+ 0,76*1,00+ 1,06*2,20+ 0,85*0,70+ 0,95*0,70+ 1,15*2,20+0,70*0,65+ 0,65*0,70+ 1,72*1,70+ 1,87*1,70+ 1,30*1,30+ 0,65*0,70+ 0,90*2,20*2+ 1,26*1,26*2+ 0,88*2,20+ 0,63*0,70+ 0,62*0,70+1,25*1,30+ 1,50*2,20+ 1,22*1,30+ 1,27*1,30+ 0,95*2,26+ 0,87*2,20+ 1,55*0,68+ 1,70*1,30+ 0,90*2,20+ 1,22*1,30+ 1,86*2,20+ 1,10*0,85+ 0,68*0,85+ 0,68*0,70+ 0,85*0,70+ 0,98*2,20+ 1,80*1,70+ 1,86*1,70+ 1,46*2,20+ 1,89*1,65+ 1,85*1,65 = 88,25 m²; perfazendo uma área total de alvenaria de: 434,60 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</si>
</sst>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F800]dddd\,\ mmmm\ dd\,\ yyyy"/>
    <numFmt numFmtId="165" formatCode="_-&quot;R$&quot;\ * #,##0.00_-;\-&quot;R$&quot;\ * #,##0.00_-;_-&quot;R$&quot;\ * &quot;-&quot;??_-;_-@"/>
    <numFmt numFmtId="166" formatCode="#,##0.00\ %"/>
  </numFmts>
  <fonts count="15" x14ac:knownFonts="1">
    <font>
      <sz val="11"/>
      <color theme="1"/>
      <name val="Aptos Narrow"/>
      <family val="2"/>
      <scheme val="minor"/>
    </font>
    <font>
      <sz val="11"/>
      <color theme="1"/>
      <name val="Aptos Narrow"/>
      <family val="2"/>
      <scheme val="minor"/>
    </font>
    <font>
      <sz val="14"/>
      <color rgb="FF000000"/>
      <name val="Calibri"/>
      <family val="2"/>
    </font>
    <font>
      <sz val="11"/>
      <name val="Arial"/>
      <family val="1"/>
    </font>
    <font>
      <sz val="12"/>
      <color rgb="FF000000"/>
      <name val="Calibri"/>
      <family val="2"/>
    </font>
    <font>
      <b/>
      <sz val="10"/>
      <color theme="1"/>
      <name val="Calibri"/>
      <family val="2"/>
    </font>
    <font>
      <sz val="11"/>
      <name val="Arial"/>
      <family val="2"/>
    </font>
    <font>
      <b/>
      <sz val="11"/>
      <name val="Arial"/>
      <family val="1"/>
    </font>
    <font>
      <b/>
      <sz val="10"/>
      <name val="Arial"/>
      <family val="1"/>
    </font>
    <font>
      <b/>
      <sz val="10"/>
      <color rgb="FF000000"/>
      <name val="Arial"/>
      <family val="1"/>
    </font>
    <font>
      <sz val="10"/>
      <color rgb="FF000000"/>
      <name val="Arial"/>
      <family val="1"/>
    </font>
    <font>
      <b/>
      <sz val="10"/>
      <color rgb="FF000000"/>
      <name val="Arial"/>
      <family val="2"/>
    </font>
    <font>
      <b/>
      <sz val="10"/>
      <name val="Arial"/>
      <family val="2"/>
    </font>
    <font>
      <sz val="10"/>
      <name val="Arial"/>
      <family val="1"/>
    </font>
    <font>
      <b/>
      <sz val="11"/>
      <name val="Arial"/>
      <family val="2"/>
    </font>
  </fonts>
  <fills count="4">
    <fill>
      <patternFill patternType="none"/>
    </fill>
    <fill>
      <patternFill patternType="gray125"/>
    </fill>
    <fill>
      <patternFill patternType="solid">
        <fgColor theme="0"/>
        <bgColor indexed="64"/>
      </patternFill>
    </fill>
    <fill>
      <patternFill patternType="solid">
        <fgColor rgb="FFEEECE1"/>
        <bgColor rgb="FFEEECE1"/>
      </patternFill>
    </fill>
  </fills>
  <borders count="6">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3" fillId="0" borderId="0"/>
    <xf numFmtId="9" fontId="1" fillId="0" borderId="0" applyFont="0" applyFill="0" applyBorder="0" applyAlignment="0" applyProtection="0"/>
  </cellStyleXfs>
  <cellXfs count="68">
    <xf numFmtId="0" fontId="0" fillId="0" borderId="0" xfId="0"/>
    <xf numFmtId="0" fontId="3" fillId="2" borderId="0" xfId="2" applyFill="1"/>
    <xf numFmtId="0" fontId="5" fillId="0" borderId="2" xfId="0" applyFont="1" applyBorder="1" applyAlignment="1">
      <alignment horizontal="left" vertical="center"/>
    </xf>
    <xf numFmtId="0" fontId="5" fillId="3" borderId="2" xfId="0" applyFont="1" applyFill="1" applyBorder="1" applyAlignment="1">
      <alignment horizontal="left" vertical="center"/>
    </xf>
    <xf numFmtId="10" fontId="5" fillId="3" borderId="2" xfId="0" applyNumberFormat="1" applyFont="1" applyFill="1" applyBorder="1" applyAlignment="1">
      <alignment horizontal="center" vertical="center"/>
    </xf>
    <xf numFmtId="0" fontId="5" fillId="3" borderId="2" xfId="0" applyFont="1" applyFill="1" applyBorder="1" applyAlignment="1">
      <alignment horizontal="left" vertical="center" wrapText="1"/>
    </xf>
    <xf numFmtId="10" fontId="5" fillId="3" borderId="2" xfId="0" applyNumberFormat="1"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2" xfId="2" applyFont="1" applyFill="1" applyBorder="1" applyAlignment="1">
      <alignment horizontal="right" vertical="center" wrapText="1"/>
    </xf>
    <xf numFmtId="0" fontId="9" fillId="2" borderId="2" xfId="2" applyFont="1" applyFill="1" applyBorder="1" applyAlignment="1">
      <alignment horizontal="left" vertical="top" wrapText="1"/>
    </xf>
    <xf numFmtId="0" fontId="9" fillId="2" borderId="2" xfId="2" applyFont="1" applyFill="1" applyBorder="1" applyAlignment="1">
      <alignment horizontal="center" vertical="top" wrapText="1"/>
    </xf>
    <xf numFmtId="0" fontId="9" fillId="2" borderId="2" xfId="2" applyFont="1" applyFill="1" applyBorder="1" applyAlignment="1">
      <alignment horizontal="right" vertical="top" wrapText="1"/>
    </xf>
    <xf numFmtId="4" fontId="9" fillId="2" borderId="2" xfId="2" applyNumberFormat="1" applyFont="1" applyFill="1" applyBorder="1" applyAlignment="1">
      <alignment horizontal="right" vertical="top" wrapText="1"/>
    </xf>
    <xf numFmtId="166" fontId="9" fillId="2" borderId="2" xfId="2" applyNumberFormat="1" applyFont="1" applyFill="1" applyBorder="1" applyAlignment="1">
      <alignment horizontal="right" vertical="top" wrapText="1"/>
    </xf>
    <xf numFmtId="0" fontId="10" fillId="2" borderId="2" xfId="2" applyFont="1" applyFill="1" applyBorder="1" applyAlignment="1">
      <alignment horizontal="left" vertical="top" wrapText="1"/>
    </xf>
    <xf numFmtId="0" fontId="10" fillId="2" borderId="2" xfId="2" applyFont="1" applyFill="1" applyBorder="1" applyAlignment="1">
      <alignment horizontal="center" vertical="top" wrapText="1"/>
    </xf>
    <xf numFmtId="0" fontId="10" fillId="2" borderId="2" xfId="2" applyFont="1" applyFill="1" applyBorder="1" applyAlignment="1">
      <alignment horizontal="right" vertical="top" wrapText="1"/>
    </xf>
    <xf numFmtId="4" fontId="10" fillId="2" borderId="2" xfId="2" applyNumberFormat="1" applyFont="1" applyFill="1" applyBorder="1" applyAlignment="1">
      <alignment horizontal="right" vertical="top" wrapText="1"/>
    </xf>
    <xf numFmtId="166" fontId="10" fillId="2" borderId="2" xfId="2" applyNumberFormat="1" applyFont="1" applyFill="1" applyBorder="1" applyAlignment="1">
      <alignment horizontal="right" vertical="top" wrapText="1"/>
    </xf>
    <xf numFmtId="4" fontId="3" fillId="2" borderId="0" xfId="2" applyNumberFormat="1" applyFill="1"/>
    <xf numFmtId="4" fontId="11" fillId="2" borderId="2" xfId="2" applyNumberFormat="1" applyFont="1" applyFill="1" applyBorder="1" applyAlignment="1">
      <alignment horizontal="right" vertical="top" wrapText="1"/>
    </xf>
    <xf numFmtId="0" fontId="12" fillId="2" borderId="2" xfId="2" applyFont="1" applyFill="1" applyBorder="1" applyAlignment="1">
      <alignment horizontal="center" vertical="top" wrapText="1"/>
    </xf>
    <xf numFmtId="4" fontId="12" fillId="2" borderId="2" xfId="2" applyNumberFormat="1" applyFont="1" applyFill="1" applyBorder="1" applyAlignment="1">
      <alignment horizontal="center" vertical="top" wrapText="1"/>
    </xf>
    <xf numFmtId="0" fontId="8" fillId="2" borderId="0" xfId="2" applyFont="1" applyFill="1" applyAlignment="1">
      <alignment horizontal="center" vertical="top" wrapText="1"/>
    </xf>
    <xf numFmtId="0" fontId="13" fillId="2" borderId="0" xfId="2" applyFont="1" applyFill="1" applyAlignment="1">
      <alignment horizontal="center" vertical="top" wrapText="1"/>
    </xf>
    <xf numFmtId="0" fontId="3" fillId="2" borderId="0" xfId="2" applyFill="1" applyAlignment="1">
      <alignment horizontal="center"/>
    </xf>
    <xf numFmtId="0" fontId="8" fillId="2" borderId="0" xfId="2" applyFont="1" applyFill="1" applyAlignment="1">
      <alignment vertical="center" wrapText="1"/>
    </xf>
    <xf numFmtId="0" fontId="3" fillId="2" borderId="2" xfId="2" applyFill="1" applyBorder="1"/>
    <xf numFmtId="0" fontId="3" fillId="2" borderId="2" xfId="2" applyFill="1" applyBorder="1" applyAlignment="1">
      <alignment wrapText="1"/>
    </xf>
    <xf numFmtId="0" fontId="12" fillId="2" borderId="2" xfId="2" applyFont="1" applyFill="1" applyBorder="1" applyAlignment="1">
      <alignment horizontal="center" vertical="top" wrapText="1"/>
    </xf>
    <xf numFmtId="0" fontId="13" fillId="2" borderId="0" xfId="2" applyFont="1" applyFill="1" applyAlignment="1">
      <alignment horizontal="center" vertical="top" wrapText="1"/>
    </xf>
    <xf numFmtId="0" fontId="7" fillId="2" borderId="0" xfId="2" applyFont="1" applyFill="1" applyAlignment="1">
      <alignment horizontal="center" wrapText="1"/>
    </xf>
    <xf numFmtId="0" fontId="8" fillId="2" borderId="2" xfId="2" applyFont="1" applyFill="1" applyBorder="1" applyAlignment="1">
      <alignment horizontal="center" vertical="center" wrapText="1"/>
    </xf>
    <xf numFmtId="49" fontId="5" fillId="3" borderId="2" xfId="0" applyNumberFormat="1" applyFont="1" applyFill="1" applyBorder="1" applyAlignment="1">
      <alignment horizontal="center" vertical="center" wrapText="1"/>
    </xf>
    <xf numFmtId="0" fontId="6" fillId="0" borderId="2" xfId="0" applyFont="1" applyBorder="1"/>
    <xf numFmtId="165" fontId="5" fillId="3" borderId="3" xfId="0" applyNumberFormat="1" applyFont="1" applyFill="1" applyBorder="1" applyAlignment="1">
      <alignment horizontal="center" vertical="center" wrapText="1"/>
    </xf>
    <xf numFmtId="165" fontId="5" fillId="3" borderId="5"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0" borderId="2" xfId="0" applyFont="1" applyBorder="1" applyAlignment="1">
      <alignment horizontal="center"/>
    </xf>
    <xf numFmtId="165" fontId="5" fillId="3" borderId="2" xfId="0" applyNumberFormat="1" applyFont="1" applyFill="1" applyBorder="1" applyAlignment="1">
      <alignment horizontal="right" vertical="center" wrapText="1"/>
    </xf>
    <xf numFmtId="165" fontId="5" fillId="3" borderId="2" xfId="0" applyNumberFormat="1" applyFont="1" applyFill="1" applyBorder="1" applyAlignment="1">
      <alignment horizontal="center" vertical="center" wrapText="1"/>
    </xf>
    <xf numFmtId="165" fontId="5" fillId="3" borderId="2" xfId="0" applyNumberFormat="1" applyFont="1" applyFill="1" applyBorder="1" applyAlignment="1">
      <alignment horizontal="center" vertical="center"/>
    </xf>
    <xf numFmtId="0" fontId="5" fillId="3" borderId="2" xfId="2" applyFont="1" applyFill="1" applyBorder="1" applyAlignment="1">
      <alignment horizontal="left" vertical="center"/>
    </xf>
    <xf numFmtId="0" fontId="5" fillId="0" borderId="2" xfId="0" applyFont="1" applyBorder="1" applyAlignment="1">
      <alignment horizontal="left" vertical="center"/>
    </xf>
    <xf numFmtId="0" fontId="5" fillId="3" borderId="2" xfId="0" applyFont="1" applyFill="1" applyBorder="1" applyAlignment="1">
      <alignment horizontal="lef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17" fontId="5" fillId="3" borderId="3" xfId="1" applyNumberFormat="1" applyFont="1" applyFill="1" applyBorder="1" applyAlignment="1">
      <alignment horizontal="left" vertical="center"/>
    </xf>
    <xf numFmtId="17" fontId="5" fillId="3" borderId="4" xfId="1" applyNumberFormat="1" applyFont="1" applyFill="1" applyBorder="1" applyAlignment="1">
      <alignment horizontal="left" vertical="center"/>
    </xf>
    <xf numFmtId="17" fontId="5" fillId="3" borderId="5" xfId="1" applyNumberFormat="1" applyFont="1" applyFill="1" applyBorder="1" applyAlignment="1">
      <alignment horizontal="left" vertical="center"/>
    </xf>
    <xf numFmtId="49" fontId="5" fillId="3" borderId="3" xfId="0" applyNumberFormat="1" applyFont="1" applyFill="1" applyBorder="1" applyAlignment="1">
      <alignment horizontal="left" vertical="center"/>
    </xf>
    <xf numFmtId="49" fontId="5" fillId="3" borderId="4" xfId="0" applyNumberFormat="1" applyFont="1" applyFill="1" applyBorder="1" applyAlignment="1">
      <alignment horizontal="left" vertical="center"/>
    </xf>
    <xf numFmtId="49" fontId="5" fillId="3" borderId="5" xfId="0" applyNumberFormat="1" applyFont="1" applyFill="1" applyBorder="1" applyAlignment="1">
      <alignment horizontal="left" vertical="center"/>
    </xf>
    <xf numFmtId="14" fontId="5" fillId="3" borderId="2" xfId="0" applyNumberFormat="1" applyFont="1" applyFill="1" applyBorder="1" applyAlignment="1">
      <alignment horizontal="center" vertical="center"/>
    </xf>
    <xf numFmtId="164" fontId="5" fillId="3" borderId="2" xfId="0" applyNumberFormat="1" applyFont="1" applyFill="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14" fillId="2" borderId="2" xfId="2" applyFont="1" applyFill="1" applyBorder="1" applyAlignment="1">
      <alignment horizontal="center" vertical="center"/>
    </xf>
    <xf numFmtId="10" fontId="3" fillId="2" borderId="0" xfId="3" applyNumberFormat="1" applyFont="1" applyFill="1"/>
    <xf numFmtId="0" fontId="3" fillId="2" borderId="2" xfId="2" applyFill="1" applyBorder="1" applyAlignment="1">
      <alignment vertical="top" wrapText="1"/>
    </xf>
    <xf numFmtId="0" fontId="3" fillId="2" borderId="2" xfId="2" applyFill="1" applyBorder="1" applyAlignment="1">
      <alignment horizontal="left" vertical="top" wrapText="1"/>
    </xf>
  </cellXfs>
  <cellStyles count="4">
    <cellStyle name="Normal" xfId="0" builtinId="0"/>
    <cellStyle name="Normal 2" xfId="2" xr:uid="{87A976BC-A9F0-4400-A6C4-639B53D07167}"/>
    <cellStyle name="Porcentagem" xfId="3"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CC68139F-14CC-48D7-94CC-E8395B1ACF36}"/>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49DA0621-DE24-456F-BC02-F84917A27D71}"/>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Creche%20Silvana%20Braga\BM%20Creche%20Silvana%20Braga.xlsx" TargetMode="External"/><Relationship Id="rId1" Type="http://schemas.openxmlformats.org/officeDocument/2006/relationships/externalLinkPath" Target="/Documents/Prefeitura/Creche%20Silvana%20Braga/BM%20Creche%20Silvana%20Brag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M 01"/>
      <sheetName val="Memória 01"/>
      <sheetName val="BM 02"/>
      <sheetName val="Memória 02"/>
      <sheetName val="BM 03"/>
      <sheetName val="Memória 03"/>
      <sheetName val="BM 04"/>
      <sheetName val="Memória 04"/>
      <sheetName val="BM 05"/>
      <sheetName val="Memória 05"/>
      <sheetName val="BM 06"/>
      <sheetName val="Memória 06"/>
      <sheetName val="BM 07"/>
      <sheetName val="Memória 07"/>
      <sheetName val="BM 08"/>
      <sheetName val="Memória 08"/>
      <sheetName val="BM 09"/>
      <sheetName val="Memória 09"/>
      <sheetName val="Quantitativos"/>
      <sheetName val="Replanihamento"/>
      <sheetName val="Aditivo"/>
      <sheetName val="Planilha replanilhamento"/>
      <sheetName val="CRNOGRAMA"/>
      <sheetName val="ATESTADO"/>
      <sheetName val="Planilha orçamentaria convenio"/>
    </sheetNames>
    <sheetDataSet>
      <sheetData sheetId="0">
        <row r="19">
          <cell r="K19">
            <v>2.4900000000000002</v>
          </cell>
        </row>
        <row r="20">
          <cell r="K20">
            <v>12</v>
          </cell>
        </row>
        <row r="21">
          <cell r="K21">
            <v>101.16000000000003</v>
          </cell>
        </row>
        <row r="22">
          <cell r="K22">
            <v>222.59</v>
          </cell>
        </row>
        <row r="24">
          <cell r="K24">
            <v>28.88</v>
          </cell>
        </row>
        <row r="25">
          <cell r="K25">
            <v>52.16</v>
          </cell>
        </row>
        <row r="28">
          <cell r="K28">
            <v>5.16</v>
          </cell>
        </row>
        <row r="29">
          <cell r="K29">
            <v>96.48</v>
          </cell>
        </row>
        <row r="30">
          <cell r="K30">
            <v>630.6</v>
          </cell>
        </row>
        <row r="31">
          <cell r="K31">
            <v>235.2</v>
          </cell>
        </row>
        <row r="32">
          <cell r="K32">
            <v>220.31</v>
          </cell>
        </row>
        <row r="33">
          <cell r="K33">
            <v>18.100000000000001</v>
          </cell>
        </row>
        <row r="34">
          <cell r="K34">
            <v>7.6</v>
          </cell>
        </row>
        <row r="35">
          <cell r="K35">
            <v>277.10000000000002</v>
          </cell>
        </row>
        <row r="36">
          <cell r="K36">
            <v>23.28</v>
          </cell>
        </row>
        <row r="37">
          <cell r="K37">
            <v>23.28</v>
          </cell>
        </row>
        <row r="40">
          <cell r="K40">
            <v>0</v>
          </cell>
        </row>
        <row r="41">
          <cell r="K41">
            <v>0</v>
          </cell>
        </row>
        <row r="42">
          <cell r="K42">
            <v>0</v>
          </cell>
        </row>
        <row r="43">
          <cell r="K43">
            <v>0</v>
          </cell>
        </row>
        <row r="44">
          <cell r="K44">
            <v>0</v>
          </cell>
        </row>
        <row r="45">
          <cell r="K45">
            <v>0</v>
          </cell>
        </row>
        <row r="46">
          <cell r="K46">
            <v>0</v>
          </cell>
        </row>
        <row r="47">
          <cell r="K47">
            <v>0</v>
          </cell>
        </row>
        <row r="48">
          <cell r="K48">
            <v>0</v>
          </cell>
        </row>
        <row r="49">
          <cell r="K49">
            <v>0</v>
          </cell>
        </row>
        <row r="50">
          <cell r="K50">
            <v>0</v>
          </cell>
        </row>
        <row r="51">
          <cell r="K51">
            <v>0</v>
          </cell>
        </row>
        <row r="52">
          <cell r="K52">
            <v>0</v>
          </cell>
        </row>
        <row r="53">
          <cell r="K53">
            <v>0</v>
          </cell>
        </row>
        <row r="54">
          <cell r="K54">
            <v>0</v>
          </cell>
        </row>
        <row r="55">
          <cell r="K55">
            <v>0</v>
          </cell>
        </row>
        <row r="58">
          <cell r="K58">
            <v>0</v>
          </cell>
        </row>
        <row r="60">
          <cell r="K60">
            <v>0</v>
          </cell>
        </row>
        <row r="61">
          <cell r="K61">
            <v>0</v>
          </cell>
        </row>
        <row r="62">
          <cell r="K62">
            <v>0</v>
          </cell>
        </row>
        <row r="65">
          <cell r="K65">
            <v>0</v>
          </cell>
        </row>
        <row r="67">
          <cell r="K67">
            <v>0</v>
          </cell>
        </row>
        <row r="69">
          <cell r="K69">
            <v>0</v>
          </cell>
        </row>
        <row r="70">
          <cell r="K70">
            <v>0</v>
          </cell>
        </row>
        <row r="72">
          <cell r="K72">
            <v>0</v>
          </cell>
        </row>
        <row r="73">
          <cell r="K73">
            <v>0</v>
          </cell>
        </row>
        <row r="74">
          <cell r="K74">
            <v>0</v>
          </cell>
        </row>
        <row r="75">
          <cell r="K75">
            <v>0</v>
          </cell>
        </row>
        <row r="77">
          <cell r="K77">
            <v>0</v>
          </cell>
        </row>
        <row r="78">
          <cell r="K78">
            <v>213.98</v>
          </cell>
        </row>
        <row r="80">
          <cell r="K80">
            <v>0</v>
          </cell>
        </row>
        <row r="81">
          <cell r="K81">
            <v>0</v>
          </cell>
        </row>
        <row r="82">
          <cell r="K82">
            <v>0</v>
          </cell>
        </row>
        <row r="83">
          <cell r="K83">
            <v>0</v>
          </cell>
        </row>
        <row r="84">
          <cell r="K84">
            <v>0</v>
          </cell>
        </row>
        <row r="85">
          <cell r="K85">
            <v>0</v>
          </cell>
        </row>
        <row r="86">
          <cell r="K86">
            <v>0</v>
          </cell>
        </row>
        <row r="87">
          <cell r="K87">
            <v>0</v>
          </cell>
        </row>
        <row r="88">
          <cell r="K88">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1">
          <cell r="K101">
            <v>0</v>
          </cell>
        </row>
        <row r="102">
          <cell r="K102">
            <v>0</v>
          </cell>
        </row>
        <row r="103">
          <cell r="K103">
            <v>0</v>
          </cell>
        </row>
        <row r="105">
          <cell r="K105">
            <v>0</v>
          </cell>
        </row>
        <row r="106">
          <cell r="K106">
            <v>0</v>
          </cell>
        </row>
        <row r="107">
          <cell r="K107">
            <v>0</v>
          </cell>
        </row>
        <row r="108">
          <cell r="K108">
            <v>0</v>
          </cell>
        </row>
        <row r="109">
          <cell r="K109">
            <v>0</v>
          </cell>
        </row>
        <row r="110">
          <cell r="K110">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0</v>
          </cell>
        </row>
        <row r="128">
          <cell r="K128">
            <v>0</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9">
          <cell r="K149">
            <v>0</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1">
          <cell r="K161">
            <v>0</v>
          </cell>
        </row>
        <row r="162">
          <cell r="K162">
            <v>0</v>
          </cell>
        </row>
        <row r="163">
          <cell r="K163">
            <v>0</v>
          </cell>
        </row>
        <row r="164">
          <cell r="K164">
            <v>0</v>
          </cell>
        </row>
        <row r="165">
          <cell r="K165">
            <v>0</v>
          </cell>
        </row>
        <row r="166">
          <cell r="K166">
            <v>0</v>
          </cell>
        </row>
        <row r="167">
          <cell r="K167">
            <v>0</v>
          </cell>
        </row>
        <row r="170">
          <cell r="K170">
            <v>0</v>
          </cell>
        </row>
        <row r="171">
          <cell r="K171">
            <v>0</v>
          </cell>
        </row>
        <row r="172">
          <cell r="K172">
            <v>0</v>
          </cell>
        </row>
        <row r="173">
          <cell r="K173">
            <v>0</v>
          </cell>
        </row>
        <row r="174">
          <cell r="K174">
            <v>0</v>
          </cell>
        </row>
        <row r="175">
          <cell r="K175">
            <v>0</v>
          </cell>
        </row>
        <row r="177">
          <cell r="K177">
            <v>0</v>
          </cell>
        </row>
        <row r="178">
          <cell r="K178">
            <v>0</v>
          </cell>
        </row>
        <row r="179">
          <cell r="K179">
            <v>0</v>
          </cell>
        </row>
        <row r="180">
          <cell r="K180">
            <v>0</v>
          </cell>
        </row>
        <row r="181">
          <cell r="K181">
            <v>0</v>
          </cell>
        </row>
        <row r="182">
          <cell r="K182">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5">
          <cell r="K195">
            <v>0</v>
          </cell>
        </row>
        <row r="196">
          <cell r="K196">
            <v>0</v>
          </cell>
        </row>
        <row r="197">
          <cell r="K197">
            <v>0</v>
          </cell>
        </row>
        <row r="198">
          <cell r="K198">
            <v>0</v>
          </cell>
        </row>
        <row r="199">
          <cell r="K199">
            <v>0</v>
          </cell>
        </row>
      </sheetData>
      <sheetData sheetId="1">
        <row r="6">
          <cell r="E6">
            <v>2.4900000000000002</v>
          </cell>
        </row>
        <row r="7">
          <cell r="E7">
            <v>12</v>
          </cell>
        </row>
        <row r="8">
          <cell r="E8">
            <v>101.16000000000003</v>
          </cell>
        </row>
        <row r="9">
          <cell r="E9">
            <v>222.59</v>
          </cell>
        </row>
        <row r="11">
          <cell r="E11">
            <v>28.88</v>
          </cell>
        </row>
        <row r="12">
          <cell r="E12">
            <v>52.16</v>
          </cell>
        </row>
        <row r="15">
          <cell r="E15">
            <v>5.16</v>
          </cell>
        </row>
        <row r="16">
          <cell r="E16">
            <v>96.48</v>
          </cell>
        </row>
        <row r="17">
          <cell r="E17">
            <v>630.6</v>
          </cell>
        </row>
        <row r="18">
          <cell r="E18">
            <v>235.2</v>
          </cell>
        </row>
        <row r="19">
          <cell r="E19">
            <v>220.31</v>
          </cell>
        </row>
        <row r="20">
          <cell r="E20">
            <v>18.100000000000001</v>
          </cell>
        </row>
        <row r="21">
          <cell r="E21">
            <v>7.6</v>
          </cell>
        </row>
        <row r="22">
          <cell r="E22">
            <v>277.10000000000002</v>
          </cell>
        </row>
        <row r="23">
          <cell r="E23">
            <v>23.28</v>
          </cell>
        </row>
        <row r="24">
          <cell r="E24">
            <v>23.28</v>
          </cell>
        </row>
        <row r="65">
          <cell r="E65">
            <v>213.98</v>
          </cell>
        </row>
      </sheetData>
      <sheetData sheetId="2"/>
      <sheetData sheetId="3">
        <row r="27">
          <cell r="E27">
            <v>264.23</v>
          </cell>
        </row>
        <row r="28">
          <cell r="E28">
            <v>163.5</v>
          </cell>
        </row>
        <row r="30">
          <cell r="E30">
            <v>463.3</v>
          </cell>
        </row>
        <row r="31">
          <cell r="E31">
            <v>285.3</v>
          </cell>
        </row>
        <row r="32">
          <cell r="E32">
            <v>24.75</v>
          </cell>
        </row>
        <row r="33">
          <cell r="E33">
            <v>174.4</v>
          </cell>
        </row>
        <row r="34">
          <cell r="E34">
            <v>548.29999999999995</v>
          </cell>
        </row>
        <row r="35">
          <cell r="E35">
            <v>77.8</v>
          </cell>
        </row>
        <row r="36">
          <cell r="E36">
            <v>40.299999999999997</v>
          </cell>
        </row>
        <row r="40">
          <cell r="E40">
            <v>39.32</v>
          </cell>
        </row>
        <row r="41">
          <cell r="E41">
            <v>64.2</v>
          </cell>
        </row>
        <row r="47">
          <cell r="E47">
            <v>434.6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EBA57-930C-4963-AB19-7883150FE172}">
  <sheetPr>
    <pageSetUpPr fitToPage="1"/>
  </sheetPr>
  <dimension ref="A2:P202"/>
  <sheetViews>
    <sheetView view="pageBreakPreview" topLeftCell="A92" zoomScale="80" zoomScaleNormal="80" zoomScaleSheetLayoutView="80" workbookViewId="0">
      <selection activeCell="P78" sqref="P78:Q78"/>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5" ht="15" customHeight="1" x14ac:dyDescent="0.2">
      <c r="A2" s="60" t="s">
        <v>0</v>
      </c>
      <c r="B2" s="60"/>
      <c r="C2" s="60"/>
      <c r="D2" s="60"/>
      <c r="E2" s="60"/>
      <c r="F2" s="60"/>
      <c r="G2" s="60"/>
      <c r="H2" s="60"/>
      <c r="I2" s="60"/>
      <c r="J2" s="60"/>
      <c r="K2" s="60"/>
      <c r="L2" s="60"/>
      <c r="M2" s="60"/>
      <c r="N2" s="60"/>
      <c r="O2" s="61"/>
    </row>
    <row r="3" spans="1:15" ht="15" customHeight="1" x14ac:dyDescent="0.2">
      <c r="A3" s="60" t="s">
        <v>1</v>
      </c>
      <c r="B3" s="60"/>
      <c r="C3" s="60"/>
      <c r="D3" s="60"/>
      <c r="E3" s="60"/>
      <c r="F3" s="60"/>
      <c r="G3" s="60"/>
      <c r="H3" s="60"/>
      <c r="I3" s="60"/>
      <c r="J3" s="60"/>
      <c r="K3" s="60"/>
      <c r="L3" s="60"/>
      <c r="M3" s="60"/>
      <c r="N3" s="60"/>
      <c r="O3" s="61"/>
    </row>
    <row r="4" spans="1:15" ht="15.75" customHeight="1" x14ac:dyDescent="0.2">
      <c r="A4" s="62" t="s">
        <v>2</v>
      </c>
      <c r="B4" s="62"/>
      <c r="C4" s="62"/>
      <c r="D4" s="62"/>
      <c r="E4" s="62"/>
      <c r="F4" s="62"/>
      <c r="G4" s="62"/>
      <c r="H4" s="62"/>
      <c r="I4" s="62"/>
      <c r="J4" s="62"/>
      <c r="K4" s="62"/>
      <c r="L4" s="62"/>
      <c r="M4" s="62"/>
      <c r="N4" s="62"/>
      <c r="O4" s="63"/>
    </row>
    <row r="5" spans="1:15" ht="15" customHeight="1" x14ac:dyDescent="0.2">
      <c r="A5" s="48" t="s">
        <v>3</v>
      </c>
      <c r="B5" s="48"/>
      <c r="C5" s="48"/>
      <c r="D5" s="2"/>
      <c r="E5" s="48" t="s">
        <v>4</v>
      </c>
      <c r="F5" s="48"/>
      <c r="G5" s="48"/>
      <c r="H5" s="48" t="s">
        <v>5</v>
      </c>
      <c r="I5" s="48"/>
      <c r="J5" s="48"/>
      <c r="K5" s="48"/>
      <c r="L5" s="2" t="s">
        <v>6</v>
      </c>
      <c r="M5" s="48" t="s">
        <v>7</v>
      </c>
      <c r="N5" s="48"/>
      <c r="O5" s="48"/>
    </row>
    <row r="6" spans="1:15" x14ac:dyDescent="0.2">
      <c r="A6" s="52" t="s">
        <v>8</v>
      </c>
      <c r="B6" s="53"/>
      <c r="C6" s="54"/>
      <c r="D6" s="3"/>
      <c r="E6" s="55">
        <v>44845</v>
      </c>
      <c r="F6" s="38"/>
      <c r="G6" s="38"/>
      <c r="H6" s="56">
        <v>44931</v>
      </c>
      <c r="I6" s="56"/>
      <c r="J6" s="56"/>
      <c r="K6" s="56"/>
      <c r="L6" s="4">
        <v>0.25219999999999998</v>
      </c>
      <c r="M6" s="41">
        <f>H200</f>
        <v>845452.13000000012</v>
      </c>
      <c r="N6" s="41"/>
      <c r="O6" s="41"/>
    </row>
    <row r="7" spans="1:15" x14ac:dyDescent="0.2">
      <c r="A7" s="48" t="s">
        <v>9</v>
      </c>
      <c r="B7" s="48"/>
      <c r="C7" s="48"/>
      <c r="D7" s="2"/>
      <c r="E7" s="57" t="s">
        <v>10</v>
      </c>
      <c r="F7" s="58"/>
      <c r="G7" s="58"/>
      <c r="H7" s="58"/>
      <c r="I7" s="58"/>
      <c r="J7" s="58"/>
      <c r="K7" s="59"/>
      <c r="L7" s="2" t="s">
        <v>11</v>
      </c>
      <c r="M7" s="48" t="s">
        <v>12</v>
      </c>
      <c r="N7" s="48"/>
      <c r="O7" s="48"/>
    </row>
    <row r="8" spans="1:15" x14ac:dyDescent="0.2">
      <c r="A8" s="49" t="s">
        <v>13</v>
      </c>
      <c r="B8" s="50"/>
      <c r="C8" s="51"/>
      <c r="D8" s="5"/>
      <c r="E8" s="44" t="s">
        <v>14</v>
      </c>
      <c r="F8" s="34"/>
      <c r="G8" s="34"/>
      <c r="H8" s="34"/>
      <c r="I8" s="34"/>
      <c r="J8" s="34"/>
      <c r="K8" s="34"/>
      <c r="L8" s="6">
        <v>0.87229999999999996</v>
      </c>
      <c r="M8" s="41">
        <v>0</v>
      </c>
      <c r="N8" s="41"/>
      <c r="O8" s="41"/>
    </row>
    <row r="9" spans="1:15" x14ac:dyDescent="0.2">
      <c r="A9" s="43" t="s">
        <v>15</v>
      </c>
      <c r="B9" s="43"/>
      <c r="C9" s="43"/>
      <c r="D9" s="43"/>
      <c r="E9" s="43" t="s">
        <v>16</v>
      </c>
      <c r="F9" s="43"/>
      <c r="G9" s="43"/>
      <c r="H9" s="43"/>
      <c r="I9" s="43"/>
      <c r="J9" s="43"/>
      <c r="K9" s="43"/>
      <c r="L9" s="43"/>
      <c r="M9" s="48" t="s">
        <v>17</v>
      </c>
      <c r="N9" s="48"/>
      <c r="O9" s="48"/>
    </row>
    <row r="10" spans="1:15" ht="15.75" customHeight="1" x14ac:dyDescent="0.2">
      <c r="A10" s="42" t="s">
        <v>18</v>
      </c>
      <c r="B10" s="42"/>
      <c r="C10" s="42"/>
      <c r="D10" s="42"/>
      <c r="E10" s="42" t="s">
        <v>19</v>
      </c>
      <c r="F10" s="42"/>
      <c r="G10" s="42"/>
      <c r="H10" s="42"/>
      <c r="I10" s="42"/>
      <c r="J10" s="42"/>
      <c r="K10" s="42"/>
      <c r="L10" s="42"/>
      <c r="M10" s="41">
        <f>M6+M8</f>
        <v>845452.13000000012</v>
      </c>
      <c r="N10" s="41"/>
      <c r="O10" s="41"/>
    </row>
    <row r="11" spans="1:15" x14ac:dyDescent="0.2">
      <c r="A11" s="43" t="s">
        <v>20</v>
      </c>
      <c r="B11" s="43"/>
      <c r="C11" s="43"/>
      <c r="D11" s="43"/>
      <c r="E11" s="43"/>
      <c r="F11" s="43"/>
      <c r="G11" s="43"/>
      <c r="H11" s="43"/>
      <c r="I11" s="43"/>
      <c r="J11" s="43"/>
      <c r="K11" s="43"/>
      <c r="L11" s="43"/>
      <c r="M11" s="43"/>
      <c r="N11" s="43"/>
      <c r="O11" s="43"/>
    </row>
    <row r="12" spans="1:15" ht="14.25" customHeight="1" x14ac:dyDescent="0.2">
      <c r="A12" s="44" t="s">
        <v>21</v>
      </c>
      <c r="B12" s="44"/>
      <c r="C12" s="44"/>
      <c r="D12" s="44"/>
      <c r="E12" s="44"/>
      <c r="F12" s="44"/>
      <c r="G12" s="44"/>
      <c r="H12" s="44"/>
      <c r="I12" s="44"/>
      <c r="J12" s="44"/>
      <c r="K12" s="44"/>
      <c r="L12" s="44"/>
      <c r="M12" s="44"/>
      <c r="N12" s="44"/>
      <c r="O12" s="44"/>
    </row>
    <row r="13" spans="1:15" x14ac:dyDescent="0.2">
      <c r="A13" s="2" t="s">
        <v>22</v>
      </c>
      <c r="B13" s="2"/>
      <c r="C13" s="2" t="s">
        <v>23</v>
      </c>
      <c r="D13" s="2"/>
      <c r="E13" s="45" t="s">
        <v>24</v>
      </c>
      <c r="F13" s="46"/>
      <c r="G13" s="46"/>
      <c r="H13" s="47"/>
      <c r="I13" s="2" t="s">
        <v>25</v>
      </c>
      <c r="J13" s="2"/>
      <c r="K13" s="48" t="s">
        <v>26</v>
      </c>
      <c r="L13" s="48"/>
      <c r="M13" s="48"/>
      <c r="N13" s="48" t="s">
        <v>27</v>
      </c>
      <c r="O13" s="48"/>
    </row>
    <row r="14" spans="1:15" ht="15.75" customHeight="1" x14ac:dyDescent="0.2">
      <c r="A14" s="33" t="s">
        <v>28</v>
      </c>
      <c r="B14" s="34"/>
      <c r="C14" s="35">
        <f>M200</f>
        <v>114585.33</v>
      </c>
      <c r="D14" s="36"/>
      <c r="E14" s="37" t="s">
        <v>29</v>
      </c>
      <c r="F14" s="38"/>
      <c r="G14" s="38"/>
      <c r="H14" s="38"/>
      <c r="I14" s="39">
        <f>L200</f>
        <v>0</v>
      </c>
      <c r="J14" s="34"/>
      <c r="K14" s="40">
        <f>N200</f>
        <v>114585.33</v>
      </c>
      <c r="L14" s="40"/>
      <c r="M14" s="40"/>
      <c r="N14" s="41">
        <f>M10-K14</f>
        <v>730866.80000000016</v>
      </c>
      <c r="O14" s="41"/>
    </row>
    <row r="15" spans="1:15" ht="15" x14ac:dyDescent="0.25">
      <c r="A15" s="31"/>
      <c r="B15" s="31"/>
      <c r="C15" s="31"/>
      <c r="D15" s="31"/>
      <c r="E15" s="31"/>
      <c r="F15" s="31"/>
      <c r="G15" s="31"/>
      <c r="H15" s="31"/>
      <c r="I15" s="31"/>
      <c r="J15" s="31"/>
      <c r="K15" s="31"/>
      <c r="L15" s="31"/>
      <c r="M15" s="31"/>
      <c r="N15" s="31"/>
      <c r="O15" s="31"/>
    </row>
    <row r="16" spans="1:15" x14ac:dyDescent="0.2">
      <c r="A16" s="32" t="s">
        <v>30</v>
      </c>
      <c r="B16" s="32" t="s">
        <v>31</v>
      </c>
      <c r="C16" s="32" t="s">
        <v>32</v>
      </c>
      <c r="D16" s="32" t="s">
        <v>33</v>
      </c>
      <c r="E16" s="32" t="s">
        <v>34</v>
      </c>
      <c r="F16" s="32" t="s">
        <v>35</v>
      </c>
      <c r="G16" s="32"/>
      <c r="H16" s="32"/>
      <c r="I16" s="32" t="s">
        <v>36</v>
      </c>
      <c r="J16" s="32"/>
      <c r="K16" s="32"/>
      <c r="L16" s="32" t="s">
        <v>37</v>
      </c>
      <c r="M16" s="32"/>
      <c r="N16" s="32"/>
      <c r="O16" s="8" t="s">
        <v>38</v>
      </c>
    </row>
    <row r="17" spans="1:16" ht="38.25" x14ac:dyDescent="0.2">
      <c r="A17" s="32"/>
      <c r="B17" s="32"/>
      <c r="C17" s="32"/>
      <c r="D17" s="32"/>
      <c r="E17" s="32"/>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0</v>
      </c>
      <c r="M18" s="12">
        <f t="shared" ref="M18:N18" si="0">SUM(M19:M22)</f>
        <v>34439.33</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v>0</v>
      </c>
      <c r="J19" s="17">
        <f>'[1]Memória 01'!E6</f>
        <v>2.4900000000000002</v>
      </c>
      <c r="K19" s="17">
        <f>I19+J19</f>
        <v>2.4900000000000002</v>
      </c>
      <c r="L19" s="17">
        <f>ROUND(I19*G19,2)</f>
        <v>0</v>
      </c>
      <c r="M19" s="17">
        <f>ROUND(J19*G19,2)</f>
        <v>719.81</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v>0</v>
      </c>
      <c r="J20" s="17">
        <f>'[1]Memória 01'!E7</f>
        <v>12</v>
      </c>
      <c r="K20" s="17">
        <f t="shared" ref="K20:K83" si="1">I20+J20</f>
        <v>12</v>
      </c>
      <c r="L20" s="17">
        <f t="shared" ref="L20:L83" si="2">ROUND(I20*G20,2)</f>
        <v>0</v>
      </c>
      <c r="M20" s="17">
        <f t="shared" ref="M20:M83" si="3">ROUND(J20*G20,2)</f>
        <v>10996.68</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v>0</v>
      </c>
      <c r="J21" s="17">
        <f>'[1]Memória 01'!E8</f>
        <v>101.16000000000003</v>
      </c>
      <c r="K21" s="17">
        <f t="shared" si="1"/>
        <v>101.16000000000003</v>
      </c>
      <c r="L21" s="17">
        <f t="shared" si="2"/>
        <v>0</v>
      </c>
      <c r="M21" s="17">
        <f t="shared" si="3"/>
        <v>5679.12</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v>0</v>
      </c>
      <c r="J22" s="17">
        <f>'[1]Memória 01'!E9</f>
        <v>222.59</v>
      </c>
      <c r="K22" s="17">
        <f t="shared" si="1"/>
        <v>222.59</v>
      </c>
      <c r="L22" s="17">
        <f t="shared" si="2"/>
        <v>0</v>
      </c>
      <c r="M22" s="17">
        <f t="shared" si="3"/>
        <v>17043.72</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c r="J23" s="17"/>
      <c r="K23" s="20"/>
      <c r="L23" s="20">
        <f>SUM(L24:L25)</f>
        <v>0</v>
      </c>
      <c r="M23" s="20">
        <f t="shared" ref="M23:N23" si="5">SUM(M24:M25)</f>
        <v>4491.2300000000005</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v>0</v>
      </c>
      <c r="J24" s="17">
        <f>'[1]Memória 01'!E11</f>
        <v>28.88</v>
      </c>
      <c r="K24" s="17">
        <f t="shared" si="1"/>
        <v>28.88</v>
      </c>
      <c r="L24" s="17">
        <f t="shared" si="2"/>
        <v>0</v>
      </c>
      <c r="M24" s="17">
        <f t="shared" si="3"/>
        <v>812.39</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v>0</v>
      </c>
      <c r="J25" s="17">
        <f>'[1]Memória 01'!E12</f>
        <v>52.16</v>
      </c>
      <c r="K25" s="17">
        <f t="shared" si="1"/>
        <v>52.16</v>
      </c>
      <c r="L25" s="17">
        <f t="shared" si="2"/>
        <v>0</v>
      </c>
      <c r="M25" s="17">
        <f t="shared" si="3"/>
        <v>3678.84</v>
      </c>
      <c r="N25" s="17">
        <f t="shared" si="4"/>
        <v>3678.84</v>
      </c>
      <c r="O25" s="18">
        <v>4.3513285607311679E-3</v>
      </c>
    </row>
    <row r="26" spans="1:16" ht="24" customHeight="1" x14ac:dyDescent="0.2">
      <c r="A26" s="9" t="s">
        <v>73</v>
      </c>
      <c r="B26" s="10"/>
      <c r="C26" s="9"/>
      <c r="D26" s="9" t="s">
        <v>74</v>
      </c>
      <c r="E26" s="9"/>
      <c r="F26" s="11"/>
      <c r="G26" s="9"/>
      <c r="H26" s="12">
        <v>65745.289999999994</v>
      </c>
      <c r="I26" s="17"/>
      <c r="J26" s="17"/>
      <c r="K26" s="17"/>
      <c r="L26" s="20">
        <f>L27</f>
        <v>0</v>
      </c>
      <c r="M26" s="20">
        <f t="shared" ref="M26:N26" si="6">M27</f>
        <v>65745.36</v>
      </c>
      <c r="N26" s="20">
        <f t="shared" si="6"/>
        <v>65745.36</v>
      </c>
      <c r="O26" s="13">
        <v>7.7763468405952205E-2</v>
      </c>
    </row>
    <row r="27" spans="1:16" ht="24" customHeight="1" x14ac:dyDescent="0.2">
      <c r="A27" s="9" t="s">
        <v>75</v>
      </c>
      <c r="B27" s="10"/>
      <c r="C27" s="9"/>
      <c r="D27" s="9" t="s">
        <v>76</v>
      </c>
      <c r="E27" s="9"/>
      <c r="F27" s="11"/>
      <c r="G27" s="9"/>
      <c r="H27" s="12">
        <v>65745.289999999994</v>
      </c>
      <c r="I27" s="17"/>
      <c r="J27" s="17"/>
      <c r="K27" s="17"/>
      <c r="L27" s="20">
        <f>SUM(L28:L37)</f>
        <v>0</v>
      </c>
      <c r="M27" s="20">
        <f t="shared" ref="M27:N27" si="7">SUM(M28:M37)</f>
        <v>65745.36</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v>0</v>
      </c>
      <c r="J28" s="17">
        <f>'[1]Memória 01'!E15</f>
        <v>5.16</v>
      </c>
      <c r="K28" s="17">
        <f t="shared" si="1"/>
        <v>5.16</v>
      </c>
      <c r="L28" s="17">
        <f t="shared" si="2"/>
        <v>0</v>
      </c>
      <c r="M28" s="17">
        <f t="shared" si="3"/>
        <v>2859.62</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v>0</v>
      </c>
      <c r="J29" s="17">
        <f>'[1]Memória 01'!E16</f>
        <v>96.48</v>
      </c>
      <c r="K29" s="17">
        <f t="shared" si="1"/>
        <v>96.48</v>
      </c>
      <c r="L29" s="17">
        <f t="shared" si="2"/>
        <v>0</v>
      </c>
      <c r="M29" s="17">
        <f t="shared" si="3"/>
        <v>13882.51</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v>0</v>
      </c>
      <c r="J30" s="17">
        <f>'[1]Memória 01'!E17</f>
        <v>630.6</v>
      </c>
      <c r="K30" s="17">
        <f t="shared" si="1"/>
        <v>630.6</v>
      </c>
      <c r="L30" s="17">
        <f t="shared" si="2"/>
        <v>0</v>
      </c>
      <c r="M30" s="17">
        <f t="shared" si="3"/>
        <v>12126.44</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v>0</v>
      </c>
      <c r="J31" s="17">
        <f>'[1]Memória 01'!E18</f>
        <v>235.2</v>
      </c>
      <c r="K31" s="17">
        <f t="shared" si="1"/>
        <v>235.2</v>
      </c>
      <c r="L31" s="17">
        <f t="shared" si="2"/>
        <v>0</v>
      </c>
      <c r="M31" s="17">
        <f t="shared" si="3"/>
        <v>3854.93</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v>0</v>
      </c>
      <c r="J32" s="17">
        <f>'[1]Memória 01'!E19</f>
        <v>220.31</v>
      </c>
      <c r="K32" s="17">
        <f t="shared" si="1"/>
        <v>220.31</v>
      </c>
      <c r="L32" s="17">
        <f t="shared" si="2"/>
        <v>0</v>
      </c>
      <c r="M32" s="17">
        <f t="shared" si="3"/>
        <v>16587.14</v>
      </c>
      <c r="N32" s="17">
        <f t="shared" si="4"/>
        <v>16587.14</v>
      </c>
      <c r="O32" s="18">
        <v>1.9619242073469021E-2</v>
      </c>
    </row>
    <row r="33" spans="1:15" ht="24" customHeight="1" x14ac:dyDescent="0.2">
      <c r="A33" s="14" t="s">
        <v>93</v>
      </c>
      <c r="B33" s="15" t="s">
        <v>94</v>
      </c>
      <c r="C33" s="14" t="s">
        <v>55</v>
      </c>
      <c r="D33" s="14" t="s">
        <v>95</v>
      </c>
      <c r="E33" s="15" t="s">
        <v>86</v>
      </c>
      <c r="F33" s="16">
        <v>18.100000000000001</v>
      </c>
      <c r="G33" s="17">
        <v>13.91</v>
      </c>
      <c r="H33" s="17">
        <v>251.77</v>
      </c>
      <c r="I33" s="17">
        <v>0</v>
      </c>
      <c r="J33" s="17">
        <f>'[1]Memória 01'!E20</f>
        <v>18.100000000000001</v>
      </c>
      <c r="K33" s="17">
        <f t="shared" si="1"/>
        <v>18.100000000000001</v>
      </c>
      <c r="L33" s="17">
        <f t="shared" si="2"/>
        <v>0</v>
      </c>
      <c r="M33" s="17">
        <f t="shared" si="3"/>
        <v>251.77</v>
      </c>
      <c r="N33" s="17">
        <f t="shared" si="4"/>
        <v>251.77</v>
      </c>
      <c r="O33" s="18">
        <v>2.9779332391060388E-4</v>
      </c>
    </row>
    <row r="34" spans="1:15" ht="24" customHeight="1" x14ac:dyDescent="0.2">
      <c r="A34" s="14" t="s">
        <v>96</v>
      </c>
      <c r="B34" s="15" t="s">
        <v>97</v>
      </c>
      <c r="C34" s="14" t="s">
        <v>55</v>
      </c>
      <c r="D34" s="14" t="s">
        <v>98</v>
      </c>
      <c r="E34" s="15" t="s">
        <v>86</v>
      </c>
      <c r="F34" s="16">
        <v>7.6</v>
      </c>
      <c r="G34" s="17">
        <v>13.26</v>
      </c>
      <c r="H34" s="17">
        <v>100.77</v>
      </c>
      <c r="I34" s="17">
        <v>0</v>
      </c>
      <c r="J34" s="17">
        <f>'[1]Memória 01'!E21</f>
        <v>7.6</v>
      </c>
      <c r="K34" s="17">
        <f t="shared" si="1"/>
        <v>7.6</v>
      </c>
      <c r="L34" s="17">
        <f t="shared" si="2"/>
        <v>0</v>
      </c>
      <c r="M34" s="17">
        <f t="shared" si="3"/>
        <v>100.78</v>
      </c>
      <c r="N34" s="17">
        <f t="shared" si="4"/>
        <v>100.78</v>
      </c>
      <c r="O34" s="18">
        <v>1.1919066310708804E-4</v>
      </c>
    </row>
    <row r="35" spans="1:15" ht="24" customHeight="1" x14ac:dyDescent="0.2">
      <c r="A35" s="14" t="s">
        <v>99</v>
      </c>
      <c r="B35" s="15" t="s">
        <v>100</v>
      </c>
      <c r="C35" s="14" t="s">
        <v>55</v>
      </c>
      <c r="D35" s="14" t="s">
        <v>101</v>
      </c>
      <c r="E35" s="15" t="s">
        <v>86</v>
      </c>
      <c r="F35" s="16">
        <v>277.10000000000002</v>
      </c>
      <c r="G35" s="17">
        <v>20.14</v>
      </c>
      <c r="H35" s="17">
        <v>5580.79</v>
      </c>
      <c r="I35" s="17">
        <v>0</v>
      </c>
      <c r="J35" s="17">
        <f>'[1]Memória 01'!E22</f>
        <v>277.10000000000002</v>
      </c>
      <c r="K35" s="17">
        <f t="shared" si="1"/>
        <v>277.10000000000002</v>
      </c>
      <c r="L35" s="17">
        <f t="shared" si="2"/>
        <v>0</v>
      </c>
      <c r="M35" s="17">
        <f t="shared" si="3"/>
        <v>5580.79</v>
      </c>
      <c r="N35" s="17">
        <f t="shared" si="4"/>
        <v>5580.79</v>
      </c>
      <c r="O35" s="18">
        <v>6.6009532674546579E-3</v>
      </c>
    </row>
    <row r="36" spans="1:15" ht="24" customHeight="1" x14ac:dyDescent="0.2">
      <c r="A36" s="14" t="s">
        <v>102</v>
      </c>
      <c r="B36" s="15" t="s">
        <v>103</v>
      </c>
      <c r="C36" s="14" t="s">
        <v>55</v>
      </c>
      <c r="D36" s="14" t="s">
        <v>104</v>
      </c>
      <c r="E36" s="15" t="s">
        <v>64</v>
      </c>
      <c r="F36" s="16">
        <v>23.28</v>
      </c>
      <c r="G36" s="17">
        <v>30.21</v>
      </c>
      <c r="H36" s="17">
        <v>703.28</v>
      </c>
      <c r="I36" s="17">
        <v>0</v>
      </c>
      <c r="J36" s="17">
        <f>'[1]Memória 01'!E23</f>
        <v>23.28</v>
      </c>
      <c r="K36" s="17">
        <f t="shared" si="1"/>
        <v>23.28</v>
      </c>
      <c r="L36" s="17">
        <f t="shared" si="2"/>
        <v>0</v>
      </c>
      <c r="M36" s="17">
        <f t="shared" si="3"/>
        <v>703.29</v>
      </c>
      <c r="N36" s="17">
        <f t="shared" si="4"/>
        <v>703.29</v>
      </c>
      <c r="O36" s="18">
        <v>8.3183893569467972E-4</v>
      </c>
    </row>
    <row r="37" spans="1:15" ht="36" customHeight="1" x14ac:dyDescent="0.2">
      <c r="A37" s="14" t="s">
        <v>105</v>
      </c>
      <c r="B37" s="15" t="s">
        <v>106</v>
      </c>
      <c r="C37" s="14" t="s">
        <v>55</v>
      </c>
      <c r="D37" s="14" t="s">
        <v>107</v>
      </c>
      <c r="E37" s="15" t="s">
        <v>64</v>
      </c>
      <c r="F37" s="16">
        <v>23.28</v>
      </c>
      <c r="G37" s="17">
        <v>420.88</v>
      </c>
      <c r="H37" s="17">
        <v>9798.08</v>
      </c>
      <c r="I37" s="17">
        <v>0</v>
      </c>
      <c r="J37" s="17">
        <f>'[1]Memória 01'!E24</f>
        <v>23.28</v>
      </c>
      <c r="K37" s="17">
        <f t="shared" si="1"/>
        <v>23.28</v>
      </c>
      <c r="L37" s="17">
        <f t="shared" si="2"/>
        <v>0</v>
      </c>
      <c r="M37" s="17">
        <f t="shared" si="3"/>
        <v>9798.09</v>
      </c>
      <c r="N37" s="17">
        <f t="shared" si="4"/>
        <v>9798.09</v>
      </c>
      <c r="O37" s="18">
        <v>1.1589159991825913E-2</v>
      </c>
    </row>
    <row r="38" spans="1:15" ht="24" customHeight="1" x14ac:dyDescent="0.2">
      <c r="A38" s="9" t="s">
        <v>108</v>
      </c>
      <c r="B38" s="10"/>
      <c r="C38" s="9"/>
      <c r="D38" s="9" t="s">
        <v>109</v>
      </c>
      <c r="E38" s="9"/>
      <c r="F38" s="11"/>
      <c r="G38" s="9"/>
      <c r="H38" s="12">
        <v>200468.53</v>
      </c>
      <c r="I38" s="17"/>
      <c r="J38" s="17"/>
      <c r="K38" s="17"/>
      <c r="L38" s="20">
        <f>L39</f>
        <v>0</v>
      </c>
      <c r="M38" s="20">
        <f t="shared" ref="M38:N38" si="8">M39</f>
        <v>0</v>
      </c>
      <c r="N38" s="20">
        <f t="shared" si="8"/>
        <v>0</v>
      </c>
      <c r="O38" s="13">
        <v>0.23711399248589035</v>
      </c>
    </row>
    <row r="39" spans="1:15" ht="24" customHeight="1" x14ac:dyDescent="0.2">
      <c r="A39" s="9" t="s">
        <v>110</v>
      </c>
      <c r="B39" s="10"/>
      <c r="C39" s="9"/>
      <c r="D39" s="9" t="s">
        <v>111</v>
      </c>
      <c r="E39" s="9"/>
      <c r="F39" s="11"/>
      <c r="G39" s="9"/>
      <c r="H39" s="12">
        <v>200468.53</v>
      </c>
      <c r="I39" s="17"/>
      <c r="J39" s="17"/>
      <c r="K39" s="17"/>
      <c r="L39" s="20">
        <f>SUM(L40:L55)</f>
        <v>0</v>
      </c>
      <c r="M39" s="20">
        <f t="shared" ref="M39:N39" si="9">SUM(M40:M55)</f>
        <v>0</v>
      </c>
      <c r="N39" s="20">
        <f t="shared" si="9"/>
        <v>0</v>
      </c>
      <c r="O39" s="13">
        <v>0.23711399248589035</v>
      </c>
    </row>
    <row r="40" spans="1:15" ht="36" customHeight="1" x14ac:dyDescent="0.2">
      <c r="A40" s="14" t="s">
        <v>112</v>
      </c>
      <c r="B40" s="15" t="s">
        <v>113</v>
      </c>
      <c r="C40" s="14" t="s">
        <v>55</v>
      </c>
      <c r="D40" s="14" t="s">
        <v>114</v>
      </c>
      <c r="E40" s="15" t="s">
        <v>52</v>
      </c>
      <c r="F40" s="16">
        <v>264.23</v>
      </c>
      <c r="G40" s="17">
        <v>166.45</v>
      </c>
      <c r="H40" s="17">
        <v>43981.08</v>
      </c>
      <c r="I40" s="17">
        <v>0</v>
      </c>
      <c r="J40" s="17">
        <f>'[1]Memória 01'!E27</f>
        <v>0</v>
      </c>
      <c r="K40" s="17">
        <f t="shared" si="1"/>
        <v>0</v>
      </c>
      <c r="L40" s="17">
        <f t="shared" si="2"/>
        <v>0</v>
      </c>
      <c r="M40" s="17">
        <f t="shared" si="3"/>
        <v>0</v>
      </c>
      <c r="N40" s="17">
        <f t="shared" si="4"/>
        <v>0</v>
      </c>
      <c r="O40" s="18">
        <v>5.2020780880876132E-2</v>
      </c>
    </row>
    <row r="41" spans="1:15" ht="48" customHeight="1" x14ac:dyDescent="0.2">
      <c r="A41" s="14" t="s">
        <v>115</v>
      </c>
      <c r="B41" s="15" t="s">
        <v>116</v>
      </c>
      <c r="C41" s="14" t="s">
        <v>55</v>
      </c>
      <c r="D41" s="14" t="s">
        <v>117</v>
      </c>
      <c r="E41" s="15" t="s">
        <v>52</v>
      </c>
      <c r="F41" s="16">
        <v>199.64</v>
      </c>
      <c r="G41" s="17">
        <v>39.729999999999997</v>
      </c>
      <c r="H41" s="17">
        <v>7931.69</v>
      </c>
      <c r="I41" s="17">
        <v>0</v>
      </c>
      <c r="J41" s="17">
        <f>'[1]Memória 01'!E28</f>
        <v>0</v>
      </c>
      <c r="K41" s="17">
        <f t="shared" si="1"/>
        <v>0</v>
      </c>
      <c r="L41" s="17">
        <f t="shared" si="2"/>
        <v>0</v>
      </c>
      <c r="M41" s="17">
        <f t="shared" si="3"/>
        <v>0</v>
      </c>
      <c r="N41" s="17">
        <f t="shared" si="4"/>
        <v>0</v>
      </c>
      <c r="O41" s="18">
        <v>9.3815956203221109E-3</v>
      </c>
    </row>
    <row r="42" spans="1:15" ht="36" customHeight="1" x14ac:dyDescent="0.2">
      <c r="A42" s="14" t="s">
        <v>118</v>
      </c>
      <c r="B42" s="15" t="s">
        <v>119</v>
      </c>
      <c r="C42" s="14" t="s">
        <v>55</v>
      </c>
      <c r="D42" s="14" t="s">
        <v>120</v>
      </c>
      <c r="E42" s="15" t="s">
        <v>52</v>
      </c>
      <c r="F42" s="16">
        <v>54.1</v>
      </c>
      <c r="G42" s="17">
        <v>153.55000000000001</v>
      </c>
      <c r="H42" s="17">
        <v>8307.0499999999993</v>
      </c>
      <c r="I42" s="17">
        <v>0</v>
      </c>
      <c r="J42" s="17">
        <f>'[1]Memória 01'!E29</f>
        <v>0</v>
      </c>
      <c r="K42" s="17">
        <f t="shared" si="1"/>
        <v>0</v>
      </c>
      <c r="L42" s="17">
        <f t="shared" si="2"/>
        <v>0</v>
      </c>
      <c r="M42" s="17">
        <f t="shared" si="3"/>
        <v>0</v>
      </c>
      <c r="N42" s="17">
        <f t="shared" si="4"/>
        <v>0</v>
      </c>
      <c r="O42" s="18">
        <v>9.8255710823036187E-3</v>
      </c>
    </row>
    <row r="43" spans="1:15" ht="48" customHeight="1" x14ac:dyDescent="0.2">
      <c r="A43" s="14" t="s">
        <v>121</v>
      </c>
      <c r="B43" s="15" t="s">
        <v>122</v>
      </c>
      <c r="C43" s="14" t="s">
        <v>55</v>
      </c>
      <c r="D43" s="14" t="s">
        <v>123</v>
      </c>
      <c r="E43" s="15" t="s">
        <v>86</v>
      </c>
      <c r="F43" s="16">
        <v>516.29999999999995</v>
      </c>
      <c r="G43" s="17">
        <v>20.13</v>
      </c>
      <c r="H43" s="17">
        <v>10393.11</v>
      </c>
      <c r="I43" s="17">
        <v>0</v>
      </c>
      <c r="J43" s="17">
        <f>'[1]Memória 01'!E30</f>
        <v>0</v>
      </c>
      <c r="K43" s="17">
        <f t="shared" si="1"/>
        <v>0</v>
      </c>
      <c r="L43" s="17">
        <f t="shared" si="2"/>
        <v>0</v>
      </c>
      <c r="M43" s="17">
        <f t="shared" si="3"/>
        <v>0</v>
      </c>
      <c r="N43" s="17">
        <f t="shared" si="4"/>
        <v>0</v>
      </c>
      <c r="O43" s="18">
        <v>1.22929609273088E-2</v>
      </c>
    </row>
    <row r="44" spans="1:15" ht="48" customHeight="1" x14ac:dyDescent="0.2">
      <c r="A44" s="14" t="s">
        <v>124</v>
      </c>
      <c r="B44" s="15" t="s">
        <v>125</v>
      </c>
      <c r="C44" s="14" t="s">
        <v>55</v>
      </c>
      <c r="D44" s="14" t="s">
        <v>126</v>
      </c>
      <c r="E44" s="15" t="s">
        <v>86</v>
      </c>
      <c r="F44" s="16">
        <v>285.3</v>
      </c>
      <c r="G44" s="17">
        <v>19.25</v>
      </c>
      <c r="H44" s="17">
        <v>5492.02</v>
      </c>
      <c r="I44" s="17">
        <v>0</v>
      </c>
      <c r="J44" s="17">
        <f>'[1]Memória 01'!E31</f>
        <v>0</v>
      </c>
      <c r="K44" s="17">
        <f t="shared" si="1"/>
        <v>0</v>
      </c>
      <c r="L44" s="17">
        <f t="shared" si="2"/>
        <v>0</v>
      </c>
      <c r="M44" s="17">
        <f t="shared" si="3"/>
        <v>0</v>
      </c>
      <c r="N44" s="17">
        <f t="shared" si="4"/>
        <v>0</v>
      </c>
      <c r="O44" s="18">
        <v>6.4959561932855974E-3</v>
      </c>
    </row>
    <row r="45" spans="1:15" ht="36" customHeight="1" x14ac:dyDescent="0.2">
      <c r="A45" s="14" t="s">
        <v>127</v>
      </c>
      <c r="B45" s="15" t="s">
        <v>106</v>
      </c>
      <c r="C45" s="14" t="s">
        <v>55</v>
      </c>
      <c r="D45" s="14" t="s">
        <v>107</v>
      </c>
      <c r="E45" s="15" t="s">
        <v>64</v>
      </c>
      <c r="F45" s="16">
        <v>37.76</v>
      </c>
      <c r="G45" s="17">
        <v>420.88</v>
      </c>
      <c r="H45" s="17">
        <v>15892.42</v>
      </c>
      <c r="I45" s="17">
        <v>0</v>
      </c>
      <c r="J45" s="17">
        <f>'[1]Memória 01'!E32</f>
        <v>0</v>
      </c>
      <c r="K45" s="17">
        <f t="shared" si="1"/>
        <v>0</v>
      </c>
      <c r="L45" s="17">
        <f t="shared" si="2"/>
        <v>0</v>
      </c>
      <c r="M45" s="17">
        <f t="shared" si="3"/>
        <v>0</v>
      </c>
      <c r="N45" s="17">
        <f t="shared" si="4"/>
        <v>0</v>
      </c>
      <c r="O45" s="18">
        <v>1.8797539725874248E-2</v>
      </c>
    </row>
    <row r="46" spans="1:15" ht="48" customHeight="1" x14ac:dyDescent="0.2">
      <c r="A46" s="14" t="s">
        <v>128</v>
      </c>
      <c r="B46" s="15" t="s">
        <v>129</v>
      </c>
      <c r="C46" s="14" t="s">
        <v>55</v>
      </c>
      <c r="D46" s="14" t="s">
        <v>130</v>
      </c>
      <c r="E46" s="15" t="s">
        <v>86</v>
      </c>
      <c r="F46" s="16">
        <v>354.2</v>
      </c>
      <c r="G46" s="17">
        <v>18.18</v>
      </c>
      <c r="H46" s="17">
        <v>6439.35</v>
      </c>
      <c r="I46" s="17">
        <v>0</v>
      </c>
      <c r="J46" s="17">
        <f>'[1]Memória 01'!E33</f>
        <v>0</v>
      </c>
      <c r="K46" s="17">
        <f t="shared" si="1"/>
        <v>0</v>
      </c>
      <c r="L46" s="17">
        <f t="shared" si="2"/>
        <v>0</v>
      </c>
      <c r="M46" s="17">
        <f t="shared" si="3"/>
        <v>0</v>
      </c>
      <c r="N46" s="17">
        <f t="shared" si="4"/>
        <v>0</v>
      </c>
      <c r="O46" s="18">
        <v>7.6164572440074168E-3</v>
      </c>
    </row>
    <row r="47" spans="1:15" ht="48" customHeight="1" x14ac:dyDescent="0.2">
      <c r="A47" s="14" t="s">
        <v>131</v>
      </c>
      <c r="B47" s="15" t="s">
        <v>132</v>
      </c>
      <c r="C47" s="14" t="s">
        <v>55</v>
      </c>
      <c r="D47" s="14" t="s">
        <v>133</v>
      </c>
      <c r="E47" s="15" t="s">
        <v>86</v>
      </c>
      <c r="F47" s="16">
        <v>645.4</v>
      </c>
      <c r="G47" s="17">
        <v>16.309999999999999</v>
      </c>
      <c r="H47" s="17">
        <v>10526.47</v>
      </c>
      <c r="I47" s="17">
        <v>0</v>
      </c>
      <c r="J47" s="17">
        <f>'[1]Memória 01'!E34</f>
        <v>0</v>
      </c>
      <c r="K47" s="17">
        <f t="shared" si="1"/>
        <v>0</v>
      </c>
      <c r="L47" s="17">
        <f t="shared" si="2"/>
        <v>0</v>
      </c>
      <c r="M47" s="17">
        <f t="shared" si="3"/>
        <v>0</v>
      </c>
      <c r="N47" s="17">
        <f t="shared" si="4"/>
        <v>0</v>
      </c>
      <c r="O47" s="18">
        <v>1.2450699012373416E-2</v>
      </c>
    </row>
    <row r="48" spans="1:15" ht="48" customHeight="1" x14ac:dyDescent="0.2">
      <c r="A48" s="14" t="s">
        <v>134</v>
      </c>
      <c r="B48" s="15" t="s">
        <v>135</v>
      </c>
      <c r="C48" s="14" t="s">
        <v>55</v>
      </c>
      <c r="D48" s="14" t="s">
        <v>136</v>
      </c>
      <c r="E48" s="15" t="s">
        <v>86</v>
      </c>
      <c r="F48" s="16">
        <v>77.8</v>
      </c>
      <c r="G48" s="17">
        <v>13.77</v>
      </c>
      <c r="H48" s="17">
        <v>1071.3</v>
      </c>
      <c r="I48" s="17">
        <v>0</v>
      </c>
      <c r="J48" s="17">
        <f>'[1]Memória 01'!E35</f>
        <v>0</v>
      </c>
      <c r="K48" s="17">
        <f t="shared" si="1"/>
        <v>0</v>
      </c>
      <c r="L48" s="17">
        <f t="shared" si="2"/>
        <v>0</v>
      </c>
      <c r="M48" s="17">
        <f t="shared" si="3"/>
        <v>0</v>
      </c>
      <c r="N48" s="17">
        <f t="shared" si="4"/>
        <v>0</v>
      </c>
      <c r="O48" s="18">
        <v>1.2671326524424274E-3</v>
      </c>
    </row>
    <row r="49" spans="1:15" ht="48" customHeight="1" x14ac:dyDescent="0.2">
      <c r="A49" s="14" t="s">
        <v>137</v>
      </c>
      <c r="B49" s="15" t="s">
        <v>138</v>
      </c>
      <c r="C49" s="14" t="s">
        <v>55</v>
      </c>
      <c r="D49" s="14" t="s">
        <v>139</v>
      </c>
      <c r="E49" s="15" t="s">
        <v>86</v>
      </c>
      <c r="F49" s="16">
        <v>40.299999999999997</v>
      </c>
      <c r="G49" s="17">
        <v>13.07</v>
      </c>
      <c r="H49" s="17">
        <v>526.72</v>
      </c>
      <c r="I49" s="17">
        <v>0</v>
      </c>
      <c r="J49" s="17">
        <f>'[1]Memória 01'!E36</f>
        <v>0</v>
      </c>
      <c r="K49" s="17">
        <f t="shared" si="1"/>
        <v>0</v>
      </c>
      <c r="L49" s="17">
        <f t="shared" si="2"/>
        <v>0</v>
      </c>
      <c r="M49" s="17">
        <f t="shared" si="3"/>
        <v>0</v>
      </c>
      <c r="N49" s="17">
        <f t="shared" si="4"/>
        <v>0</v>
      </c>
      <c r="O49" s="18">
        <v>6.2300393045316472E-4</v>
      </c>
    </row>
    <row r="50" spans="1:15" ht="48" customHeight="1" x14ac:dyDescent="0.2">
      <c r="A50" s="14" t="s">
        <v>140</v>
      </c>
      <c r="B50" s="15" t="s">
        <v>141</v>
      </c>
      <c r="C50" s="14" t="s">
        <v>55</v>
      </c>
      <c r="D50" s="14" t="s">
        <v>142</v>
      </c>
      <c r="E50" s="15" t="s">
        <v>86</v>
      </c>
      <c r="F50" s="16">
        <v>486.6</v>
      </c>
      <c r="G50" s="17">
        <v>16.97</v>
      </c>
      <c r="H50" s="17">
        <v>8257.6</v>
      </c>
      <c r="I50" s="17">
        <v>0</v>
      </c>
      <c r="J50" s="17">
        <f>'[1]Memória 01'!E37</f>
        <v>0</v>
      </c>
      <c r="K50" s="17">
        <f t="shared" si="1"/>
        <v>0</v>
      </c>
      <c r="L50" s="17">
        <f t="shared" si="2"/>
        <v>0</v>
      </c>
      <c r="M50" s="17">
        <f t="shared" si="3"/>
        <v>0</v>
      </c>
      <c r="N50" s="17">
        <f t="shared" si="4"/>
        <v>0</v>
      </c>
      <c r="O50" s="18">
        <v>9.7670816678881636E-3</v>
      </c>
    </row>
    <row r="51" spans="1:15" ht="48" customHeight="1" x14ac:dyDescent="0.2">
      <c r="A51" s="14" t="s">
        <v>143</v>
      </c>
      <c r="B51" s="15" t="s">
        <v>144</v>
      </c>
      <c r="C51" s="14" t="s">
        <v>55</v>
      </c>
      <c r="D51" s="14" t="s">
        <v>145</v>
      </c>
      <c r="E51" s="15" t="s">
        <v>86</v>
      </c>
      <c r="F51" s="16">
        <v>121.9</v>
      </c>
      <c r="G51" s="17">
        <v>15.35</v>
      </c>
      <c r="H51" s="17">
        <v>1871.16</v>
      </c>
      <c r="I51" s="17">
        <v>0</v>
      </c>
      <c r="J51" s="17">
        <f>'[1]Memória 01'!E38</f>
        <v>0</v>
      </c>
      <c r="K51" s="17">
        <f t="shared" si="1"/>
        <v>0</v>
      </c>
      <c r="L51" s="17">
        <f t="shared" si="2"/>
        <v>0</v>
      </c>
      <c r="M51" s="17">
        <f t="shared" si="3"/>
        <v>0</v>
      </c>
      <c r="N51" s="17">
        <f t="shared" si="4"/>
        <v>0</v>
      </c>
      <c r="O51" s="18">
        <v>2.2132063231066674E-3</v>
      </c>
    </row>
    <row r="52" spans="1:15" ht="24" customHeight="1" x14ac:dyDescent="0.2">
      <c r="A52" s="14" t="s">
        <v>146</v>
      </c>
      <c r="B52" s="15" t="s">
        <v>103</v>
      </c>
      <c r="C52" s="14" t="s">
        <v>55</v>
      </c>
      <c r="D52" s="14" t="s">
        <v>104</v>
      </c>
      <c r="E52" s="15" t="s">
        <v>64</v>
      </c>
      <c r="F52" s="16">
        <v>37.76</v>
      </c>
      <c r="G52" s="17">
        <v>30.21</v>
      </c>
      <c r="H52" s="17">
        <v>1140.72</v>
      </c>
      <c r="I52" s="17">
        <v>0</v>
      </c>
      <c r="J52" s="17">
        <f>'[1]Memória 01'!E39</f>
        <v>0</v>
      </c>
      <c r="K52" s="17">
        <f t="shared" si="1"/>
        <v>0</v>
      </c>
      <c r="L52" s="17">
        <f t="shared" si="2"/>
        <v>0</v>
      </c>
      <c r="M52" s="17">
        <f t="shared" si="3"/>
        <v>0</v>
      </c>
      <c r="N52" s="17">
        <f t="shared" si="4"/>
        <v>0</v>
      </c>
      <c r="O52" s="18">
        <v>1.349242564448918E-3</v>
      </c>
    </row>
    <row r="53" spans="1:15" ht="24" customHeight="1" x14ac:dyDescent="0.2">
      <c r="A53" s="14" t="s">
        <v>147</v>
      </c>
      <c r="B53" s="15" t="s">
        <v>148</v>
      </c>
      <c r="C53" s="14" t="s">
        <v>55</v>
      </c>
      <c r="D53" s="14" t="s">
        <v>149</v>
      </c>
      <c r="E53" s="15" t="s">
        <v>60</v>
      </c>
      <c r="F53" s="16">
        <v>39.32</v>
      </c>
      <c r="G53" s="17">
        <v>91.93</v>
      </c>
      <c r="H53" s="17">
        <v>3614.68</v>
      </c>
      <c r="I53" s="17">
        <v>0</v>
      </c>
      <c r="J53" s="17">
        <f>'[1]Memória 01'!E40</f>
        <v>0</v>
      </c>
      <c r="K53" s="17">
        <f t="shared" si="1"/>
        <v>0</v>
      </c>
      <c r="L53" s="17">
        <f t="shared" si="2"/>
        <v>0</v>
      </c>
      <c r="M53" s="17">
        <f t="shared" si="3"/>
        <v>0</v>
      </c>
      <c r="N53" s="17">
        <f t="shared" si="4"/>
        <v>0</v>
      </c>
      <c r="O53" s="18">
        <v>4.2754401718758462E-3</v>
      </c>
    </row>
    <row r="54" spans="1:15" ht="24" customHeight="1" x14ac:dyDescent="0.2">
      <c r="A54" s="14" t="s">
        <v>150</v>
      </c>
      <c r="B54" s="15" t="s">
        <v>151</v>
      </c>
      <c r="C54" s="14" t="s">
        <v>55</v>
      </c>
      <c r="D54" s="14" t="s">
        <v>152</v>
      </c>
      <c r="E54" s="15" t="s">
        <v>60</v>
      </c>
      <c r="F54" s="16">
        <v>64.2</v>
      </c>
      <c r="G54" s="17">
        <v>105.05</v>
      </c>
      <c r="H54" s="17">
        <v>6744.21</v>
      </c>
      <c r="I54" s="17">
        <v>0</v>
      </c>
      <c r="J54" s="17">
        <f>'[1]Memória 01'!E41</f>
        <v>0</v>
      </c>
      <c r="K54" s="17">
        <f t="shared" si="1"/>
        <v>0</v>
      </c>
      <c r="L54" s="17">
        <f t="shared" si="2"/>
        <v>0</v>
      </c>
      <c r="M54" s="17">
        <f t="shared" si="3"/>
        <v>0</v>
      </c>
      <c r="N54" s="17">
        <f t="shared" si="4"/>
        <v>0</v>
      </c>
      <c r="O54" s="18">
        <v>7.9770453709780108E-3</v>
      </c>
    </row>
    <row r="55" spans="1:15" ht="48" customHeight="1" x14ac:dyDescent="0.2">
      <c r="A55" s="14" t="s">
        <v>153</v>
      </c>
      <c r="B55" s="15" t="s">
        <v>154</v>
      </c>
      <c r="C55" s="14" t="s">
        <v>55</v>
      </c>
      <c r="D55" s="14" t="s">
        <v>155</v>
      </c>
      <c r="E55" s="15" t="s">
        <v>52</v>
      </c>
      <c r="F55" s="16">
        <v>395.11</v>
      </c>
      <c r="G55" s="17">
        <v>172.81</v>
      </c>
      <c r="H55" s="17">
        <v>68278.95</v>
      </c>
      <c r="I55" s="17">
        <v>0</v>
      </c>
      <c r="J55" s="17">
        <f>'[1]Memória 01'!E42</f>
        <v>0</v>
      </c>
      <c r="K55" s="17">
        <f t="shared" si="1"/>
        <v>0</v>
      </c>
      <c r="L55" s="17">
        <f t="shared" si="2"/>
        <v>0</v>
      </c>
      <c r="M55" s="17">
        <f t="shared" si="3"/>
        <v>0</v>
      </c>
      <c r="N55" s="17">
        <f t="shared" si="4"/>
        <v>0</v>
      </c>
      <c r="O55" s="18">
        <v>8.0760279118345824E-2</v>
      </c>
    </row>
    <row r="56" spans="1:15" ht="24" customHeight="1" x14ac:dyDescent="0.2">
      <c r="A56" s="9" t="s">
        <v>156</v>
      </c>
      <c r="B56" s="10"/>
      <c r="C56" s="9"/>
      <c r="D56" s="9" t="s">
        <v>157</v>
      </c>
      <c r="E56" s="9"/>
      <c r="F56" s="11"/>
      <c r="G56" s="9"/>
      <c r="H56" s="12">
        <v>81823.53</v>
      </c>
      <c r="I56" s="17"/>
      <c r="J56" s="17"/>
      <c r="K56" s="17"/>
      <c r="L56" s="20">
        <f>L57+L59</f>
        <v>0</v>
      </c>
      <c r="M56" s="20">
        <f t="shared" ref="M56:N56" si="10">M57+M59</f>
        <v>0</v>
      </c>
      <c r="N56" s="20">
        <f t="shared" si="10"/>
        <v>0</v>
      </c>
      <c r="O56" s="13">
        <v>9.678079585653182E-2</v>
      </c>
    </row>
    <row r="57" spans="1:15" ht="24" customHeight="1" x14ac:dyDescent="0.2">
      <c r="A57" s="9" t="s">
        <v>158</v>
      </c>
      <c r="B57" s="10"/>
      <c r="C57" s="9"/>
      <c r="D57" s="9" t="s">
        <v>159</v>
      </c>
      <c r="E57" s="9"/>
      <c r="F57" s="11"/>
      <c r="G57" s="9"/>
      <c r="H57" s="12">
        <v>6102.78</v>
      </c>
      <c r="I57" s="17"/>
      <c r="J57" s="17"/>
      <c r="K57" s="17"/>
      <c r="L57" s="20">
        <f>L58</f>
        <v>0</v>
      </c>
      <c r="M57" s="20">
        <f t="shared" ref="M57:N57" si="11">M58</f>
        <v>0</v>
      </c>
      <c r="N57" s="20">
        <f t="shared" si="11"/>
        <v>0</v>
      </c>
      <c r="O57" s="13">
        <v>7.2183625582680835E-3</v>
      </c>
    </row>
    <row r="58" spans="1:15" ht="36" customHeight="1" x14ac:dyDescent="0.2">
      <c r="A58" s="14" t="s">
        <v>160</v>
      </c>
      <c r="B58" s="15" t="s">
        <v>161</v>
      </c>
      <c r="C58" s="14" t="s">
        <v>55</v>
      </c>
      <c r="D58" s="14" t="s">
        <v>162</v>
      </c>
      <c r="E58" s="15" t="s">
        <v>52</v>
      </c>
      <c r="F58" s="16">
        <v>31.87</v>
      </c>
      <c r="G58" s="17">
        <v>191.49</v>
      </c>
      <c r="H58" s="17">
        <v>6102.78</v>
      </c>
      <c r="I58" s="17">
        <v>0</v>
      </c>
      <c r="J58" s="17">
        <f>'[1]Memória 01'!E45</f>
        <v>0</v>
      </c>
      <c r="K58" s="17">
        <f t="shared" si="1"/>
        <v>0</v>
      </c>
      <c r="L58" s="17">
        <f t="shared" si="2"/>
        <v>0</v>
      </c>
      <c r="M58" s="17">
        <f t="shared" si="3"/>
        <v>0</v>
      </c>
      <c r="N58" s="17">
        <f t="shared" si="4"/>
        <v>0</v>
      </c>
      <c r="O58" s="18">
        <v>7.2183625582680835E-3</v>
      </c>
    </row>
    <row r="59" spans="1:15" ht="24" customHeight="1" x14ac:dyDescent="0.2">
      <c r="A59" s="9" t="s">
        <v>163</v>
      </c>
      <c r="B59" s="10"/>
      <c r="C59" s="9"/>
      <c r="D59" s="9" t="s">
        <v>164</v>
      </c>
      <c r="E59" s="9"/>
      <c r="F59" s="11"/>
      <c r="G59" s="9"/>
      <c r="H59" s="12">
        <v>75720.75</v>
      </c>
      <c r="I59" s="17"/>
      <c r="J59" s="17"/>
      <c r="K59" s="17"/>
      <c r="L59" s="20">
        <f>SUM(L60:L62)</f>
        <v>0</v>
      </c>
      <c r="M59" s="20">
        <f t="shared" ref="M59:N59" si="12">SUM(M60:M62)</f>
        <v>0</v>
      </c>
      <c r="N59" s="20">
        <f t="shared" si="12"/>
        <v>0</v>
      </c>
      <c r="O59" s="13">
        <v>8.956243329826373E-2</v>
      </c>
    </row>
    <row r="60" spans="1:15" ht="60" customHeight="1" x14ac:dyDescent="0.2">
      <c r="A60" s="14" t="s">
        <v>165</v>
      </c>
      <c r="B60" s="15" t="s">
        <v>166</v>
      </c>
      <c r="C60" s="14" t="s">
        <v>55</v>
      </c>
      <c r="D60" s="14" t="s">
        <v>167</v>
      </c>
      <c r="E60" s="15" t="s">
        <v>52</v>
      </c>
      <c r="F60" s="16">
        <v>656.2</v>
      </c>
      <c r="G60" s="17">
        <v>70.34</v>
      </c>
      <c r="H60" s="17">
        <v>46157.1</v>
      </c>
      <c r="I60" s="17">
        <v>0</v>
      </c>
      <c r="J60" s="17">
        <f>'[1]Memória 01'!E47</f>
        <v>0</v>
      </c>
      <c r="K60" s="17">
        <f t="shared" si="1"/>
        <v>0</v>
      </c>
      <c r="L60" s="17">
        <f t="shared" si="2"/>
        <v>0</v>
      </c>
      <c r="M60" s="17">
        <f t="shared" si="3"/>
        <v>0</v>
      </c>
      <c r="N60" s="17">
        <f t="shared" si="4"/>
        <v>0</v>
      </c>
      <c r="O60" s="18">
        <v>5.4594575330953389E-2</v>
      </c>
    </row>
    <row r="61" spans="1:15" ht="36" customHeight="1" x14ac:dyDescent="0.2">
      <c r="A61" s="14" t="s">
        <v>168</v>
      </c>
      <c r="B61" s="15" t="s">
        <v>169</v>
      </c>
      <c r="C61" s="14" t="s">
        <v>55</v>
      </c>
      <c r="D61" s="14" t="s">
        <v>170</v>
      </c>
      <c r="E61" s="15" t="s">
        <v>52</v>
      </c>
      <c r="F61" s="16">
        <v>21.03</v>
      </c>
      <c r="G61" s="17">
        <v>650.59</v>
      </c>
      <c r="H61" s="17">
        <v>13681.9</v>
      </c>
      <c r="I61" s="17">
        <v>0</v>
      </c>
      <c r="J61" s="17">
        <f>'[1]Memória 01'!E48</f>
        <v>0</v>
      </c>
      <c r="K61" s="17">
        <f t="shared" si="1"/>
        <v>0</v>
      </c>
      <c r="L61" s="17">
        <f t="shared" si="2"/>
        <v>0</v>
      </c>
      <c r="M61" s="17">
        <f t="shared" si="3"/>
        <v>0</v>
      </c>
      <c r="N61" s="17">
        <f t="shared" si="4"/>
        <v>0</v>
      </c>
      <c r="O61" s="18">
        <v>1.6182938707600156E-2</v>
      </c>
    </row>
    <row r="62" spans="1:15" ht="72" customHeight="1" x14ac:dyDescent="0.2">
      <c r="A62" s="14" t="s">
        <v>171</v>
      </c>
      <c r="B62" s="15" t="s">
        <v>172</v>
      </c>
      <c r="C62" s="14" t="s">
        <v>173</v>
      </c>
      <c r="D62" s="14" t="s">
        <v>174</v>
      </c>
      <c r="E62" s="15" t="s">
        <v>60</v>
      </c>
      <c r="F62" s="16">
        <v>21.76</v>
      </c>
      <c r="G62" s="17">
        <v>729.86</v>
      </c>
      <c r="H62" s="17">
        <v>15881.75</v>
      </c>
      <c r="I62" s="17">
        <v>0</v>
      </c>
      <c r="J62" s="17">
        <f>'[1]Memória 01'!E49</f>
        <v>0</v>
      </c>
      <c r="K62" s="17">
        <f t="shared" si="1"/>
        <v>0</v>
      </c>
      <c r="L62" s="17">
        <f t="shared" si="2"/>
        <v>0</v>
      </c>
      <c r="M62" s="17">
        <f t="shared" si="3"/>
        <v>0</v>
      </c>
      <c r="N62" s="17">
        <f t="shared" si="4"/>
        <v>0</v>
      </c>
      <c r="O62" s="18">
        <v>1.8784919259710185E-2</v>
      </c>
    </row>
    <row r="63" spans="1:15" ht="24" customHeight="1" x14ac:dyDescent="0.2">
      <c r="A63" s="9" t="s">
        <v>175</v>
      </c>
      <c r="B63" s="10"/>
      <c r="C63" s="9"/>
      <c r="D63" s="9" t="s">
        <v>176</v>
      </c>
      <c r="E63" s="9"/>
      <c r="F63" s="11"/>
      <c r="G63" s="9"/>
      <c r="H63" s="12">
        <v>55017.72</v>
      </c>
      <c r="I63" s="17"/>
      <c r="J63" s="17"/>
      <c r="K63" s="17"/>
      <c r="L63" s="20">
        <f>L64+L66+L68</f>
        <v>0</v>
      </c>
      <c r="M63" s="20">
        <f t="shared" ref="M63:N63" si="13">M64+M66+M68</f>
        <v>0</v>
      </c>
      <c r="N63" s="20">
        <f t="shared" si="13"/>
        <v>0</v>
      </c>
      <c r="O63" s="13">
        <v>6.5074908498959014E-2</v>
      </c>
    </row>
    <row r="64" spans="1:15" ht="24" customHeight="1" x14ac:dyDescent="0.2">
      <c r="A64" s="9" t="s">
        <v>177</v>
      </c>
      <c r="B64" s="10"/>
      <c r="C64" s="9"/>
      <c r="D64" s="9" t="s">
        <v>178</v>
      </c>
      <c r="E64" s="9"/>
      <c r="F64" s="11"/>
      <c r="G64" s="9"/>
      <c r="H64" s="12">
        <v>15876</v>
      </c>
      <c r="I64" s="17"/>
      <c r="J64" s="17"/>
      <c r="K64" s="17"/>
      <c r="L64" s="20">
        <f>L65</f>
        <v>0</v>
      </c>
      <c r="M64" s="20">
        <f t="shared" ref="M64:N64" si="14">M65</f>
        <v>0</v>
      </c>
      <c r="N64" s="20">
        <f t="shared" si="14"/>
        <v>0</v>
      </c>
      <c r="O64" s="13">
        <v>1.8778118165010713E-2</v>
      </c>
    </row>
    <row r="65" spans="1:16" ht="60" customHeight="1" x14ac:dyDescent="0.2">
      <c r="A65" s="14" t="s">
        <v>179</v>
      </c>
      <c r="B65" s="15" t="s">
        <v>180</v>
      </c>
      <c r="C65" s="14" t="s">
        <v>55</v>
      </c>
      <c r="D65" s="14" t="s">
        <v>181</v>
      </c>
      <c r="E65" s="15" t="s">
        <v>182</v>
      </c>
      <c r="F65" s="16">
        <v>20</v>
      </c>
      <c r="G65" s="17">
        <v>793.8</v>
      </c>
      <c r="H65" s="17">
        <v>15876</v>
      </c>
      <c r="I65" s="17">
        <v>0</v>
      </c>
      <c r="J65" s="17">
        <f>'[1]Memória 01'!E52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c r="J66" s="17"/>
      <c r="K66" s="17"/>
      <c r="L66" s="20">
        <f>L67</f>
        <v>0</v>
      </c>
      <c r="M66" s="20">
        <f t="shared" ref="M66:N66" si="15">M67</f>
        <v>0</v>
      </c>
      <c r="N66" s="20">
        <f t="shared" si="15"/>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v>0</v>
      </c>
      <c r="J67" s="17">
        <f>'[1]Memória 01'!E54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c r="J68" s="17"/>
      <c r="K68" s="17"/>
      <c r="L68" s="20">
        <f>SUM(L69:L70)</f>
        <v>0</v>
      </c>
      <c r="M68" s="20">
        <f t="shared" ref="M68:N68" si="16">SUM(M69:M70)</f>
        <v>0</v>
      </c>
      <c r="N68" s="20">
        <f t="shared" si="16"/>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v>0</v>
      </c>
      <c r="J69" s="17">
        <f>'[1]Memória 01'!E56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v>0</v>
      </c>
      <c r="J70" s="17">
        <f>'[1]Memória 01'!E57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c r="J71" s="17"/>
      <c r="K71" s="17"/>
      <c r="L71" s="20">
        <f>SUM(L72:L75)</f>
        <v>0</v>
      </c>
      <c r="M71" s="20">
        <f t="shared" ref="M71:N71" si="17">SUM(M72:M75)</f>
        <v>0</v>
      </c>
      <c r="N71" s="20">
        <f t="shared" si="17"/>
        <v>0</v>
      </c>
      <c r="O71" s="13">
        <v>5.9395272917462515E-2</v>
      </c>
    </row>
    <row r="72" spans="1:16" ht="36" customHeight="1" x14ac:dyDescent="0.2">
      <c r="A72" s="14" t="s">
        <v>198</v>
      </c>
      <c r="B72" s="15" t="s">
        <v>199</v>
      </c>
      <c r="C72" s="14" t="s">
        <v>55</v>
      </c>
      <c r="D72" s="14" t="s">
        <v>200</v>
      </c>
      <c r="E72" s="15" t="s">
        <v>52</v>
      </c>
      <c r="F72" s="16">
        <v>398.67</v>
      </c>
      <c r="G72" s="17">
        <v>40</v>
      </c>
      <c r="H72" s="17">
        <v>15946.8</v>
      </c>
      <c r="I72" s="17">
        <v>0</v>
      </c>
      <c r="J72" s="17">
        <f>'[1]Memória 01'!E59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v>0</v>
      </c>
      <c r="J73" s="17">
        <f>'[1]Memória 01'!E60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v>0</v>
      </c>
      <c r="J74" s="17">
        <f>'[1]Memória 01'!E61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v>0</v>
      </c>
      <c r="J75" s="17">
        <f>'[1]Memória 01'!E62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c r="J76" s="17"/>
      <c r="K76" s="17"/>
      <c r="L76" s="20">
        <f>SUM(L77:L78)</f>
        <v>0</v>
      </c>
      <c r="M76" s="20">
        <f t="shared" ref="M76:N76" si="18">SUM(M77:M78)</f>
        <v>9909.41</v>
      </c>
      <c r="N76" s="20">
        <f t="shared" si="18"/>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v>0</v>
      </c>
      <c r="J77" s="17">
        <f>'[1]Memória 01'!E64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v>0</v>
      </c>
      <c r="J78" s="17">
        <f>'[1]Memória 01'!E65</f>
        <v>213.98</v>
      </c>
      <c r="K78" s="17">
        <f t="shared" si="1"/>
        <v>213.98</v>
      </c>
      <c r="L78" s="17">
        <f t="shared" si="2"/>
        <v>0</v>
      </c>
      <c r="M78" s="17">
        <f t="shared" si="3"/>
        <v>9909.41</v>
      </c>
      <c r="N78" s="17">
        <f t="shared" si="4"/>
        <v>9909.41</v>
      </c>
      <c r="O78" s="18">
        <v>2.1258885467589986E-2</v>
      </c>
      <c r="P78" s="19"/>
    </row>
    <row r="79" spans="1:16" ht="24" customHeight="1" x14ac:dyDescent="0.2">
      <c r="A79" s="9" t="s">
        <v>218</v>
      </c>
      <c r="B79" s="10"/>
      <c r="C79" s="9"/>
      <c r="D79" s="9" t="s">
        <v>219</v>
      </c>
      <c r="E79" s="9"/>
      <c r="F79" s="11"/>
      <c r="G79" s="9"/>
      <c r="H79" s="12">
        <v>91391.66</v>
      </c>
      <c r="I79" s="17"/>
      <c r="J79" s="17"/>
      <c r="K79" s="17"/>
      <c r="L79" s="20">
        <f>SUM(L80:L88)</f>
        <v>0</v>
      </c>
      <c r="M79" s="20">
        <f t="shared" ref="M79:N79" si="19">SUM(M80:M88)</f>
        <v>0</v>
      </c>
      <c r="N79" s="20">
        <f t="shared" si="19"/>
        <v>0</v>
      </c>
      <c r="O79" s="13">
        <v>0.10809797120033278</v>
      </c>
    </row>
    <row r="80" spans="1:16" ht="48" customHeight="1" x14ac:dyDescent="0.2">
      <c r="A80" s="14" t="s">
        <v>220</v>
      </c>
      <c r="B80" s="15" t="s">
        <v>221</v>
      </c>
      <c r="C80" s="14" t="s">
        <v>55</v>
      </c>
      <c r="D80" s="14" t="s">
        <v>222</v>
      </c>
      <c r="E80" s="15" t="s">
        <v>52</v>
      </c>
      <c r="F80" s="16">
        <v>757.22</v>
      </c>
      <c r="G80" s="17">
        <v>3.53</v>
      </c>
      <c r="H80" s="17">
        <v>2672.98</v>
      </c>
      <c r="I80" s="17">
        <v>0</v>
      </c>
      <c r="J80" s="17">
        <f>'[1]Memória 01'!E67</f>
        <v>0</v>
      </c>
      <c r="K80" s="17">
        <f t="shared" si="1"/>
        <v>0</v>
      </c>
      <c r="L80" s="17">
        <f t="shared" si="2"/>
        <v>0</v>
      </c>
      <c r="M80" s="17">
        <f t="shared" si="3"/>
        <v>0</v>
      </c>
      <c r="N80" s="17">
        <f t="shared" si="4"/>
        <v>0</v>
      </c>
      <c r="O80" s="18">
        <v>3.1615982799641181E-3</v>
      </c>
    </row>
    <row r="81" spans="1:15" ht="48" customHeight="1" x14ac:dyDescent="0.2">
      <c r="A81" s="14" t="s">
        <v>223</v>
      </c>
      <c r="B81" s="15" t="s">
        <v>224</v>
      </c>
      <c r="C81" s="14" t="s">
        <v>55</v>
      </c>
      <c r="D81" s="14" t="s">
        <v>225</v>
      </c>
      <c r="E81" s="15" t="s">
        <v>52</v>
      </c>
      <c r="F81" s="16">
        <v>378.61</v>
      </c>
      <c r="G81" s="17">
        <v>5.72</v>
      </c>
      <c r="H81" s="17">
        <v>2165.64</v>
      </c>
      <c r="I81" s="17">
        <v>0</v>
      </c>
      <c r="J81" s="17">
        <f>'[1]Memória 01'!E68</f>
        <v>0</v>
      </c>
      <c r="K81" s="17">
        <f t="shared" si="1"/>
        <v>0</v>
      </c>
      <c r="L81" s="17">
        <f t="shared" si="2"/>
        <v>0</v>
      </c>
      <c r="M81" s="17">
        <f t="shared" si="3"/>
        <v>0</v>
      </c>
      <c r="N81" s="17">
        <f t="shared" si="4"/>
        <v>0</v>
      </c>
      <c r="O81" s="18">
        <v>2.5615169956458681E-3</v>
      </c>
    </row>
    <row r="82" spans="1:15" ht="48" customHeight="1" x14ac:dyDescent="0.2">
      <c r="A82" s="14" t="s">
        <v>226</v>
      </c>
      <c r="B82" s="15" t="s">
        <v>227</v>
      </c>
      <c r="C82" s="14" t="s">
        <v>55</v>
      </c>
      <c r="D82" s="14" t="s">
        <v>228</v>
      </c>
      <c r="E82" s="15" t="s">
        <v>52</v>
      </c>
      <c r="F82" s="16">
        <v>394</v>
      </c>
      <c r="G82" s="17">
        <v>9.27</v>
      </c>
      <c r="H82" s="17">
        <v>3652.38</v>
      </c>
      <c r="I82" s="17">
        <v>0</v>
      </c>
      <c r="J82" s="17">
        <f>'[1]Memória 01'!E69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v>0</v>
      </c>
      <c r="J83" s="17">
        <f>'[1]Memória 01'!E70</f>
        <v>0</v>
      </c>
      <c r="K83" s="17">
        <f t="shared" si="1"/>
        <v>0</v>
      </c>
      <c r="L83" s="17">
        <f t="shared" si="2"/>
        <v>0</v>
      </c>
      <c r="M83" s="17">
        <f t="shared" si="3"/>
        <v>0</v>
      </c>
      <c r="N83" s="17">
        <f t="shared" si="4"/>
        <v>0</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v>0</v>
      </c>
      <c r="J84" s="17">
        <f>'[1]Memória 01'!E71</f>
        <v>0</v>
      </c>
      <c r="K84" s="17">
        <f t="shared" ref="K84:K147" si="20">I84+J84</f>
        <v>0</v>
      </c>
      <c r="L84" s="17">
        <f t="shared" ref="L84:L147" si="21">ROUND(I84*G84,2)</f>
        <v>0</v>
      </c>
      <c r="M84" s="17">
        <f t="shared" ref="M84:M147" si="22">ROUND(J84*G84,2)</f>
        <v>0</v>
      </c>
      <c r="N84" s="17">
        <f t="shared" ref="N84:N147" si="23">ROUND(K84*G84,2)</f>
        <v>0</v>
      </c>
      <c r="O84" s="18">
        <v>1.023925505989322E-2</v>
      </c>
    </row>
    <row r="85" spans="1:15" ht="48" customHeight="1" x14ac:dyDescent="0.2">
      <c r="A85" s="14" t="s">
        <v>235</v>
      </c>
      <c r="B85" s="15" t="s">
        <v>236</v>
      </c>
      <c r="C85" s="14" t="s">
        <v>55</v>
      </c>
      <c r="D85" s="14" t="s">
        <v>237</v>
      </c>
      <c r="E85" s="15" t="s">
        <v>52</v>
      </c>
      <c r="F85" s="16">
        <v>394</v>
      </c>
      <c r="G85" s="17">
        <v>39.46</v>
      </c>
      <c r="H85" s="17">
        <v>15547.24</v>
      </c>
      <c r="I85" s="17">
        <v>0</v>
      </c>
      <c r="J85" s="17">
        <f>'[1]Memória 01'!E72</f>
        <v>0</v>
      </c>
      <c r="K85" s="17">
        <f t="shared" si="20"/>
        <v>0</v>
      </c>
      <c r="L85" s="17">
        <f t="shared" si="21"/>
        <v>0</v>
      </c>
      <c r="M85" s="17">
        <f t="shared" si="22"/>
        <v>0</v>
      </c>
      <c r="N85" s="17">
        <f t="shared" si="23"/>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v>0</v>
      </c>
      <c r="J86" s="17">
        <f>'[1]Memória 01'!E73</f>
        <v>0</v>
      </c>
      <c r="K86" s="17">
        <f t="shared" si="20"/>
        <v>0</v>
      </c>
      <c r="L86" s="17">
        <f t="shared" si="21"/>
        <v>0</v>
      </c>
      <c r="M86" s="17">
        <f t="shared" si="22"/>
        <v>0</v>
      </c>
      <c r="N86" s="17">
        <f t="shared" si="23"/>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v>0</v>
      </c>
      <c r="J87" s="17">
        <f>'[1]Memória 01'!E74</f>
        <v>0</v>
      </c>
      <c r="K87" s="17">
        <f t="shared" si="20"/>
        <v>0</v>
      </c>
      <c r="L87" s="17">
        <f t="shared" si="21"/>
        <v>0</v>
      </c>
      <c r="M87" s="17">
        <f t="shared" si="22"/>
        <v>0</v>
      </c>
      <c r="N87" s="17">
        <f t="shared" si="23"/>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v>0</v>
      </c>
      <c r="J88" s="17">
        <f>'[1]Memória 01'!E75</f>
        <v>0</v>
      </c>
      <c r="K88" s="17">
        <f t="shared" si="20"/>
        <v>0</v>
      </c>
      <c r="L88" s="17">
        <f t="shared" si="21"/>
        <v>0</v>
      </c>
      <c r="M88" s="17">
        <f t="shared" si="22"/>
        <v>0</v>
      </c>
      <c r="N88" s="17">
        <f t="shared" si="23"/>
        <v>0</v>
      </c>
      <c r="O88" s="18">
        <v>2.6005221608466467E-2</v>
      </c>
    </row>
    <row r="89" spans="1:15" ht="24" customHeight="1" x14ac:dyDescent="0.2">
      <c r="A89" s="9" t="s">
        <v>244</v>
      </c>
      <c r="B89" s="10"/>
      <c r="C89" s="9"/>
      <c r="D89" s="9" t="s">
        <v>245</v>
      </c>
      <c r="E89" s="9"/>
      <c r="F89" s="11"/>
      <c r="G89" s="9"/>
      <c r="H89" s="12">
        <v>85581.09</v>
      </c>
      <c r="I89" s="17"/>
      <c r="J89" s="17"/>
      <c r="K89" s="17"/>
      <c r="L89" s="20">
        <f>SUM(L90:L99)</f>
        <v>0</v>
      </c>
      <c r="M89" s="20">
        <f t="shared" ref="M89:N89" si="24">SUM(M90:M99)</f>
        <v>0</v>
      </c>
      <c r="N89" s="20">
        <f t="shared" si="24"/>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v>0</v>
      </c>
      <c r="J90" s="17">
        <f>'[1]Memória 01'!E77</f>
        <v>0</v>
      </c>
      <c r="K90" s="17">
        <f t="shared" si="20"/>
        <v>0</v>
      </c>
      <c r="L90" s="17">
        <f t="shared" si="21"/>
        <v>0</v>
      </c>
      <c r="M90" s="17">
        <f t="shared" si="22"/>
        <v>0</v>
      </c>
      <c r="N90" s="17">
        <f t="shared" si="23"/>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v>0</v>
      </c>
      <c r="J91" s="17">
        <f>'[1]Memória 01'!E78</f>
        <v>0</v>
      </c>
      <c r="K91" s="17">
        <f t="shared" si="20"/>
        <v>0</v>
      </c>
      <c r="L91" s="17">
        <f t="shared" si="21"/>
        <v>0</v>
      </c>
      <c r="M91" s="17">
        <f t="shared" si="22"/>
        <v>0</v>
      </c>
      <c r="N91" s="17">
        <f t="shared" si="23"/>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v>0</v>
      </c>
      <c r="J92" s="17">
        <f>'[1]Memória 01'!E79</f>
        <v>0</v>
      </c>
      <c r="K92" s="17">
        <f t="shared" si="20"/>
        <v>0</v>
      </c>
      <c r="L92" s="17">
        <f t="shared" si="21"/>
        <v>0</v>
      </c>
      <c r="M92" s="17">
        <f t="shared" si="22"/>
        <v>0</v>
      </c>
      <c r="N92" s="17">
        <f t="shared" si="23"/>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v>0</v>
      </c>
      <c r="J93" s="17">
        <f>'[1]Memória 01'!E80</f>
        <v>0</v>
      </c>
      <c r="K93" s="17">
        <f t="shared" si="20"/>
        <v>0</v>
      </c>
      <c r="L93" s="17">
        <f t="shared" si="21"/>
        <v>0</v>
      </c>
      <c r="M93" s="17">
        <f t="shared" si="22"/>
        <v>0</v>
      </c>
      <c r="N93" s="17">
        <f t="shared" si="23"/>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v>0</v>
      </c>
      <c r="J94" s="17">
        <f>'[1]Memória 01'!E81</f>
        <v>0</v>
      </c>
      <c r="K94" s="17">
        <f t="shared" si="20"/>
        <v>0</v>
      </c>
      <c r="L94" s="17">
        <f t="shared" si="21"/>
        <v>0</v>
      </c>
      <c r="M94" s="17">
        <f t="shared" si="22"/>
        <v>0</v>
      </c>
      <c r="N94" s="17">
        <f t="shared" si="23"/>
        <v>0</v>
      </c>
      <c r="O94" s="18">
        <v>2.7062916028137512E-3</v>
      </c>
    </row>
    <row r="95" spans="1:15" ht="36" customHeight="1" x14ac:dyDescent="0.2">
      <c r="A95" s="14" t="s">
        <v>261</v>
      </c>
      <c r="B95" s="15" t="s">
        <v>262</v>
      </c>
      <c r="C95" s="14" t="s">
        <v>55</v>
      </c>
      <c r="D95" s="14" t="s">
        <v>263</v>
      </c>
      <c r="E95" s="15" t="s">
        <v>64</v>
      </c>
      <c r="F95" s="16">
        <v>4.37</v>
      </c>
      <c r="G95" s="17">
        <v>145.53</v>
      </c>
      <c r="H95" s="17">
        <v>635.96</v>
      </c>
      <c r="I95" s="17">
        <v>0</v>
      </c>
      <c r="J95" s="17">
        <f>'[1]Memória 01'!E82</f>
        <v>0</v>
      </c>
      <c r="K95" s="17">
        <f t="shared" si="20"/>
        <v>0</v>
      </c>
      <c r="L95" s="17">
        <f t="shared" si="21"/>
        <v>0</v>
      </c>
      <c r="M95" s="17">
        <f t="shared" si="22"/>
        <v>0</v>
      </c>
      <c r="N95" s="17">
        <f t="shared" si="23"/>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v>0</v>
      </c>
      <c r="J96" s="17">
        <f>'[1]Memória 01'!E83</f>
        <v>0</v>
      </c>
      <c r="K96" s="17">
        <f t="shared" si="20"/>
        <v>0</v>
      </c>
      <c r="L96" s="17">
        <f t="shared" si="21"/>
        <v>0</v>
      </c>
      <c r="M96" s="17">
        <f t="shared" si="22"/>
        <v>0</v>
      </c>
      <c r="N96" s="17">
        <f t="shared" si="23"/>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v>0</v>
      </c>
      <c r="J97" s="17">
        <f>'[1]Memória 01'!E84</f>
        <v>0</v>
      </c>
      <c r="K97" s="17">
        <f t="shared" si="20"/>
        <v>0</v>
      </c>
      <c r="L97" s="17">
        <f t="shared" si="21"/>
        <v>0</v>
      </c>
      <c r="M97" s="17">
        <f t="shared" si="22"/>
        <v>0</v>
      </c>
      <c r="N97" s="17">
        <f t="shared" si="23"/>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v>0</v>
      </c>
      <c r="J98" s="17">
        <f>'[1]Memória 01'!E85</f>
        <v>0</v>
      </c>
      <c r="K98" s="17">
        <f t="shared" si="20"/>
        <v>0</v>
      </c>
      <c r="L98" s="17">
        <f t="shared" si="21"/>
        <v>0</v>
      </c>
      <c r="M98" s="17">
        <f t="shared" si="22"/>
        <v>0</v>
      </c>
      <c r="N98" s="17">
        <f t="shared" si="23"/>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v>0</v>
      </c>
      <c r="J99" s="17">
        <f>'[1]Memória 01'!E86</f>
        <v>0</v>
      </c>
      <c r="K99" s="17">
        <f t="shared" si="20"/>
        <v>0</v>
      </c>
      <c r="L99" s="17">
        <f t="shared" si="21"/>
        <v>0</v>
      </c>
      <c r="M99" s="17">
        <f t="shared" si="22"/>
        <v>0</v>
      </c>
      <c r="N99" s="17">
        <f t="shared" si="23"/>
        <v>0</v>
      </c>
      <c r="O99" s="18">
        <v>3.7089622093683765E-3</v>
      </c>
    </row>
    <row r="100" spans="1:15" ht="24" customHeight="1" x14ac:dyDescent="0.2">
      <c r="A100" s="9" t="s">
        <v>276</v>
      </c>
      <c r="B100" s="10"/>
      <c r="C100" s="9"/>
      <c r="D100" s="9" t="s">
        <v>277</v>
      </c>
      <c r="E100" s="9"/>
      <c r="F100" s="11"/>
      <c r="G100" s="9"/>
      <c r="H100" s="12">
        <v>1621.01</v>
      </c>
      <c r="I100" s="17"/>
      <c r="J100" s="17"/>
      <c r="K100" s="17"/>
      <c r="L100" s="20">
        <f>SUM(L101:L103)</f>
        <v>0</v>
      </c>
      <c r="M100" s="20">
        <f t="shared" ref="M100:N100" si="25">SUM(M101:M103)</f>
        <v>0</v>
      </c>
      <c r="N100" s="20">
        <f t="shared" si="25"/>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v>0</v>
      </c>
      <c r="J101" s="17">
        <f>'[1]Memória 01'!E88</f>
        <v>0</v>
      </c>
      <c r="K101" s="17">
        <f t="shared" si="20"/>
        <v>0</v>
      </c>
      <c r="L101" s="17">
        <f t="shared" si="21"/>
        <v>0</v>
      </c>
      <c r="M101" s="17">
        <f t="shared" si="22"/>
        <v>0</v>
      </c>
      <c r="N101" s="17">
        <f t="shared" si="23"/>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v>0</v>
      </c>
      <c r="J102" s="17">
        <f>'[1]Memória 01'!E89</f>
        <v>0</v>
      </c>
      <c r="K102" s="17">
        <f t="shared" si="20"/>
        <v>0</v>
      </c>
      <c r="L102" s="17">
        <f t="shared" si="21"/>
        <v>0</v>
      </c>
      <c r="M102" s="17">
        <f t="shared" si="22"/>
        <v>0</v>
      </c>
      <c r="N102" s="17">
        <f t="shared" si="23"/>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v>0</v>
      </c>
      <c r="J103" s="17">
        <f>'[1]Memória 01'!E90</f>
        <v>0</v>
      </c>
      <c r="K103" s="17">
        <f t="shared" si="20"/>
        <v>0</v>
      </c>
      <c r="L103" s="17">
        <f t="shared" si="21"/>
        <v>0</v>
      </c>
      <c r="M103" s="17">
        <f t="shared" si="22"/>
        <v>0</v>
      </c>
      <c r="N103" s="17">
        <f t="shared" si="23"/>
        <v>0</v>
      </c>
      <c r="O103" s="18">
        <v>1.7433275613132584E-4</v>
      </c>
    </row>
    <row r="104" spans="1:15" ht="24" customHeight="1" x14ac:dyDescent="0.2">
      <c r="A104" s="9" t="s">
        <v>287</v>
      </c>
      <c r="B104" s="10"/>
      <c r="C104" s="9"/>
      <c r="D104" s="9" t="s">
        <v>288</v>
      </c>
      <c r="E104" s="9"/>
      <c r="F104" s="11"/>
      <c r="G104" s="9"/>
      <c r="H104" s="12">
        <v>33686.25</v>
      </c>
      <c r="I104" s="17"/>
      <c r="J104" s="17"/>
      <c r="K104" s="17"/>
      <c r="L104" s="20">
        <f>SUM(L105:L110)</f>
        <v>0</v>
      </c>
      <c r="M104" s="20">
        <f t="shared" ref="M104:N104" si="26">SUM(M105:M110)</f>
        <v>0</v>
      </c>
      <c r="N104" s="20">
        <f t="shared" si="26"/>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v>0</v>
      </c>
      <c r="J105" s="17">
        <f>'[1]Memória 01'!E92</f>
        <v>0</v>
      </c>
      <c r="K105" s="17">
        <f t="shared" si="20"/>
        <v>0</v>
      </c>
      <c r="L105" s="17">
        <f t="shared" si="21"/>
        <v>0</v>
      </c>
      <c r="M105" s="17">
        <f t="shared" si="22"/>
        <v>0</v>
      </c>
      <c r="N105" s="17">
        <f t="shared" si="23"/>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v>0</v>
      </c>
      <c r="J106" s="17">
        <f>'[1]Memória 01'!E93</f>
        <v>0</v>
      </c>
      <c r="K106" s="17">
        <f t="shared" si="20"/>
        <v>0</v>
      </c>
      <c r="L106" s="17">
        <f t="shared" si="21"/>
        <v>0</v>
      </c>
      <c r="M106" s="17">
        <f t="shared" si="22"/>
        <v>0</v>
      </c>
      <c r="N106" s="17">
        <f t="shared" si="23"/>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v>0</v>
      </c>
      <c r="J107" s="17">
        <f>'[1]Memória 01'!E94</f>
        <v>0</v>
      </c>
      <c r="K107" s="17">
        <f t="shared" si="20"/>
        <v>0</v>
      </c>
      <c r="L107" s="17">
        <f t="shared" si="21"/>
        <v>0</v>
      </c>
      <c r="M107" s="17">
        <f t="shared" si="22"/>
        <v>0</v>
      </c>
      <c r="N107" s="17">
        <f t="shared" si="23"/>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v>0</v>
      </c>
      <c r="J108" s="17">
        <f>'[1]Memória 01'!E95</f>
        <v>0</v>
      </c>
      <c r="K108" s="17">
        <f t="shared" si="20"/>
        <v>0</v>
      </c>
      <c r="L108" s="17">
        <f t="shared" si="21"/>
        <v>0</v>
      </c>
      <c r="M108" s="17">
        <f t="shared" si="22"/>
        <v>0</v>
      </c>
      <c r="N108" s="17">
        <f t="shared" si="23"/>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v>0</v>
      </c>
      <c r="J109" s="17">
        <f>'[1]Memória 01'!E96</f>
        <v>0</v>
      </c>
      <c r="K109" s="17">
        <f t="shared" si="20"/>
        <v>0</v>
      </c>
      <c r="L109" s="17">
        <f t="shared" si="21"/>
        <v>0</v>
      </c>
      <c r="M109" s="17">
        <f t="shared" si="22"/>
        <v>0</v>
      </c>
      <c r="N109" s="17">
        <f t="shared" si="23"/>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v>0</v>
      </c>
      <c r="J110" s="17">
        <f>'[1]Memória 01'!E97</f>
        <v>0</v>
      </c>
      <c r="K110" s="17">
        <f t="shared" si="20"/>
        <v>0</v>
      </c>
      <c r="L110" s="17">
        <f t="shared" si="21"/>
        <v>0</v>
      </c>
      <c r="M110" s="17">
        <f t="shared" si="22"/>
        <v>0</v>
      </c>
      <c r="N110" s="17">
        <f t="shared" si="23"/>
        <v>0</v>
      </c>
      <c r="O110" s="18">
        <v>9.0054773414551578E-4</v>
      </c>
    </row>
    <row r="111" spans="1:15" ht="24" customHeight="1" x14ac:dyDescent="0.2">
      <c r="A111" s="9" t="s">
        <v>307</v>
      </c>
      <c r="B111" s="10"/>
      <c r="C111" s="9"/>
      <c r="D111" s="9" t="s">
        <v>308</v>
      </c>
      <c r="E111" s="9"/>
      <c r="F111" s="11"/>
      <c r="G111" s="9"/>
      <c r="H111" s="12">
        <v>45424.14</v>
      </c>
      <c r="I111" s="17"/>
      <c r="J111" s="17"/>
      <c r="K111" s="17"/>
      <c r="L111" s="20">
        <f>SUM(L112:L147)</f>
        <v>0</v>
      </c>
      <c r="M111" s="20">
        <f t="shared" ref="M111:N111" si="27">SUM(M112:M147)</f>
        <v>0</v>
      </c>
      <c r="N111" s="20">
        <f t="shared" si="27"/>
        <v>0</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v>0</v>
      </c>
      <c r="J112" s="17">
        <f>'[1]Memória 01'!E99</f>
        <v>0</v>
      </c>
      <c r="K112" s="17">
        <f t="shared" si="20"/>
        <v>0</v>
      </c>
      <c r="L112" s="17">
        <f t="shared" si="21"/>
        <v>0</v>
      </c>
      <c r="M112" s="17">
        <f t="shared" si="22"/>
        <v>0</v>
      </c>
      <c r="N112" s="17">
        <f t="shared" si="23"/>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v>0</v>
      </c>
      <c r="J113" s="17">
        <f>'[1]Memória 01'!E100</f>
        <v>0</v>
      </c>
      <c r="K113" s="17">
        <f t="shared" si="20"/>
        <v>0</v>
      </c>
      <c r="L113" s="17">
        <f t="shared" si="21"/>
        <v>0</v>
      </c>
      <c r="M113" s="17">
        <f t="shared" si="22"/>
        <v>0</v>
      </c>
      <c r="N113" s="17">
        <f t="shared" si="23"/>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v>0</v>
      </c>
      <c r="J114" s="17">
        <f>'[1]Memória 01'!E101</f>
        <v>0</v>
      </c>
      <c r="K114" s="17">
        <f t="shared" si="20"/>
        <v>0</v>
      </c>
      <c r="L114" s="17">
        <f t="shared" si="21"/>
        <v>0</v>
      </c>
      <c r="M114" s="17">
        <f t="shared" si="22"/>
        <v>0</v>
      </c>
      <c r="N114" s="17">
        <f t="shared" si="23"/>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v>0</v>
      </c>
      <c r="J115" s="17">
        <f>'[1]Memória 01'!E102</f>
        <v>0</v>
      </c>
      <c r="K115" s="17">
        <f t="shared" si="20"/>
        <v>0</v>
      </c>
      <c r="L115" s="17">
        <f t="shared" si="21"/>
        <v>0</v>
      </c>
      <c r="M115" s="17">
        <f t="shared" si="22"/>
        <v>0</v>
      </c>
      <c r="N115" s="17">
        <f t="shared" si="23"/>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v>0</v>
      </c>
      <c r="J116" s="17">
        <f>'[1]Memória 01'!E103</f>
        <v>0</v>
      </c>
      <c r="K116" s="17">
        <f t="shared" si="20"/>
        <v>0</v>
      </c>
      <c r="L116" s="17">
        <f t="shared" si="21"/>
        <v>0</v>
      </c>
      <c r="M116" s="17">
        <f t="shared" si="22"/>
        <v>0</v>
      </c>
      <c r="N116" s="17">
        <f t="shared" si="23"/>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v>0</v>
      </c>
      <c r="J117" s="17">
        <f>'[1]Memória 01'!E104</f>
        <v>0</v>
      </c>
      <c r="K117" s="17">
        <f t="shared" si="20"/>
        <v>0</v>
      </c>
      <c r="L117" s="17">
        <f t="shared" si="21"/>
        <v>0</v>
      </c>
      <c r="M117" s="17">
        <f t="shared" si="22"/>
        <v>0</v>
      </c>
      <c r="N117" s="17">
        <f t="shared" si="23"/>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v>0</v>
      </c>
      <c r="J118" s="17">
        <f>'[1]Memória 01'!E105</f>
        <v>0</v>
      </c>
      <c r="K118" s="17">
        <f t="shared" si="20"/>
        <v>0</v>
      </c>
      <c r="L118" s="17">
        <f t="shared" si="21"/>
        <v>0</v>
      </c>
      <c r="M118" s="17">
        <f t="shared" si="22"/>
        <v>0</v>
      </c>
      <c r="N118" s="17">
        <f t="shared" si="23"/>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v>0</v>
      </c>
      <c r="J119" s="17">
        <f>'[1]Memória 01'!E106</f>
        <v>0</v>
      </c>
      <c r="K119" s="17">
        <f t="shared" si="20"/>
        <v>0</v>
      </c>
      <c r="L119" s="17">
        <f t="shared" si="21"/>
        <v>0</v>
      </c>
      <c r="M119" s="17">
        <f t="shared" si="22"/>
        <v>0</v>
      </c>
      <c r="N119" s="17">
        <f t="shared" si="23"/>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v>0</v>
      </c>
      <c r="J120" s="17">
        <f>'[1]Memória 01'!E107</f>
        <v>0</v>
      </c>
      <c r="K120" s="17">
        <f t="shared" si="20"/>
        <v>0</v>
      </c>
      <c r="L120" s="17">
        <f t="shared" si="21"/>
        <v>0</v>
      </c>
      <c r="M120" s="17">
        <f t="shared" si="22"/>
        <v>0</v>
      </c>
      <c r="N120" s="17">
        <f t="shared" si="23"/>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v>0</v>
      </c>
      <c r="J121" s="17">
        <f>'[1]Memória 01'!E108</f>
        <v>0</v>
      </c>
      <c r="K121" s="17">
        <f t="shared" si="20"/>
        <v>0</v>
      </c>
      <c r="L121" s="17">
        <f t="shared" si="21"/>
        <v>0</v>
      </c>
      <c r="M121" s="17">
        <f t="shared" si="22"/>
        <v>0</v>
      </c>
      <c r="N121" s="17">
        <f t="shared" si="23"/>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v>0</v>
      </c>
      <c r="J122" s="17">
        <f>'[1]Memória 01'!E109</f>
        <v>0</v>
      </c>
      <c r="K122" s="17">
        <f t="shared" si="20"/>
        <v>0</v>
      </c>
      <c r="L122" s="17">
        <f t="shared" si="21"/>
        <v>0</v>
      </c>
      <c r="M122" s="17">
        <f t="shared" si="22"/>
        <v>0</v>
      </c>
      <c r="N122" s="17">
        <f t="shared" si="23"/>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v>0</v>
      </c>
      <c r="J123" s="17">
        <f>'[1]Memória 01'!E110</f>
        <v>0</v>
      </c>
      <c r="K123" s="17">
        <f t="shared" si="20"/>
        <v>0</v>
      </c>
      <c r="L123" s="17">
        <f t="shared" si="21"/>
        <v>0</v>
      </c>
      <c r="M123" s="17">
        <f t="shared" si="22"/>
        <v>0</v>
      </c>
      <c r="N123" s="17">
        <f t="shared" si="23"/>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v>0</v>
      </c>
      <c r="J124" s="17">
        <f>'[1]Memória 01'!E111</f>
        <v>0</v>
      </c>
      <c r="K124" s="17">
        <f t="shared" si="20"/>
        <v>0</v>
      </c>
      <c r="L124" s="17">
        <f t="shared" si="21"/>
        <v>0</v>
      </c>
      <c r="M124" s="17">
        <f t="shared" si="22"/>
        <v>0</v>
      </c>
      <c r="N124" s="17">
        <f t="shared" si="23"/>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v>0</v>
      </c>
      <c r="J125" s="17">
        <f>'[1]Memória 01'!E112</f>
        <v>0</v>
      </c>
      <c r="K125" s="17">
        <f t="shared" si="20"/>
        <v>0</v>
      </c>
      <c r="L125" s="17">
        <f t="shared" si="21"/>
        <v>0</v>
      </c>
      <c r="M125" s="17">
        <f t="shared" si="22"/>
        <v>0</v>
      </c>
      <c r="N125" s="17">
        <f t="shared" si="23"/>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v>0</v>
      </c>
      <c r="J126" s="17">
        <f>'[1]Memória 01'!E113</f>
        <v>0</v>
      </c>
      <c r="K126" s="17">
        <f t="shared" si="20"/>
        <v>0</v>
      </c>
      <c r="L126" s="17">
        <f t="shared" si="21"/>
        <v>0</v>
      </c>
      <c r="M126" s="17">
        <f t="shared" si="22"/>
        <v>0</v>
      </c>
      <c r="N126" s="17">
        <f t="shared" si="23"/>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v>0</v>
      </c>
      <c r="J127" s="17">
        <f>'[1]Memória 01'!E114</f>
        <v>0</v>
      </c>
      <c r="K127" s="17">
        <f t="shared" si="20"/>
        <v>0</v>
      </c>
      <c r="L127" s="17">
        <f t="shared" si="21"/>
        <v>0</v>
      </c>
      <c r="M127" s="17">
        <f t="shared" si="22"/>
        <v>0</v>
      </c>
      <c r="N127" s="17">
        <f t="shared" si="23"/>
        <v>0</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v>0</v>
      </c>
      <c r="J128" s="17">
        <f>'[1]Memória 01'!E115</f>
        <v>0</v>
      </c>
      <c r="K128" s="17">
        <f t="shared" si="20"/>
        <v>0</v>
      </c>
      <c r="L128" s="17">
        <f t="shared" si="21"/>
        <v>0</v>
      </c>
      <c r="M128" s="17">
        <f t="shared" si="22"/>
        <v>0</v>
      </c>
      <c r="N128" s="17">
        <f t="shared" si="23"/>
        <v>0</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v>0</v>
      </c>
      <c r="J129" s="17">
        <f>'[1]Memória 01'!E116</f>
        <v>0</v>
      </c>
      <c r="K129" s="17">
        <f t="shared" si="20"/>
        <v>0</v>
      </c>
      <c r="L129" s="17">
        <f t="shared" si="21"/>
        <v>0</v>
      </c>
      <c r="M129" s="17">
        <f t="shared" si="22"/>
        <v>0</v>
      </c>
      <c r="N129" s="17">
        <f t="shared" si="23"/>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v>0</v>
      </c>
      <c r="J130" s="17">
        <f>'[1]Memória 01'!E117</f>
        <v>0</v>
      </c>
      <c r="K130" s="17">
        <f t="shared" si="20"/>
        <v>0</v>
      </c>
      <c r="L130" s="17">
        <f t="shared" si="21"/>
        <v>0</v>
      </c>
      <c r="M130" s="17">
        <f t="shared" si="22"/>
        <v>0</v>
      </c>
      <c r="N130" s="17">
        <f t="shared" si="23"/>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v>0</v>
      </c>
      <c r="J131" s="17">
        <f>'[1]Memória 01'!E118</f>
        <v>0</v>
      </c>
      <c r="K131" s="17">
        <f t="shared" si="20"/>
        <v>0</v>
      </c>
      <c r="L131" s="17">
        <f t="shared" si="21"/>
        <v>0</v>
      </c>
      <c r="M131" s="17">
        <f t="shared" si="22"/>
        <v>0</v>
      </c>
      <c r="N131" s="17">
        <f t="shared" si="23"/>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v>0</v>
      </c>
      <c r="J132" s="17">
        <f>'[1]Memória 01'!E119</f>
        <v>0</v>
      </c>
      <c r="K132" s="17">
        <f t="shared" si="20"/>
        <v>0</v>
      </c>
      <c r="L132" s="17">
        <f t="shared" si="21"/>
        <v>0</v>
      </c>
      <c r="M132" s="17">
        <f t="shared" si="22"/>
        <v>0</v>
      </c>
      <c r="N132" s="17">
        <f t="shared" si="23"/>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v>0</v>
      </c>
      <c r="J133" s="17">
        <f>'[1]Memória 01'!E120</f>
        <v>0</v>
      </c>
      <c r="K133" s="17">
        <f t="shared" si="20"/>
        <v>0</v>
      </c>
      <c r="L133" s="17">
        <f t="shared" si="21"/>
        <v>0</v>
      </c>
      <c r="M133" s="17">
        <f t="shared" si="22"/>
        <v>0</v>
      </c>
      <c r="N133" s="17">
        <f t="shared" si="23"/>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v>0</v>
      </c>
      <c r="J134" s="17">
        <f>'[1]Memória 01'!E121</f>
        <v>0</v>
      </c>
      <c r="K134" s="17">
        <f t="shared" si="20"/>
        <v>0</v>
      </c>
      <c r="L134" s="17">
        <f t="shared" si="21"/>
        <v>0</v>
      </c>
      <c r="M134" s="17">
        <f t="shared" si="22"/>
        <v>0</v>
      </c>
      <c r="N134" s="17">
        <f t="shared" si="23"/>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v>0</v>
      </c>
      <c r="J135" s="17">
        <f>'[1]Memória 01'!E122</f>
        <v>0</v>
      </c>
      <c r="K135" s="17">
        <f t="shared" si="20"/>
        <v>0</v>
      </c>
      <c r="L135" s="17">
        <f t="shared" si="21"/>
        <v>0</v>
      </c>
      <c r="M135" s="17">
        <f t="shared" si="22"/>
        <v>0</v>
      </c>
      <c r="N135" s="17">
        <f t="shared" si="23"/>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v>0</v>
      </c>
      <c r="J136" s="17">
        <f>'[1]Memória 01'!E123</f>
        <v>0</v>
      </c>
      <c r="K136" s="17">
        <f t="shared" si="20"/>
        <v>0</v>
      </c>
      <c r="L136" s="17">
        <f t="shared" si="21"/>
        <v>0</v>
      </c>
      <c r="M136" s="17">
        <f t="shared" si="22"/>
        <v>0</v>
      </c>
      <c r="N136" s="17">
        <f t="shared" si="23"/>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v>0</v>
      </c>
      <c r="J137" s="17">
        <f>'[1]Memória 01'!E124</f>
        <v>0</v>
      </c>
      <c r="K137" s="17">
        <f t="shared" si="20"/>
        <v>0</v>
      </c>
      <c r="L137" s="17">
        <f t="shared" si="21"/>
        <v>0</v>
      </c>
      <c r="M137" s="17">
        <f t="shared" si="22"/>
        <v>0</v>
      </c>
      <c r="N137" s="17">
        <f t="shared" si="23"/>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v>0</v>
      </c>
      <c r="J138" s="17">
        <f>'[1]Memória 01'!E125</f>
        <v>0</v>
      </c>
      <c r="K138" s="17">
        <f t="shared" si="20"/>
        <v>0</v>
      </c>
      <c r="L138" s="17">
        <f t="shared" si="21"/>
        <v>0</v>
      </c>
      <c r="M138" s="17">
        <f t="shared" si="22"/>
        <v>0</v>
      </c>
      <c r="N138" s="17">
        <f t="shared" si="23"/>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v>0</v>
      </c>
      <c r="J139" s="17">
        <f>'[1]Memória 01'!E126</f>
        <v>0</v>
      </c>
      <c r="K139" s="17">
        <f t="shared" si="20"/>
        <v>0</v>
      </c>
      <c r="L139" s="17">
        <f t="shared" si="21"/>
        <v>0</v>
      </c>
      <c r="M139" s="17">
        <f t="shared" si="22"/>
        <v>0</v>
      </c>
      <c r="N139" s="17">
        <f t="shared" si="23"/>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v>0</v>
      </c>
      <c r="J140" s="17">
        <f>'[1]Memória 01'!E127</f>
        <v>0</v>
      </c>
      <c r="K140" s="17">
        <f t="shared" si="20"/>
        <v>0</v>
      </c>
      <c r="L140" s="17">
        <f t="shared" si="21"/>
        <v>0</v>
      </c>
      <c r="M140" s="17">
        <f t="shared" si="22"/>
        <v>0</v>
      </c>
      <c r="N140" s="17">
        <f t="shared" si="23"/>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v>0</v>
      </c>
      <c r="J141" s="17">
        <f>'[1]Memória 01'!E128</f>
        <v>0</v>
      </c>
      <c r="K141" s="17">
        <f t="shared" si="20"/>
        <v>0</v>
      </c>
      <c r="L141" s="17">
        <f t="shared" si="21"/>
        <v>0</v>
      </c>
      <c r="M141" s="17">
        <f t="shared" si="22"/>
        <v>0</v>
      </c>
      <c r="N141" s="17">
        <f t="shared" si="23"/>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v>0</v>
      </c>
      <c r="J142" s="17">
        <f>'[1]Memória 01'!E129</f>
        <v>0</v>
      </c>
      <c r="K142" s="17">
        <f t="shared" si="20"/>
        <v>0</v>
      </c>
      <c r="L142" s="17">
        <f t="shared" si="21"/>
        <v>0</v>
      </c>
      <c r="M142" s="17">
        <f t="shared" si="22"/>
        <v>0</v>
      </c>
      <c r="N142" s="17">
        <f t="shared" si="23"/>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v>0</v>
      </c>
      <c r="J143" s="17">
        <f>'[1]Memória 01'!E130</f>
        <v>0</v>
      </c>
      <c r="K143" s="17">
        <f t="shared" si="20"/>
        <v>0</v>
      </c>
      <c r="L143" s="17">
        <f t="shared" si="21"/>
        <v>0</v>
      </c>
      <c r="M143" s="17">
        <f t="shared" si="22"/>
        <v>0</v>
      </c>
      <c r="N143" s="17">
        <f t="shared" si="23"/>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v>0</v>
      </c>
      <c r="J144" s="17">
        <f>'[1]Memória 01'!E131</f>
        <v>0</v>
      </c>
      <c r="K144" s="17">
        <f t="shared" si="20"/>
        <v>0</v>
      </c>
      <c r="L144" s="17">
        <f t="shared" si="21"/>
        <v>0</v>
      </c>
      <c r="M144" s="17">
        <f t="shared" si="22"/>
        <v>0</v>
      </c>
      <c r="N144" s="17">
        <f t="shared" si="23"/>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v>0</v>
      </c>
      <c r="J145" s="17">
        <f>'[1]Memória 01'!E132</f>
        <v>0</v>
      </c>
      <c r="K145" s="17">
        <f t="shared" si="20"/>
        <v>0</v>
      </c>
      <c r="L145" s="17">
        <f t="shared" si="21"/>
        <v>0</v>
      </c>
      <c r="M145" s="17">
        <f t="shared" si="22"/>
        <v>0</v>
      </c>
      <c r="N145" s="17">
        <f t="shared" si="23"/>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v>0</v>
      </c>
      <c r="J146" s="17">
        <f>'[1]Memória 01'!E133</f>
        <v>0</v>
      </c>
      <c r="K146" s="17">
        <f t="shared" si="20"/>
        <v>0</v>
      </c>
      <c r="L146" s="17">
        <f t="shared" si="21"/>
        <v>0</v>
      </c>
      <c r="M146" s="17">
        <f t="shared" si="22"/>
        <v>0</v>
      </c>
      <c r="N146" s="17">
        <f t="shared" si="23"/>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v>0</v>
      </c>
      <c r="J147" s="17">
        <f>'[1]Memória 01'!E134</f>
        <v>0</v>
      </c>
      <c r="K147" s="17">
        <f t="shared" si="20"/>
        <v>0</v>
      </c>
      <c r="L147" s="17">
        <f t="shared" si="21"/>
        <v>0</v>
      </c>
      <c r="M147" s="17">
        <f t="shared" si="22"/>
        <v>0</v>
      </c>
      <c r="N147" s="17">
        <f t="shared" si="23"/>
        <v>0</v>
      </c>
      <c r="O147" s="18">
        <v>2.9095319684155269E-3</v>
      </c>
    </row>
    <row r="148" spans="1:15" ht="24" customHeight="1" x14ac:dyDescent="0.2">
      <c r="A148" s="9" t="s">
        <v>417</v>
      </c>
      <c r="B148" s="10"/>
      <c r="C148" s="9"/>
      <c r="D148" s="9" t="s">
        <v>418</v>
      </c>
      <c r="E148" s="9"/>
      <c r="F148" s="11"/>
      <c r="G148" s="9"/>
      <c r="H148" s="12">
        <v>21947.1</v>
      </c>
      <c r="I148" s="17"/>
      <c r="J148" s="17"/>
      <c r="K148" s="17"/>
      <c r="L148" s="20">
        <f>SUM(L149:L159)</f>
        <v>0</v>
      </c>
      <c r="M148" s="20">
        <f t="shared" ref="M148:N148" si="28">SUM(M149:M159)</f>
        <v>0</v>
      </c>
      <c r="N148" s="20">
        <f t="shared" si="28"/>
        <v>0</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v>0</v>
      </c>
      <c r="J149" s="17">
        <f>'[1]Memória 01'!E136</f>
        <v>0</v>
      </c>
      <c r="K149" s="17">
        <f t="shared" ref="K149:K199" si="29">I149+J149</f>
        <v>0</v>
      </c>
      <c r="L149" s="17">
        <f t="shared" ref="L149:L199" si="30">ROUND(I149*G149,2)</f>
        <v>0</v>
      </c>
      <c r="M149" s="17">
        <f t="shared" ref="M149:M199" si="31">ROUND(J149*G149,2)</f>
        <v>0</v>
      </c>
      <c r="N149" s="17">
        <f t="shared" ref="N149:N199" si="32">ROUND(K149*G149,2)</f>
        <v>0</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v>0</v>
      </c>
      <c r="J150" s="17">
        <f>'[1]Memória 01'!E137</f>
        <v>0</v>
      </c>
      <c r="K150" s="17">
        <f t="shared" si="29"/>
        <v>0</v>
      </c>
      <c r="L150" s="17">
        <f t="shared" si="30"/>
        <v>0</v>
      </c>
      <c r="M150" s="17">
        <f t="shared" si="31"/>
        <v>0</v>
      </c>
      <c r="N150" s="17">
        <f t="shared" si="32"/>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v>0</v>
      </c>
      <c r="J151" s="17">
        <f>'[1]Memória 01'!E138</f>
        <v>0</v>
      </c>
      <c r="K151" s="17">
        <f t="shared" si="29"/>
        <v>0</v>
      </c>
      <c r="L151" s="17">
        <f t="shared" si="30"/>
        <v>0</v>
      </c>
      <c r="M151" s="17">
        <f t="shared" si="31"/>
        <v>0</v>
      </c>
      <c r="N151" s="17">
        <f t="shared" si="32"/>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v>0</v>
      </c>
      <c r="J152" s="17">
        <f>'[1]Memória 01'!E139</f>
        <v>0</v>
      </c>
      <c r="K152" s="17">
        <f t="shared" si="29"/>
        <v>0</v>
      </c>
      <c r="L152" s="17">
        <f t="shared" si="30"/>
        <v>0</v>
      </c>
      <c r="M152" s="17">
        <f t="shared" si="31"/>
        <v>0</v>
      </c>
      <c r="N152" s="17">
        <f t="shared" si="32"/>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v>0</v>
      </c>
      <c r="J153" s="17">
        <f>'[1]Memória 01'!E140</f>
        <v>0</v>
      </c>
      <c r="K153" s="17">
        <f t="shared" si="29"/>
        <v>0</v>
      </c>
      <c r="L153" s="17">
        <f t="shared" si="30"/>
        <v>0</v>
      </c>
      <c r="M153" s="17">
        <f t="shared" si="31"/>
        <v>0</v>
      </c>
      <c r="N153" s="17">
        <f t="shared" si="32"/>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v>0</v>
      </c>
      <c r="J154" s="17">
        <f>'[1]Memória 01'!E141</f>
        <v>0</v>
      </c>
      <c r="K154" s="17">
        <f t="shared" si="29"/>
        <v>0</v>
      </c>
      <c r="L154" s="17">
        <f t="shared" si="30"/>
        <v>0</v>
      </c>
      <c r="M154" s="17">
        <f t="shared" si="31"/>
        <v>0</v>
      </c>
      <c r="N154" s="17">
        <f t="shared" si="32"/>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v>0</v>
      </c>
      <c r="J155" s="17">
        <f>'[1]Memória 01'!E142</f>
        <v>0</v>
      </c>
      <c r="K155" s="17">
        <f t="shared" si="29"/>
        <v>0</v>
      </c>
      <c r="L155" s="17">
        <f t="shared" si="30"/>
        <v>0</v>
      </c>
      <c r="M155" s="17">
        <f t="shared" si="31"/>
        <v>0</v>
      </c>
      <c r="N155" s="17">
        <f t="shared" si="32"/>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v>0</v>
      </c>
      <c r="J156" s="17">
        <f>'[1]Memória 01'!E143</f>
        <v>0</v>
      </c>
      <c r="K156" s="17">
        <f t="shared" si="29"/>
        <v>0</v>
      </c>
      <c r="L156" s="17">
        <f t="shared" si="30"/>
        <v>0</v>
      </c>
      <c r="M156" s="17">
        <f t="shared" si="31"/>
        <v>0</v>
      </c>
      <c r="N156" s="17">
        <f t="shared" si="32"/>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v>0</v>
      </c>
      <c r="J157" s="17">
        <f>'[1]Memória 01'!E144</f>
        <v>0</v>
      </c>
      <c r="K157" s="17">
        <f t="shared" si="29"/>
        <v>0</v>
      </c>
      <c r="L157" s="17">
        <f t="shared" si="30"/>
        <v>0</v>
      </c>
      <c r="M157" s="17">
        <f t="shared" si="31"/>
        <v>0</v>
      </c>
      <c r="N157" s="17">
        <f t="shared" si="32"/>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v>0</v>
      </c>
      <c r="J158" s="17">
        <f>'[1]Memória 01'!E145</f>
        <v>0</v>
      </c>
      <c r="K158" s="17">
        <f t="shared" si="29"/>
        <v>0</v>
      </c>
      <c r="L158" s="17">
        <f t="shared" si="30"/>
        <v>0</v>
      </c>
      <c r="M158" s="17">
        <f t="shared" si="31"/>
        <v>0</v>
      </c>
      <c r="N158" s="17">
        <f t="shared" si="32"/>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v>0</v>
      </c>
      <c r="J159" s="17">
        <f>'[1]Memória 01'!E146</f>
        <v>0</v>
      </c>
      <c r="K159" s="17">
        <f t="shared" si="29"/>
        <v>0</v>
      </c>
      <c r="L159" s="17">
        <f t="shared" si="30"/>
        <v>0</v>
      </c>
      <c r="M159" s="17">
        <f t="shared" si="31"/>
        <v>0</v>
      </c>
      <c r="N159" s="17">
        <f t="shared" si="32"/>
        <v>0</v>
      </c>
      <c r="O159" s="18">
        <v>7.4610611011175759E-3</v>
      </c>
    </row>
    <row r="160" spans="1:15" ht="24" customHeight="1" x14ac:dyDescent="0.2">
      <c r="A160" s="9" t="s">
        <v>452</v>
      </c>
      <c r="B160" s="10"/>
      <c r="C160" s="9"/>
      <c r="D160" s="9" t="s">
        <v>453</v>
      </c>
      <c r="E160" s="9"/>
      <c r="F160" s="11"/>
      <c r="G160" s="9"/>
      <c r="H160" s="12">
        <v>14666.38</v>
      </c>
      <c r="I160" s="17"/>
      <c r="J160" s="17"/>
      <c r="K160" s="17"/>
      <c r="L160" s="20">
        <f>SUM(L161:L167)</f>
        <v>0</v>
      </c>
      <c r="M160" s="20">
        <f t="shared" ref="M160:N160" si="33">SUM(M161:M167)</f>
        <v>0</v>
      </c>
      <c r="N160" s="20">
        <f t="shared" si="33"/>
        <v>0</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v>0</v>
      </c>
      <c r="J161" s="17">
        <f>'[1]Memória 01'!E148</f>
        <v>0</v>
      </c>
      <c r="K161" s="17">
        <f t="shared" si="29"/>
        <v>0</v>
      </c>
      <c r="L161" s="17">
        <f t="shared" si="30"/>
        <v>0</v>
      </c>
      <c r="M161" s="17">
        <f t="shared" si="31"/>
        <v>0</v>
      </c>
      <c r="N161" s="17">
        <f t="shared" si="32"/>
        <v>0</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v>0</v>
      </c>
      <c r="J162" s="17">
        <f>'[1]Memória 01'!E149</f>
        <v>0</v>
      </c>
      <c r="K162" s="17">
        <f t="shared" si="29"/>
        <v>0</v>
      </c>
      <c r="L162" s="17">
        <f t="shared" si="30"/>
        <v>0</v>
      </c>
      <c r="M162" s="17">
        <f t="shared" si="31"/>
        <v>0</v>
      </c>
      <c r="N162" s="17">
        <f t="shared" si="32"/>
        <v>0</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v>0</v>
      </c>
      <c r="J163" s="17">
        <f>'[1]Memória 01'!E150</f>
        <v>0</v>
      </c>
      <c r="K163" s="17">
        <f t="shared" si="29"/>
        <v>0</v>
      </c>
      <c r="L163" s="17">
        <f t="shared" si="30"/>
        <v>0</v>
      </c>
      <c r="M163" s="17">
        <f t="shared" si="31"/>
        <v>0</v>
      </c>
      <c r="N163" s="17">
        <f t="shared" si="32"/>
        <v>0</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v>0</v>
      </c>
      <c r="J164" s="17">
        <f>'[1]Memória 01'!E151</f>
        <v>0</v>
      </c>
      <c r="K164" s="17">
        <f t="shared" si="29"/>
        <v>0</v>
      </c>
      <c r="L164" s="17">
        <f t="shared" si="30"/>
        <v>0</v>
      </c>
      <c r="M164" s="17">
        <f t="shared" si="31"/>
        <v>0</v>
      </c>
      <c r="N164" s="17">
        <f t="shared" si="32"/>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v>0</v>
      </c>
      <c r="J165" s="17">
        <f>'[1]Memória 01'!E152</f>
        <v>0</v>
      </c>
      <c r="K165" s="17">
        <f t="shared" si="29"/>
        <v>0</v>
      </c>
      <c r="L165" s="17">
        <f t="shared" si="30"/>
        <v>0</v>
      </c>
      <c r="M165" s="17">
        <f t="shared" si="31"/>
        <v>0</v>
      </c>
      <c r="N165" s="17">
        <f t="shared" si="32"/>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v>0</v>
      </c>
      <c r="J166" s="17">
        <f>'[1]Memória 01'!E153</f>
        <v>0</v>
      </c>
      <c r="K166" s="17">
        <f t="shared" si="29"/>
        <v>0</v>
      </c>
      <c r="L166" s="17">
        <f t="shared" si="30"/>
        <v>0</v>
      </c>
      <c r="M166" s="17">
        <f t="shared" si="31"/>
        <v>0</v>
      </c>
      <c r="N166" s="17">
        <f t="shared" si="32"/>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v>0</v>
      </c>
      <c r="J167" s="17">
        <f>'[1]Memória 01'!E154</f>
        <v>0</v>
      </c>
      <c r="K167" s="17">
        <f t="shared" si="29"/>
        <v>0</v>
      </c>
      <c r="L167" s="17">
        <f t="shared" si="30"/>
        <v>0</v>
      </c>
      <c r="M167" s="17">
        <f t="shared" si="31"/>
        <v>0</v>
      </c>
      <c r="N167" s="17">
        <f t="shared" si="32"/>
        <v>0</v>
      </c>
      <c r="O167" s="18">
        <v>2.6699205311600553E-3</v>
      </c>
    </row>
    <row r="168" spans="1:15" ht="24" customHeight="1" x14ac:dyDescent="0.2">
      <c r="A168" s="9" t="s">
        <v>473</v>
      </c>
      <c r="B168" s="10"/>
      <c r="C168" s="9"/>
      <c r="D168" s="9" t="s">
        <v>474</v>
      </c>
      <c r="E168" s="9"/>
      <c r="F168" s="11"/>
      <c r="G168" s="9"/>
      <c r="H168" s="12">
        <v>16742.060000000001</v>
      </c>
      <c r="I168" s="17"/>
      <c r="J168" s="17"/>
      <c r="K168" s="17"/>
      <c r="L168" s="20">
        <f>L169+L176+L183</f>
        <v>0</v>
      </c>
      <c r="M168" s="20">
        <f t="shared" ref="M168:N168" si="34">M169+M176+M183</f>
        <v>0</v>
      </c>
      <c r="N168" s="20">
        <f t="shared" si="34"/>
        <v>0</v>
      </c>
      <c r="O168" s="13">
        <v>1.980249313464974E-2</v>
      </c>
    </row>
    <row r="169" spans="1:15" ht="24" customHeight="1" x14ac:dyDescent="0.2">
      <c r="A169" s="9" t="s">
        <v>475</v>
      </c>
      <c r="B169" s="10"/>
      <c r="C169" s="9"/>
      <c r="D169" s="9" t="s">
        <v>476</v>
      </c>
      <c r="E169" s="9"/>
      <c r="F169" s="11"/>
      <c r="G169" s="9"/>
      <c r="H169" s="12">
        <v>5831.12</v>
      </c>
      <c r="I169" s="17"/>
      <c r="J169" s="17"/>
      <c r="K169" s="17"/>
      <c r="L169" s="20">
        <f>SUM(L170:L175)</f>
        <v>0</v>
      </c>
      <c r="M169" s="20">
        <f t="shared" ref="M169:N169" si="35">SUM(M170:M175)</f>
        <v>0</v>
      </c>
      <c r="N169" s="20">
        <f t="shared" si="35"/>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v>0</v>
      </c>
      <c r="J170" s="17">
        <f>'[1]Memória 01'!E157</f>
        <v>0</v>
      </c>
      <c r="K170" s="17">
        <f t="shared" si="29"/>
        <v>0</v>
      </c>
      <c r="L170" s="17">
        <f t="shared" si="30"/>
        <v>0</v>
      </c>
      <c r="M170" s="17">
        <f t="shared" si="31"/>
        <v>0</v>
      </c>
      <c r="N170" s="17">
        <f t="shared" si="32"/>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v>0</v>
      </c>
      <c r="J171" s="17">
        <f>'[1]Memória 01'!E158</f>
        <v>0</v>
      </c>
      <c r="K171" s="17">
        <f t="shared" si="29"/>
        <v>0</v>
      </c>
      <c r="L171" s="17">
        <f t="shared" si="30"/>
        <v>0</v>
      </c>
      <c r="M171" s="17">
        <f t="shared" si="31"/>
        <v>0</v>
      </c>
      <c r="N171" s="17">
        <f t="shared" si="32"/>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v>0</v>
      </c>
      <c r="J172" s="17">
        <f>'[1]Memória 01'!E159</f>
        <v>0</v>
      </c>
      <c r="K172" s="17">
        <f t="shared" si="29"/>
        <v>0</v>
      </c>
      <c r="L172" s="17">
        <f t="shared" si="30"/>
        <v>0</v>
      </c>
      <c r="M172" s="17">
        <f t="shared" si="31"/>
        <v>0</v>
      </c>
      <c r="N172" s="17">
        <f t="shared" si="32"/>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v>0</v>
      </c>
      <c r="J173" s="17">
        <f>'[1]Memória 01'!E160</f>
        <v>0</v>
      </c>
      <c r="K173" s="17">
        <f t="shared" si="29"/>
        <v>0</v>
      </c>
      <c r="L173" s="17">
        <f t="shared" si="30"/>
        <v>0</v>
      </c>
      <c r="M173" s="17">
        <f t="shared" si="31"/>
        <v>0</v>
      </c>
      <c r="N173" s="17">
        <f t="shared" si="32"/>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v>0</v>
      </c>
      <c r="J174" s="17">
        <f>'[1]Memória 01'!E161</f>
        <v>0</v>
      </c>
      <c r="K174" s="17">
        <f t="shared" si="29"/>
        <v>0</v>
      </c>
      <c r="L174" s="17">
        <f t="shared" si="30"/>
        <v>0</v>
      </c>
      <c r="M174" s="17">
        <f t="shared" si="31"/>
        <v>0</v>
      </c>
      <c r="N174" s="17">
        <f t="shared" si="32"/>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v>0</v>
      </c>
      <c r="J175" s="17">
        <f>'[1]Memória 01'!E162</f>
        <v>0</v>
      </c>
      <c r="K175" s="17">
        <f t="shared" si="29"/>
        <v>0</v>
      </c>
      <c r="L175" s="17">
        <f t="shared" si="30"/>
        <v>0</v>
      </c>
      <c r="M175" s="17">
        <f t="shared" si="31"/>
        <v>0</v>
      </c>
      <c r="N175" s="17">
        <f t="shared" si="32"/>
        <v>0</v>
      </c>
      <c r="O175" s="18">
        <v>2.4593941232367586E-3</v>
      </c>
    </row>
    <row r="176" spans="1:15" ht="24" customHeight="1" x14ac:dyDescent="0.2">
      <c r="A176" s="9" t="s">
        <v>495</v>
      </c>
      <c r="B176" s="10"/>
      <c r="C176" s="9"/>
      <c r="D176" s="9" t="s">
        <v>496</v>
      </c>
      <c r="E176" s="9"/>
      <c r="F176" s="11"/>
      <c r="G176" s="9"/>
      <c r="H176" s="12">
        <v>2445.0300000000002</v>
      </c>
      <c r="I176" s="17"/>
      <c r="J176" s="17"/>
      <c r="K176" s="17"/>
      <c r="L176" s="20">
        <f>SUM(L177:L182)</f>
        <v>0</v>
      </c>
      <c r="M176" s="20">
        <f t="shared" ref="M176:N176" si="36">SUM(M177:M182)</f>
        <v>0</v>
      </c>
      <c r="N176" s="20">
        <f t="shared" si="36"/>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v>0</v>
      </c>
      <c r="J177" s="17">
        <f>'[1]Memória 01'!E164</f>
        <v>0</v>
      </c>
      <c r="K177" s="17">
        <f t="shared" si="29"/>
        <v>0</v>
      </c>
      <c r="L177" s="17">
        <f t="shared" si="30"/>
        <v>0</v>
      </c>
      <c r="M177" s="17">
        <f t="shared" si="31"/>
        <v>0</v>
      </c>
      <c r="N177" s="17">
        <f t="shared" si="32"/>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v>0</v>
      </c>
      <c r="J178" s="17">
        <f>'[1]Memória 01'!E165</f>
        <v>0</v>
      </c>
      <c r="K178" s="17">
        <f t="shared" si="29"/>
        <v>0</v>
      </c>
      <c r="L178" s="17">
        <f t="shared" si="30"/>
        <v>0</v>
      </c>
      <c r="M178" s="17">
        <f t="shared" si="31"/>
        <v>0</v>
      </c>
      <c r="N178" s="17">
        <f t="shared" si="32"/>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v>0</v>
      </c>
      <c r="J179" s="17">
        <f>'[1]Memória 01'!E166</f>
        <v>0</v>
      </c>
      <c r="K179" s="17">
        <f t="shared" si="29"/>
        <v>0</v>
      </c>
      <c r="L179" s="17">
        <f t="shared" si="30"/>
        <v>0</v>
      </c>
      <c r="M179" s="17">
        <f t="shared" si="31"/>
        <v>0</v>
      </c>
      <c r="N179" s="17">
        <f t="shared" si="32"/>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v>0</v>
      </c>
      <c r="J180" s="17">
        <f>'[1]Memória 01'!E167</f>
        <v>0</v>
      </c>
      <c r="K180" s="17">
        <f t="shared" si="29"/>
        <v>0</v>
      </c>
      <c r="L180" s="17">
        <f t="shared" si="30"/>
        <v>0</v>
      </c>
      <c r="M180" s="17">
        <f t="shared" si="31"/>
        <v>0</v>
      </c>
      <c r="N180" s="17">
        <f t="shared" si="32"/>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v>0</v>
      </c>
      <c r="J181" s="17">
        <f>'[1]Memória 01'!E168</f>
        <v>0</v>
      </c>
      <c r="K181" s="17">
        <f t="shared" si="29"/>
        <v>0</v>
      </c>
      <c r="L181" s="17">
        <f t="shared" si="30"/>
        <v>0</v>
      </c>
      <c r="M181" s="17">
        <f t="shared" si="31"/>
        <v>0</v>
      </c>
      <c r="N181" s="17">
        <f t="shared" si="32"/>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v>0</v>
      </c>
      <c r="J182" s="17">
        <f>'[1]Memória 01'!E169</f>
        <v>0</v>
      </c>
      <c r="K182" s="17">
        <f t="shared" si="29"/>
        <v>0</v>
      </c>
      <c r="L182" s="17">
        <f t="shared" si="30"/>
        <v>0</v>
      </c>
      <c r="M182" s="17">
        <f t="shared" si="31"/>
        <v>0</v>
      </c>
      <c r="N182" s="17">
        <f t="shared" si="32"/>
        <v>0</v>
      </c>
      <c r="O182" s="18">
        <v>2.5304803478347143E-4</v>
      </c>
    </row>
    <row r="183" spans="1:15" ht="24" customHeight="1" x14ac:dyDescent="0.2">
      <c r="A183" s="9" t="s">
        <v>509</v>
      </c>
      <c r="B183" s="10"/>
      <c r="C183" s="9"/>
      <c r="D183" s="9" t="s">
        <v>510</v>
      </c>
      <c r="E183" s="9"/>
      <c r="F183" s="11"/>
      <c r="G183" s="9"/>
      <c r="H183" s="12">
        <v>8465.91</v>
      </c>
      <c r="I183" s="17"/>
      <c r="J183" s="17"/>
      <c r="K183" s="17"/>
      <c r="L183" s="17">
        <f>SUM(L184:L193)</f>
        <v>0</v>
      </c>
      <c r="M183" s="17">
        <f t="shared" ref="M183:N183" si="37">SUM(M184:M193)</f>
        <v>0</v>
      </c>
      <c r="N183" s="17">
        <f t="shared" si="37"/>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v>0</v>
      </c>
      <c r="J184" s="17">
        <f>'[1]Memória 01'!E171</f>
        <v>0</v>
      </c>
      <c r="K184" s="17">
        <f t="shared" si="29"/>
        <v>0</v>
      </c>
      <c r="L184" s="17">
        <f t="shared" si="30"/>
        <v>0</v>
      </c>
      <c r="M184" s="17">
        <f t="shared" si="31"/>
        <v>0</v>
      </c>
      <c r="N184" s="17">
        <f t="shared" si="32"/>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v>0</v>
      </c>
      <c r="J185" s="17">
        <f>'[1]Memória 01'!E172</f>
        <v>0</v>
      </c>
      <c r="K185" s="17">
        <f t="shared" si="29"/>
        <v>0</v>
      </c>
      <c r="L185" s="17">
        <f t="shared" si="30"/>
        <v>0</v>
      </c>
      <c r="M185" s="17">
        <f t="shared" si="31"/>
        <v>0</v>
      </c>
      <c r="N185" s="17">
        <f t="shared" si="32"/>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v>0</v>
      </c>
      <c r="J186" s="17">
        <f>'[1]Memória 01'!E173</f>
        <v>0</v>
      </c>
      <c r="K186" s="17">
        <f t="shared" si="29"/>
        <v>0</v>
      </c>
      <c r="L186" s="17">
        <f t="shared" si="30"/>
        <v>0</v>
      </c>
      <c r="M186" s="17">
        <f t="shared" si="31"/>
        <v>0</v>
      </c>
      <c r="N186" s="17">
        <f t="shared" si="32"/>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v>0</v>
      </c>
      <c r="J187" s="17">
        <f>'[1]Memória 01'!E174</f>
        <v>0</v>
      </c>
      <c r="K187" s="17">
        <f t="shared" si="29"/>
        <v>0</v>
      </c>
      <c r="L187" s="17">
        <f t="shared" si="30"/>
        <v>0</v>
      </c>
      <c r="M187" s="17">
        <f t="shared" si="31"/>
        <v>0</v>
      </c>
      <c r="N187" s="17">
        <f t="shared" si="32"/>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v>0</v>
      </c>
      <c r="J188" s="17">
        <f>'[1]Memória 01'!E175</f>
        <v>0</v>
      </c>
      <c r="K188" s="17">
        <f t="shared" si="29"/>
        <v>0</v>
      </c>
      <c r="L188" s="17">
        <f t="shared" si="30"/>
        <v>0</v>
      </c>
      <c r="M188" s="17">
        <f t="shared" si="31"/>
        <v>0</v>
      </c>
      <c r="N188" s="17">
        <f t="shared" si="32"/>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v>0</v>
      </c>
      <c r="J189" s="17">
        <f>'[1]Memória 01'!E176</f>
        <v>0</v>
      </c>
      <c r="K189" s="17">
        <f t="shared" si="29"/>
        <v>0</v>
      </c>
      <c r="L189" s="17">
        <f t="shared" si="30"/>
        <v>0</v>
      </c>
      <c r="M189" s="17">
        <f t="shared" si="31"/>
        <v>0</v>
      </c>
      <c r="N189" s="17">
        <f t="shared" si="32"/>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v>0</v>
      </c>
      <c r="J190" s="17">
        <f>'[1]Memória 01'!E177</f>
        <v>0</v>
      </c>
      <c r="K190" s="17">
        <f t="shared" si="29"/>
        <v>0</v>
      </c>
      <c r="L190" s="17">
        <f t="shared" si="30"/>
        <v>0</v>
      </c>
      <c r="M190" s="17">
        <f t="shared" si="31"/>
        <v>0</v>
      </c>
      <c r="N190" s="17">
        <f t="shared" si="32"/>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v>0</v>
      </c>
      <c r="J191" s="17">
        <f>'[1]Memória 01'!E178</f>
        <v>0</v>
      </c>
      <c r="K191" s="17">
        <f t="shared" si="29"/>
        <v>0</v>
      </c>
      <c r="L191" s="17">
        <f t="shared" si="30"/>
        <v>0</v>
      </c>
      <c r="M191" s="17">
        <f t="shared" si="31"/>
        <v>0</v>
      </c>
      <c r="N191" s="17">
        <f t="shared" si="32"/>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v>0</v>
      </c>
      <c r="J192" s="17">
        <f>'[1]Memória 01'!E179</f>
        <v>0</v>
      </c>
      <c r="K192" s="17">
        <f t="shared" si="29"/>
        <v>0</v>
      </c>
      <c r="L192" s="17">
        <f t="shared" si="30"/>
        <v>0</v>
      </c>
      <c r="M192" s="17">
        <f t="shared" si="31"/>
        <v>0</v>
      </c>
      <c r="N192" s="17">
        <f t="shared" si="32"/>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v>0</v>
      </c>
      <c r="J193" s="17">
        <f>'[1]Memória 01'!E180</f>
        <v>0</v>
      </c>
      <c r="K193" s="17">
        <f t="shared" si="29"/>
        <v>0</v>
      </c>
      <c r="L193" s="17">
        <f t="shared" si="30"/>
        <v>0</v>
      </c>
      <c r="M193" s="17">
        <f t="shared" si="31"/>
        <v>0</v>
      </c>
      <c r="N193" s="17">
        <f t="shared" si="32"/>
        <v>0</v>
      </c>
      <c r="O193" s="18">
        <v>2.4593941232367586E-3</v>
      </c>
    </row>
    <row r="194" spans="1:15" ht="24" customHeight="1" x14ac:dyDescent="0.2">
      <c r="A194" s="9" t="s">
        <v>525</v>
      </c>
      <c r="B194" s="10"/>
      <c r="C194" s="9"/>
      <c r="D194" s="9" t="s">
        <v>526</v>
      </c>
      <c r="E194" s="9"/>
      <c r="F194" s="11"/>
      <c r="G194" s="9"/>
      <c r="H194" s="12">
        <v>12216.75</v>
      </c>
      <c r="I194" s="17"/>
      <c r="J194" s="17"/>
      <c r="K194" s="17"/>
      <c r="L194" s="20">
        <f>SUM(L195:L199)</f>
        <v>0</v>
      </c>
      <c r="M194" s="20">
        <f t="shared" ref="M194:N194" si="38">SUM(M195:M199)</f>
        <v>0</v>
      </c>
      <c r="N194" s="20">
        <f t="shared" si="38"/>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v>0</v>
      </c>
      <c r="J195" s="17">
        <f>'[1]Memória 01'!E182</f>
        <v>0</v>
      </c>
      <c r="K195" s="17">
        <f t="shared" si="29"/>
        <v>0</v>
      </c>
      <c r="L195" s="17">
        <f t="shared" si="30"/>
        <v>0</v>
      </c>
      <c r="M195" s="17">
        <f t="shared" si="31"/>
        <v>0</v>
      </c>
      <c r="N195" s="17">
        <f t="shared" si="32"/>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v>0</v>
      </c>
      <c r="J196" s="17">
        <f>'[1]Memória 01'!E183</f>
        <v>0</v>
      </c>
      <c r="K196" s="17">
        <f t="shared" si="29"/>
        <v>0</v>
      </c>
      <c r="L196" s="17">
        <f t="shared" si="30"/>
        <v>0</v>
      </c>
      <c r="M196" s="17">
        <f t="shared" si="31"/>
        <v>0</v>
      </c>
      <c r="N196" s="17">
        <f t="shared" si="32"/>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v>0</v>
      </c>
      <c r="J197" s="17">
        <f>'[1]Memória 01'!E184</f>
        <v>0</v>
      </c>
      <c r="K197" s="17">
        <f t="shared" si="29"/>
        <v>0</v>
      </c>
      <c r="L197" s="17">
        <f t="shared" si="30"/>
        <v>0</v>
      </c>
      <c r="M197" s="17">
        <f t="shared" si="31"/>
        <v>0</v>
      </c>
      <c r="N197" s="17">
        <f t="shared" si="32"/>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v>0</v>
      </c>
      <c r="J198" s="17">
        <f>'[1]Memória 01'!E185</f>
        <v>0</v>
      </c>
      <c r="K198" s="17">
        <f t="shared" si="29"/>
        <v>0</v>
      </c>
      <c r="L198" s="17">
        <f t="shared" si="30"/>
        <v>0</v>
      </c>
      <c r="M198" s="17">
        <f t="shared" si="31"/>
        <v>0</v>
      </c>
      <c r="N198" s="17">
        <f t="shared" si="32"/>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v>0</v>
      </c>
      <c r="J199" s="17">
        <f>'[1]Memória 01'!E186</f>
        <v>0</v>
      </c>
      <c r="K199" s="17">
        <f t="shared" si="29"/>
        <v>0</v>
      </c>
      <c r="L199" s="17">
        <f t="shared" si="30"/>
        <v>0</v>
      </c>
      <c r="M199" s="17">
        <f t="shared" si="31"/>
        <v>0</v>
      </c>
      <c r="N199" s="17">
        <f t="shared" si="32"/>
        <v>0</v>
      </c>
      <c r="O199" s="18">
        <v>4.1218182276032587E-4</v>
      </c>
    </row>
    <row r="200" spans="1:15" x14ac:dyDescent="0.2">
      <c r="A200" s="29" t="s">
        <v>540</v>
      </c>
      <c r="B200" s="29"/>
      <c r="C200" s="29"/>
      <c r="D200" s="29"/>
      <c r="E200" s="29"/>
      <c r="F200" s="29"/>
      <c r="G200" s="29"/>
      <c r="H200" s="22">
        <f>H194+H168+H160+H148+H111+H104+H100+H89+H79+H76+H71+H63+H56+H38+H26+H23+H18</f>
        <v>845452.13000000012</v>
      </c>
      <c r="I200" s="21"/>
      <c r="J200" s="21"/>
      <c r="K200" s="21"/>
      <c r="L200" s="22">
        <f>L194+L168+L160+L148+L111+L104+L100+L89+L79+L76+L71+L63+L56+L38+L26+L23+L18</f>
        <v>0</v>
      </c>
      <c r="M200" s="22">
        <f t="shared" ref="M200:N200" si="39">M194+M168+M160+M148+M111+M104+M100+M89+M79+M76+M71+M63+M56+M38+M26+M23+M18</f>
        <v>114585.33</v>
      </c>
      <c r="N200" s="22">
        <f t="shared" si="39"/>
        <v>114585.33</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30"/>
      <c r="B202" s="30"/>
      <c r="C202" s="30"/>
      <c r="D202" s="30"/>
      <c r="E202" s="30"/>
      <c r="F202" s="30"/>
      <c r="G202" s="30"/>
      <c r="H202" s="30"/>
      <c r="I202" s="30"/>
      <c r="J202" s="30"/>
      <c r="K202" s="30"/>
      <c r="L202" s="30"/>
      <c r="M202" s="30"/>
      <c r="N202" s="30"/>
      <c r="O202" s="30"/>
    </row>
  </sheetData>
  <mergeCells count="45">
    <mergeCell ref="A2:O2"/>
    <mergeCell ref="A3:O3"/>
    <mergeCell ref="A4:O4"/>
    <mergeCell ref="A5:C5"/>
    <mergeCell ref="E5:G5"/>
    <mergeCell ref="H5:K5"/>
    <mergeCell ref="M5:O5"/>
    <mergeCell ref="A6:C6"/>
    <mergeCell ref="E6:G6"/>
    <mergeCell ref="H6:K6"/>
    <mergeCell ref="M6:O6"/>
    <mergeCell ref="A7:C7"/>
    <mergeCell ref="E7:K7"/>
    <mergeCell ref="M7:O7"/>
    <mergeCell ref="A8:C8"/>
    <mergeCell ref="E8:K8"/>
    <mergeCell ref="M8:O8"/>
    <mergeCell ref="A9:D9"/>
    <mergeCell ref="E9:L9"/>
    <mergeCell ref="M9:O9"/>
    <mergeCell ref="N14:O14"/>
    <mergeCell ref="A10:D10"/>
    <mergeCell ref="E10:L10"/>
    <mergeCell ref="M10:O10"/>
    <mergeCell ref="A11:O11"/>
    <mergeCell ref="A12:O12"/>
    <mergeCell ref="E13:H13"/>
    <mergeCell ref="K13:M13"/>
    <mergeCell ref="N13:O13"/>
    <mergeCell ref="A14:B14"/>
    <mergeCell ref="C14:D14"/>
    <mergeCell ref="E14:H14"/>
    <mergeCell ref="I14:J14"/>
    <mergeCell ref="K14:M14"/>
    <mergeCell ref="A200:G200"/>
    <mergeCell ref="A202:O202"/>
    <mergeCell ref="A15:O15"/>
    <mergeCell ref="A16:A17"/>
    <mergeCell ref="B16:B17"/>
    <mergeCell ref="C16:C17"/>
    <mergeCell ref="D16:D17"/>
    <mergeCell ref="E16:E17"/>
    <mergeCell ref="F16:H16"/>
    <mergeCell ref="I16:K16"/>
    <mergeCell ref="L16:N16"/>
  </mergeCells>
  <pageMargins left="0.25" right="0.25" top="0.75" bottom="0.75" header="0.3" footer="0.3"/>
  <pageSetup paperSize="9" scale="6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BE6C0-D8B8-43E6-B8E4-48C5A4B01D89}">
  <sheetPr>
    <pageSetUpPr fitToPage="1"/>
  </sheetPr>
  <dimension ref="A1:L189"/>
  <sheetViews>
    <sheetView view="pageBreakPreview" topLeftCell="A171" zoomScale="80" zoomScaleNormal="80" zoomScaleSheetLayoutView="80" workbookViewId="0">
      <selection activeCell="D27" sqref="D27"/>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64" t="s">
        <v>541</v>
      </c>
      <c r="B1" s="64"/>
      <c r="C1" s="64"/>
      <c r="D1" s="64"/>
    </row>
    <row r="2" spans="1:12" x14ac:dyDescent="0.2">
      <c r="A2" s="64"/>
      <c r="B2" s="64"/>
      <c r="C2" s="64"/>
      <c r="D2" s="64"/>
    </row>
    <row r="3" spans="1:12" ht="14.25" customHeight="1" x14ac:dyDescent="0.2">
      <c r="A3" s="32" t="s">
        <v>30</v>
      </c>
      <c r="B3" s="32" t="s">
        <v>33</v>
      </c>
      <c r="C3" s="32" t="s">
        <v>34</v>
      </c>
      <c r="D3" s="32" t="s">
        <v>542</v>
      </c>
      <c r="E3" s="26"/>
      <c r="F3" s="26"/>
      <c r="G3" s="26"/>
      <c r="H3" s="26"/>
      <c r="I3" s="26"/>
      <c r="J3" s="26"/>
      <c r="K3" s="26"/>
      <c r="L3" s="26"/>
    </row>
    <row r="4" spans="1:12" x14ac:dyDescent="0.2">
      <c r="A4" s="32"/>
      <c r="B4" s="32"/>
      <c r="C4" s="32"/>
      <c r="D4" s="32"/>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t="s">
        <v>543</v>
      </c>
      <c r="E6" s="1">
        <v>2.4900000000000002</v>
      </c>
    </row>
    <row r="7" spans="1:12" ht="36" customHeight="1" x14ac:dyDescent="0.2">
      <c r="A7" s="14" t="s">
        <v>53</v>
      </c>
      <c r="B7" s="14" t="s">
        <v>56</v>
      </c>
      <c r="C7" s="15" t="s">
        <v>52</v>
      </c>
      <c r="D7" s="27" t="s">
        <v>544</v>
      </c>
      <c r="E7" s="1">
        <v>12</v>
      </c>
    </row>
    <row r="8" spans="1:12" ht="38.25" x14ac:dyDescent="0.2">
      <c r="A8" s="14" t="s">
        <v>57</v>
      </c>
      <c r="B8" s="14" t="s">
        <v>59</v>
      </c>
      <c r="C8" s="15" t="s">
        <v>60</v>
      </c>
      <c r="D8" s="27" t="s">
        <v>545</v>
      </c>
      <c r="E8" s="1">
        <f>11.9+17.76+1.1+14.17+3.7+3.7+11.9+17.76+14.17+5</f>
        <v>101.16000000000003</v>
      </c>
    </row>
    <row r="9" spans="1:12" ht="25.5" x14ac:dyDescent="0.2">
      <c r="A9" s="14" t="s">
        <v>61</v>
      </c>
      <c r="B9" s="14" t="s">
        <v>63</v>
      </c>
      <c r="C9" s="15" t="s">
        <v>64</v>
      </c>
      <c r="D9" s="27" t="s">
        <v>546</v>
      </c>
      <c r="E9" s="1">
        <f>ROUND(419.98*0.53,2)</f>
        <v>222.59</v>
      </c>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t="s">
        <v>547</v>
      </c>
      <c r="E11" s="1">
        <v>28.88</v>
      </c>
    </row>
    <row r="12" spans="1:12" ht="24" customHeight="1" x14ac:dyDescent="0.2">
      <c r="A12" s="14" t="s">
        <v>70</v>
      </c>
      <c r="B12" s="14" t="s">
        <v>72</v>
      </c>
      <c r="C12" s="15" t="s">
        <v>64</v>
      </c>
      <c r="D12" s="27" t="s">
        <v>548</v>
      </c>
      <c r="E12" s="1">
        <v>52.16</v>
      </c>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t="s">
        <v>549</v>
      </c>
      <c r="E15" s="1">
        <v>5.16</v>
      </c>
    </row>
    <row r="16" spans="1:12" ht="36" customHeight="1" x14ac:dyDescent="0.2">
      <c r="A16" s="14" t="s">
        <v>80</v>
      </c>
      <c r="B16" s="14" t="s">
        <v>82</v>
      </c>
      <c r="C16" s="15" t="s">
        <v>52</v>
      </c>
      <c r="D16" s="27" t="s">
        <v>550</v>
      </c>
      <c r="E16" s="1">
        <v>96.48</v>
      </c>
    </row>
    <row r="17" spans="1:5" ht="24" customHeight="1" x14ac:dyDescent="0.2">
      <c r="A17" s="14" t="s">
        <v>83</v>
      </c>
      <c r="B17" s="14" t="s">
        <v>85</v>
      </c>
      <c r="C17" s="15" t="s">
        <v>86</v>
      </c>
      <c r="D17" s="27" t="s">
        <v>551</v>
      </c>
      <c r="E17" s="1">
        <f>241+389.6</f>
        <v>630.6</v>
      </c>
    </row>
    <row r="18" spans="1:5" ht="24" customHeight="1" x14ac:dyDescent="0.2">
      <c r="A18" s="14" t="s">
        <v>87</v>
      </c>
      <c r="B18" s="14" t="s">
        <v>89</v>
      </c>
      <c r="C18" s="15" t="s">
        <v>86</v>
      </c>
      <c r="D18" s="27" t="s">
        <v>550</v>
      </c>
      <c r="E18" s="1">
        <v>235.2</v>
      </c>
    </row>
    <row r="19" spans="1:5" ht="36" customHeight="1" x14ac:dyDescent="0.2">
      <c r="A19" s="14" t="s">
        <v>90</v>
      </c>
      <c r="B19" s="14" t="s">
        <v>92</v>
      </c>
      <c r="C19" s="15" t="s">
        <v>52</v>
      </c>
      <c r="D19" s="27" t="s">
        <v>552</v>
      </c>
      <c r="E19" s="1">
        <v>220.31</v>
      </c>
    </row>
    <row r="20" spans="1:5" ht="24" customHeight="1" x14ac:dyDescent="0.2">
      <c r="A20" s="14" t="s">
        <v>93</v>
      </c>
      <c r="B20" s="14" t="s">
        <v>95</v>
      </c>
      <c r="C20" s="15" t="s">
        <v>86</v>
      </c>
      <c r="D20" s="27" t="s">
        <v>550</v>
      </c>
      <c r="E20" s="1">
        <v>18.100000000000001</v>
      </c>
    </row>
    <row r="21" spans="1:5" ht="24" customHeight="1" x14ac:dyDescent="0.2">
      <c r="A21" s="14" t="s">
        <v>96</v>
      </c>
      <c r="B21" s="14" t="s">
        <v>98</v>
      </c>
      <c r="C21" s="15" t="s">
        <v>86</v>
      </c>
      <c r="D21" s="27" t="s">
        <v>550</v>
      </c>
      <c r="E21" s="1">
        <v>7.6</v>
      </c>
    </row>
    <row r="22" spans="1:5" ht="24" customHeight="1" x14ac:dyDescent="0.2">
      <c r="A22" s="14" t="s">
        <v>99</v>
      </c>
      <c r="B22" s="14" t="s">
        <v>101</v>
      </c>
      <c r="C22" s="15" t="s">
        <v>86</v>
      </c>
      <c r="D22" s="27" t="s">
        <v>551</v>
      </c>
      <c r="E22" s="1">
        <f>65.1+212</f>
        <v>277.10000000000002</v>
      </c>
    </row>
    <row r="23" spans="1:5" ht="24" customHeight="1" x14ac:dyDescent="0.2">
      <c r="A23" s="14" t="s">
        <v>102</v>
      </c>
      <c r="B23" s="14" t="s">
        <v>104</v>
      </c>
      <c r="C23" s="15" t="s">
        <v>64</v>
      </c>
      <c r="D23" s="27" t="s">
        <v>551</v>
      </c>
      <c r="E23" s="1">
        <f>10.06+13.22</f>
        <v>23.28</v>
      </c>
    </row>
    <row r="24" spans="1:5" ht="36" customHeight="1" x14ac:dyDescent="0.2">
      <c r="A24" s="14" t="s">
        <v>105</v>
      </c>
      <c r="B24" s="14" t="s">
        <v>107</v>
      </c>
      <c r="C24" s="15" t="s">
        <v>64</v>
      </c>
      <c r="D24" s="27" t="s">
        <v>551</v>
      </c>
      <c r="E24" s="1">
        <f>E23</f>
        <v>23.28</v>
      </c>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row>
    <row r="28" spans="1:5" ht="48" customHeight="1" x14ac:dyDescent="0.2">
      <c r="A28" s="14" t="s">
        <v>115</v>
      </c>
      <c r="B28" s="14" t="s">
        <v>117</v>
      </c>
      <c r="C28" s="15" t="s">
        <v>52</v>
      </c>
      <c r="D28" s="27"/>
    </row>
    <row r="29" spans="1:5" ht="36" customHeight="1" x14ac:dyDescent="0.2">
      <c r="A29" s="14" t="s">
        <v>118</v>
      </c>
      <c r="B29" s="14" t="s">
        <v>120</v>
      </c>
      <c r="C29" s="15" t="s">
        <v>52</v>
      </c>
      <c r="D29" s="27"/>
    </row>
    <row r="30" spans="1:5" ht="48" customHeight="1" x14ac:dyDescent="0.2">
      <c r="A30" s="14" t="s">
        <v>121</v>
      </c>
      <c r="B30" s="14" t="s">
        <v>123</v>
      </c>
      <c r="C30" s="15" t="s">
        <v>86</v>
      </c>
      <c r="D30" s="27"/>
    </row>
    <row r="31" spans="1:5" ht="48" customHeight="1" x14ac:dyDescent="0.2">
      <c r="A31" s="14" t="s">
        <v>124</v>
      </c>
      <c r="B31" s="14" t="s">
        <v>126</v>
      </c>
      <c r="C31" s="15" t="s">
        <v>86</v>
      </c>
      <c r="D31" s="27"/>
    </row>
    <row r="32" spans="1:5" ht="36" customHeight="1" x14ac:dyDescent="0.2">
      <c r="A32" s="14" t="s">
        <v>127</v>
      </c>
      <c r="B32" s="14" t="s">
        <v>107</v>
      </c>
      <c r="C32" s="15" t="s">
        <v>64</v>
      </c>
      <c r="D32" s="27"/>
    </row>
    <row r="33" spans="1:4" ht="48" customHeight="1" x14ac:dyDescent="0.2">
      <c r="A33" s="14" t="s">
        <v>128</v>
      </c>
      <c r="B33" s="14" t="s">
        <v>130</v>
      </c>
      <c r="C33" s="15" t="s">
        <v>86</v>
      </c>
      <c r="D33" s="27"/>
    </row>
    <row r="34" spans="1:4" ht="48" customHeight="1" x14ac:dyDescent="0.2">
      <c r="A34" s="14" t="s">
        <v>131</v>
      </c>
      <c r="B34" s="14" t="s">
        <v>133</v>
      </c>
      <c r="C34" s="15" t="s">
        <v>86</v>
      </c>
      <c r="D34" s="27"/>
    </row>
    <row r="35" spans="1:4" ht="48" customHeight="1" x14ac:dyDescent="0.2">
      <c r="A35" s="14" t="s">
        <v>134</v>
      </c>
      <c r="B35" s="14" t="s">
        <v>136</v>
      </c>
      <c r="C35" s="15" t="s">
        <v>86</v>
      </c>
      <c r="D35" s="27"/>
    </row>
    <row r="36" spans="1:4" ht="48" customHeight="1" x14ac:dyDescent="0.2">
      <c r="A36" s="14" t="s">
        <v>137</v>
      </c>
      <c r="B36" s="14" t="s">
        <v>139</v>
      </c>
      <c r="C36" s="15" t="s">
        <v>86</v>
      </c>
      <c r="D36" s="27"/>
    </row>
    <row r="37" spans="1:4" ht="48" customHeight="1" x14ac:dyDescent="0.2">
      <c r="A37" s="14" t="s">
        <v>140</v>
      </c>
      <c r="B37" s="14" t="s">
        <v>142</v>
      </c>
      <c r="C37" s="15" t="s">
        <v>86</v>
      </c>
      <c r="D37" s="27"/>
    </row>
    <row r="38" spans="1:4" ht="48" customHeight="1" x14ac:dyDescent="0.2">
      <c r="A38" s="14" t="s">
        <v>143</v>
      </c>
      <c r="B38" s="14" t="s">
        <v>145</v>
      </c>
      <c r="C38" s="15" t="s">
        <v>86</v>
      </c>
      <c r="D38" s="27"/>
    </row>
    <row r="39" spans="1:4" ht="24" customHeight="1" x14ac:dyDescent="0.2">
      <c r="A39" s="14" t="s">
        <v>146</v>
      </c>
      <c r="B39" s="14" t="s">
        <v>104</v>
      </c>
      <c r="C39" s="15" t="s">
        <v>64</v>
      </c>
      <c r="D39" s="27"/>
    </row>
    <row r="40" spans="1:4" ht="24" customHeight="1" x14ac:dyDescent="0.2">
      <c r="A40" s="14" t="s">
        <v>147</v>
      </c>
      <c r="B40" s="14" t="s">
        <v>149</v>
      </c>
      <c r="C40" s="15" t="s">
        <v>60</v>
      </c>
      <c r="D40" s="27"/>
    </row>
    <row r="41" spans="1:4" ht="24" customHeight="1" x14ac:dyDescent="0.2">
      <c r="A41" s="14" t="s">
        <v>150</v>
      </c>
      <c r="B41" s="14" t="s">
        <v>152</v>
      </c>
      <c r="C41" s="15" t="s">
        <v>60</v>
      </c>
      <c r="D41" s="27"/>
    </row>
    <row r="42" spans="1:4" ht="48" customHeight="1" x14ac:dyDescent="0.2">
      <c r="A42" s="14" t="s">
        <v>153</v>
      </c>
      <c r="B42" s="14" t="s">
        <v>155</v>
      </c>
      <c r="C42" s="15" t="s">
        <v>52</v>
      </c>
      <c r="D42" s="27"/>
    </row>
    <row r="43" spans="1:4" ht="24" customHeight="1" x14ac:dyDescent="0.2">
      <c r="A43" s="9" t="s">
        <v>156</v>
      </c>
      <c r="B43" s="9" t="s">
        <v>157</v>
      </c>
      <c r="C43" s="9"/>
      <c r="D43" s="27"/>
    </row>
    <row r="44" spans="1:4" ht="24" customHeight="1" x14ac:dyDescent="0.2">
      <c r="A44" s="9" t="s">
        <v>158</v>
      </c>
      <c r="B44" s="9" t="s">
        <v>159</v>
      </c>
      <c r="C44" s="9"/>
      <c r="D44" s="27"/>
    </row>
    <row r="45" spans="1:4" ht="36" customHeight="1" x14ac:dyDescent="0.2">
      <c r="A45" s="14" t="s">
        <v>160</v>
      </c>
      <c r="B45" s="14" t="s">
        <v>162</v>
      </c>
      <c r="C45" s="15" t="s">
        <v>52</v>
      </c>
      <c r="D45" s="27"/>
    </row>
    <row r="46" spans="1:4" ht="24" customHeight="1" x14ac:dyDescent="0.2">
      <c r="A46" s="9" t="s">
        <v>163</v>
      </c>
      <c r="B46" s="9" t="s">
        <v>164</v>
      </c>
      <c r="C46" s="9"/>
      <c r="D46" s="27"/>
    </row>
    <row r="47" spans="1:4" ht="60" customHeight="1" x14ac:dyDescent="0.2">
      <c r="A47" s="14" t="s">
        <v>165</v>
      </c>
      <c r="B47" s="14" t="s">
        <v>167</v>
      </c>
      <c r="C47" s="15" t="s">
        <v>52</v>
      </c>
      <c r="D47" s="27"/>
    </row>
    <row r="48" spans="1:4"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7" ht="42" customHeight="1" x14ac:dyDescent="0.2">
      <c r="A65" s="14" t="s">
        <v>215</v>
      </c>
      <c r="B65" s="14" t="s">
        <v>217</v>
      </c>
      <c r="C65" s="15" t="s">
        <v>52</v>
      </c>
      <c r="D65" s="28" t="s">
        <v>553</v>
      </c>
      <c r="E65" s="1">
        <v>213.98</v>
      </c>
      <c r="F65" s="1">
        <f>35.38*2+1.17+35.38-2.78+19.52*2+19.52-2.56-3.37+8.55+11.9*5+2.21+2.18+4.54+1.61+13.06*3+4.67+3.46+2.25</f>
        <v>285.31</v>
      </c>
      <c r="G65" s="1">
        <f>F65*(0.15+0.3+0.3)</f>
        <v>213.98250000000002</v>
      </c>
    </row>
    <row r="66" spans="1:7" ht="24" customHeight="1" x14ac:dyDescent="0.2">
      <c r="A66" s="9" t="s">
        <v>218</v>
      </c>
      <c r="B66" s="9" t="s">
        <v>219</v>
      </c>
      <c r="C66" s="9"/>
      <c r="D66" s="27"/>
    </row>
    <row r="67" spans="1:7" ht="48" customHeight="1" x14ac:dyDescent="0.2">
      <c r="A67" s="14" t="s">
        <v>220</v>
      </c>
      <c r="B67" s="14" t="s">
        <v>222</v>
      </c>
      <c r="C67" s="15" t="s">
        <v>52</v>
      </c>
      <c r="D67" s="27"/>
    </row>
    <row r="68" spans="1:7" ht="48" customHeight="1" x14ac:dyDescent="0.2">
      <c r="A68" s="14" t="s">
        <v>223</v>
      </c>
      <c r="B68" s="14" t="s">
        <v>225</v>
      </c>
      <c r="C68" s="15" t="s">
        <v>52</v>
      </c>
      <c r="D68" s="27"/>
    </row>
    <row r="69" spans="1:7" ht="48" customHeight="1" x14ac:dyDescent="0.2">
      <c r="A69" s="14" t="s">
        <v>226</v>
      </c>
      <c r="B69" s="14" t="s">
        <v>228</v>
      </c>
      <c r="C69" s="15" t="s">
        <v>52</v>
      </c>
      <c r="D69" s="27"/>
    </row>
    <row r="70" spans="1:7" ht="60" customHeight="1" x14ac:dyDescent="0.2">
      <c r="A70" s="14" t="s">
        <v>229</v>
      </c>
      <c r="B70" s="14" t="s">
        <v>231</v>
      </c>
      <c r="C70" s="15" t="s">
        <v>52</v>
      </c>
      <c r="D70" s="27"/>
    </row>
    <row r="71" spans="1:7" ht="60" customHeight="1" x14ac:dyDescent="0.2">
      <c r="A71" s="14" t="s">
        <v>232</v>
      </c>
      <c r="B71" s="14" t="s">
        <v>234</v>
      </c>
      <c r="C71" s="15" t="s">
        <v>52</v>
      </c>
      <c r="D71" s="27"/>
    </row>
    <row r="72" spans="1:7" ht="48" customHeight="1" x14ac:dyDescent="0.2">
      <c r="A72" s="14" t="s">
        <v>235</v>
      </c>
      <c r="B72" s="14" t="s">
        <v>237</v>
      </c>
      <c r="C72" s="15" t="s">
        <v>52</v>
      </c>
      <c r="D72" s="27"/>
    </row>
    <row r="73" spans="1:7" ht="60" customHeight="1" x14ac:dyDescent="0.2">
      <c r="A73" s="14" t="s">
        <v>238</v>
      </c>
      <c r="B73" s="14" t="s">
        <v>240</v>
      </c>
      <c r="C73" s="15" t="s">
        <v>52</v>
      </c>
      <c r="D73" s="27"/>
    </row>
    <row r="74" spans="1:7" ht="60" customHeight="1" x14ac:dyDescent="0.2">
      <c r="A74" s="14" t="s">
        <v>238</v>
      </c>
      <c r="B74" s="14" t="s">
        <v>240</v>
      </c>
      <c r="C74" s="15" t="s">
        <v>52</v>
      </c>
      <c r="D74" s="27"/>
    </row>
    <row r="75" spans="1:7" ht="48" customHeight="1" x14ac:dyDescent="0.2">
      <c r="A75" s="14" t="s">
        <v>241</v>
      </c>
      <c r="B75" s="14" t="s">
        <v>243</v>
      </c>
      <c r="C75" s="15" t="s">
        <v>52</v>
      </c>
      <c r="D75" s="27"/>
    </row>
    <row r="76" spans="1:7" ht="24" customHeight="1" x14ac:dyDescent="0.2">
      <c r="A76" s="9" t="s">
        <v>244</v>
      </c>
      <c r="B76" s="9" t="s">
        <v>245</v>
      </c>
      <c r="C76" s="9"/>
      <c r="D76" s="27"/>
    </row>
    <row r="77" spans="1:7" ht="36" customHeight="1" x14ac:dyDescent="0.2">
      <c r="A77" s="14" t="s">
        <v>246</v>
      </c>
      <c r="B77" s="14" t="s">
        <v>248</v>
      </c>
      <c r="C77" s="15" t="s">
        <v>52</v>
      </c>
      <c r="D77" s="27"/>
    </row>
    <row r="78" spans="1:7" ht="36" customHeight="1" x14ac:dyDescent="0.2">
      <c r="A78" s="14" t="s">
        <v>249</v>
      </c>
      <c r="B78" s="14" t="s">
        <v>251</v>
      </c>
      <c r="C78" s="15" t="s">
        <v>52</v>
      </c>
      <c r="D78" s="27"/>
    </row>
    <row r="79" spans="1:7" ht="24" customHeight="1" x14ac:dyDescent="0.2">
      <c r="A79" s="14" t="s">
        <v>252</v>
      </c>
      <c r="B79" s="14" t="s">
        <v>254</v>
      </c>
      <c r="C79" s="15" t="s">
        <v>52</v>
      </c>
      <c r="D79" s="27"/>
    </row>
    <row r="80" spans="1:7"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4" ht="36" customHeight="1" x14ac:dyDescent="0.2">
      <c r="A113" s="14" t="s">
        <v>351</v>
      </c>
      <c r="B113" s="14" t="s">
        <v>353</v>
      </c>
      <c r="C113" s="15" t="s">
        <v>60</v>
      </c>
      <c r="D113" s="27"/>
    </row>
    <row r="114" spans="1:4" ht="36" customHeight="1" x14ac:dyDescent="0.2">
      <c r="A114" s="14" t="s">
        <v>354</v>
      </c>
      <c r="B114" s="14" t="s">
        <v>356</v>
      </c>
      <c r="C114" s="15" t="s">
        <v>60</v>
      </c>
      <c r="D114" s="27"/>
    </row>
    <row r="115" spans="1:4" ht="36" customHeight="1" x14ac:dyDescent="0.2">
      <c r="A115" s="14" t="s">
        <v>357</v>
      </c>
      <c r="B115" s="14" t="s">
        <v>359</v>
      </c>
      <c r="C115" s="15" t="s">
        <v>60</v>
      </c>
      <c r="D115" s="27"/>
    </row>
    <row r="116" spans="1:4" ht="36" customHeight="1" x14ac:dyDescent="0.2">
      <c r="A116" s="14" t="s">
        <v>360</v>
      </c>
      <c r="B116" s="14" t="s">
        <v>362</v>
      </c>
      <c r="C116" s="15" t="s">
        <v>60</v>
      </c>
      <c r="D116" s="27"/>
    </row>
    <row r="117" spans="1:4" ht="36" customHeight="1" x14ac:dyDescent="0.2">
      <c r="A117" s="14" t="s">
        <v>363</v>
      </c>
      <c r="B117" s="14" t="s">
        <v>365</v>
      </c>
      <c r="C117" s="15" t="s">
        <v>60</v>
      </c>
      <c r="D117" s="27"/>
    </row>
    <row r="118" spans="1:4" ht="36" customHeight="1" x14ac:dyDescent="0.2">
      <c r="A118" s="14" t="s">
        <v>366</v>
      </c>
      <c r="B118" s="14" t="s">
        <v>368</v>
      </c>
      <c r="C118" s="15" t="s">
        <v>60</v>
      </c>
      <c r="D118" s="27"/>
    </row>
    <row r="119" spans="1:4" ht="36" customHeight="1" x14ac:dyDescent="0.2">
      <c r="A119" s="14" t="s">
        <v>369</v>
      </c>
      <c r="B119" s="14" t="s">
        <v>371</v>
      </c>
      <c r="C119" s="15" t="s">
        <v>60</v>
      </c>
      <c r="D119" s="27"/>
    </row>
    <row r="120" spans="1:4" ht="36" customHeight="1" x14ac:dyDescent="0.2">
      <c r="A120" s="14" t="s">
        <v>372</v>
      </c>
      <c r="B120" s="14" t="s">
        <v>374</v>
      </c>
      <c r="C120" s="15" t="s">
        <v>60</v>
      </c>
      <c r="D120" s="27"/>
    </row>
    <row r="121" spans="1:4" ht="36" customHeight="1" x14ac:dyDescent="0.2">
      <c r="A121" s="14" t="s">
        <v>375</v>
      </c>
      <c r="B121" s="14" t="s">
        <v>377</v>
      </c>
      <c r="C121" s="15" t="s">
        <v>60</v>
      </c>
      <c r="D121" s="27"/>
    </row>
    <row r="122" spans="1:4" ht="36" customHeight="1" x14ac:dyDescent="0.2">
      <c r="A122" s="14" t="s">
        <v>378</v>
      </c>
      <c r="B122" s="14" t="s">
        <v>380</v>
      </c>
      <c r="C122" s="15" t="s">
        <v>60</v>
      </c>
      <c r="D122" s="27"/>
    </row>
    <row r="123" spans="1:4" ht="36" customHeight="1" x14ac:dyDescent="0.2">
      <c r="A123" s="14" t="s">
        <v>381</v>
      </c>
      <c r="B123" s="14" t="s">
        <v>383</v>
      </c>
      <c r="C123" s="15" t="s">
        <v>60</v>
      </c>
      <c r="D123" s="27"/>
    </row>
    <row r="124" spans="1:4" ht="36" customHeight="1" x14ac:dyDescent="0.2">
      <c r="A124" s="14" t="s">
        <v>384</v>
      </c>
      <c r="B124" s="14" t="s">
        <v>386</v>
      </c>
      <c r="C124" s="15" t="s">
        <v>182</v>
      </c>
      <c r="D124" s="27"/>
    </row>
    <row r="125" spans="1:4" ht="36" customHeight="1" x14ac:dyDescent="0.2">
      <c r="A125" s="14" t="s">
        <v>387</v>
      </c>
      <c r="B125" s="14" t="s">
        <v>389</v>
      </c>
      <c r="C125" s="15" t="s">
        <v>182</v>
      </c>
      <c r="D125" s="27"/>
    </row>
    <row r="126" spans="1:4" ht="24" customHeight="1" x14ac:dyDescent="0.2">
      <c r="A126" s="14" t="s">
        <v>390</v>
      </c>
      <c r="B126" s="14" t="s">
        <v>392</v>
      </c>
      <c r="C126" s="15" t="s">
        <v>182</v>
      </c>
      <c r="D126" s="27"/>
    </row>
    <row r="127" spans="1:4" ht="24" customHeight="1" x14ac:dyDescent="0.2">
      <c r="A127" s="14" t="s">
        <v>393</v>
      </c>
      <c r="B127" s="14" t="s">
        <v>395</v>
      </c>
      <c r="C127" s="15" t="s">
        <v>182</v>
      </c>
      <c r="D127" s="27"/>
    </row>
    <row r="128" spans="1:4"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4" ht="36" customHeight="1" x14ac:dyDescent="0.2">
      <c r="A145" s="14" t="s">
        <v>446</v>
      </c>
      <c r="B145" s="14" t="s">
        <v>448</v>
      </c>
      <c r="C145" s="15" t="s">
        <v>182</v>
      </c>
      <c r="D145" s="27"/>
    </row>
    <row r="146" spans="1:4" ht="36" customHeight="1" x14ac:dyDescent="0.2">
      <c r="A146" s="14" t="s">
        <v>449</v>
      </c>
      <c r="B146" s="14" t="s">
        <v>451</v>
      </c>
      <c r="C146" s="15" t="s">
        <v>182</v>
      </c>
      <c r="D146" s="27"/>
    </row>
    <row r="147" spans="1:4" ht="24" customHeight="1" x14ac:dyDescent="0.2">
      <c r="A147" s="9" t="s">
        <v>452</v>
      </c>
      <c r="B147" s="9" t="s">
        <v>453</v>
      </c>
      <c r="C147" s="9"/>
      <c r="D147" s="27"/>
    </row>
    <row r="148" spans="1:4" ht="60" customHeight="1" x14ac:dyDescent="0.2">
      <c r="A148" s="14" t="s">
        <v>454</v>
      </c>
      <c r="B148" s="14" t="s">
        <v>427</v>
      </c>
      <c r="C148" s="15" t="s">
        <v>60</v>
      </c>
      <c r="D148" s="27"/>
    </row>
    <row r="149" spans="1:4" ht="60" customHeight="1" x14ac:dyDescent="0.2">
      <c r="A149" s="14" t="s">
        <v>455</v>
      </c>
      <c r="B149" s="14" t="s">
        <v>457</v>
      </c>
      <c r="C149" s="15" t="s">
        <v>60</v>
      </c>
      <c r="D149" s="27"/>
    </row>
    <row r="150" spans="1:4" ht="60" customHeight="1" x14ac:dyDescent="0.2">
      <c r="A150" s="14" t="s">
        <v>458</v>
      </c>
      <c r="B150" s="14" t="s">
        <v>460</v>
      </c>
      <c r="C150" s="15" t="s">
        <v>60</v>
      </c>
      <c r="D150" s="27"/>
    </row>
    <row r="151" spans="1:4" ht="60" customHeight="1" x14ac:dyDescent="0.2">
      <c r="A151" s="14" t="s">
        <v>461</v>
      </c>
      <c r="B151" s="14" t="s">
        <v>463</v>
      </c>
      <c r="C151" s="15" t="s">
        <v>60</v>
      </c>
      <c r="D151" s="27"/>
    </row>
    <row r="152" spans="1:4" ht="36" customHeight="1" x14ac:dyDescent="0.2">
      <c r="A152" s="14" t="s">
        <v>464</v>
      </c>
      <c r="B152" s="14" t="s">
        <v>466</v>
      </c>
      <c r="C152" s="15" t="s">
        <v>182</v>
      </c>
      <c r="D152" s="27"/>
    </row>
    <row r="153" spans="1:4" ht="36" customHeight="1" x14ac:dyDescent="0.2">
      <c r="A153" s="14" t="s">
        <v>467</v>
      </c>
      <c r="B153" s="14" t="s">
        <v>469</v>
      </c>
      <c r="C153" s="15" t="s">
        <v>182</v>
      </c>
      <c r="D153" s="27"/>
    </row>
    <row r="154" spans="1:4" ht="24" customHeight="1" x14ac:dyDescent="0.2">
      <c r="A154" s="14" t="s">
        <v>470</v>
      </c>
      <c r="B154" s="14" t="s">
        <v>472</v>
      </c>
      <c r="C154" s="15" t="s">
        <v>182</v>
      </c>
      <c r="D154" s="27"/>
    </row>
    <row r="155" spans="1:4" ht="24" customHeight="1" x14ac:dyDescent="0.2">
      <c r="A155" s="9" t="s">
        <v>473</v>
      </c>
      <c r="B155" s="9" t="s">
        <v>474</v>
      </c>
      <c r="C155" s="9"/>
      <c r="D155" s="27"/>
    </row>
    <row r="156" spans="1:4" ht="24" customHeight="1" x14ac:dyDescent="0.2">
      <c r="A156" s="9" t="s">
        <v>475</v>
      </c>
      <c r="B156" s="9" t="s">
        <v>476</v>
      </c>
      <c r="C156" s="9"/>
      <c r="D156" s="27"/>
    </row>
    <row r="157" spans="1:4" ht="36" customHeight="1" x14ac:dyDescent="0.2">
      <c r="A157" s="14" t="s">
        <v>477</v>
      </c>
      <c r="B157" s="14" t="s">
        <v>479</v>
      </c>
      <c r="C157" s="15" t="s">
        <v>182</v>
      </c>
      <c r="D157" s="27"/>
    </row>
    <row r="158" spans="1:4" ht="36" customHeight="1" x14ac:dyDescent="0.2">
      <c r="A158" s="14" t="s">
        <v>480</v>
      </c>
      <c r="B158" s="14" t="s">
        <v>482</v>
      </c>
      <c r="C158" s="15" t="s">
        <v>182</v>
      </c>
      <c r="D158" s="27"/>
    </row>
    <row r="159" spans="1:4" ht="60" customHeight="1" x14ac:dyDescent="0.2">
      <c r="A159" s="14" t="s">
        <v>483</v>
      </c>
      <c r="B159" s="14" t="s">
        <v>485</v>
      </c>
      <c r="C159" s="15" t="s">
        <v>182</v>
      </c>
      <c r="D159" s="27"/>
    </row>
    <row r="160" spans="1:4"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ht="24" customHeight="1"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ht="24" customHeight="1"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60"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ht="24" customHeight="1"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30"/>
      <c r="B189" s="30"/>
      <c r="C189" s="30"/>
    </row>
  </sheetData>
  <mergeCells count="6">
    <mergeCell ref="A189:C189"/>
    <mergeCell ref="A1:D2"/>
    <mergeCell ref="A3:A4"/>
    <mergeCell ref="B3:B4"/>
    <mergeCell ref="C3:C4"/>
    <mergeCell ref="D3:D4"/>
  </mergeCells>
  <pageMargins left="0.25" right="0.25" top="0.75" bottom="0.75" header="0.3" footer="0.3"/>
  <pageSetup paperSize="9" scale="5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555D0-7BC3-4736-AE05-B4769C9EC2D1}">
  <sheetPr>
    <pageSetUpPr fitToPage="1"/>
  </sheetPr>
  <dimension ref="A2:P202"/>
  <sheetViews>
    <sheetView view="pageBreakPreview" topLeftCell="A26" zoomScale="80" zoomScaleNormal="80" zoomScaleSheetLayoutView="80" workbookViewId="0">
      <selection activeCell="D161" sqref="D161"/>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6" ht="15" customHeight="1" x14ac:dyDescent="0.2">
      <c r="A2" s="60" t="s">
        <v>0</v>
      </c>
      <c r="B2" s="60"/>
      <c r="C2" s="60"/>
      <c r="D2" s="60"/>
      <c r="E2" s="60"/>
      <c r="F2" s="60"/>
      <c r="G2" s="60"/>
      <c r="H2" s="60"/>
      <c r="I2" s="60"/>
      <c r="J2" s="60"/>
      <c r="K2" s="60"/>
      <c r="L2" s="60"/>
      <c r="M2" s="60"/>
      <c r="N2" s="60"/>
      <c r="O2" s="61"/>
    </row>
    <row r="3" spans="1:16" ht="15" customHeight="1" x14ac:dyDescent="0.2">
      <c r="A3" s="60" t="s">
        <v>1</v>
      </c>
      <c r="B3" s="60"/>
      <c r="C3" s="60"/>
      <c r="D3" s="60"/>
      <c r="E3" s="60"/>
      <c r="F3" s="60"/>
      <c r="G3" s="60"/>
      <c r="H3" s="60"/>
      <c r="I3" s="60"/>
      <c r="J3" s="60"/>
      <c r="K3" s="60"/>
      <c r="L3" s="60"/>
      <c r="M3" s="60"/>
      <c r="N3" s="60"/>
      <c r="O3" s="61"/>
    </row>
    <row r="4" spans="1:16" ht="15.75" customHeight="1" x14ac:dyDescent="0.2">
      <c r="A4" s="62" t="s">
        <v>2</v>
      </c>
      <c r="B4" s="62"/>
      <c r="C4" s="62"/>
      <c r="D4" s="62"/>
      <c r="E4" s="62"/>
      <c r="F4" s="62"/>
      <c r="G4" s="62"/>
      <c r="H4" s="62"/>
      <c r="I4" s="62"/>
      <c r="J4" s="62"/>
      <c r="K4" s="62"/>
      <c r="L4" s="62"/>
      <c r="M4" s="62"/>
      <c r="N4" s="62"/>
      <c r="O4" s="63"/>
    </row>
    <row r="5" spans="1:16" ht="15" customHeight="1" x14ac:dyDescent="0.2">
      <c r="A5" s="48" t="s">
        <v>3</v>
      </c>
      <c r="B5" s="48"/>
      <c r="C5" s="48"/>
      <c r="D5" s="2"/>
      <c r="E5" s="48" t="s">
        <v>4</v>
      </c>
      <c r="F5" s="48"/>
      <c r="G5" s="48"/>
      <c r="H5" s="48" t="s">
        <v>5</v>
      </c>
      <c r="I5" s="48"/>
      <c r="J5" s="48"/>
      <c r="K5" s="48"/>
      <c r="L5" s="2" t="s">
        <v>6</v>
      </c>
      <c r="M5" s="48" t="s">
        <v>7</v>
      </c>
      <c r="N5" s="48"/>
      <c r="O5" s="48"/>
    </row>
    <row r="6" spans="1:16" x14ac:dyDescent="0.2">
      <c r="A6" s="52" t="s">
        <v>8</v>
      </c>
      <c r="B6" s="53"/>
      <c r="C6" s="54"/>
      <c r="D6" s="3"/>
      <c r="E6" s="55">
        <v>44845</v>
      </c>
      <c r="F6" s="38"/>
      <c r="G6" s="38"/>
      <c r="H6" s="56">
        <v>44980</v>
      </c>
      <c r="I6" s="56"/>
      <c r="J6" s="56"/>
      <c r="K6" s="56"/>
      <c r="L6" s="4">
        <v>0.25219999999999998</v>
      </c>
      <c r="M6" s="41">
        <f>H200</f>
        <v>845452.13000000012</v>
      </c>
      <c r="N6" s="41"/>
      <c r="O6" s="41"/>
    </row>
    <row r="7" spans="1:16" x14ac:dyDescent="0.2">
      <c r="A7" s="48" t="s">
        <v>9</v>
      </c>
      <c r="B7" s="48"/>
      <c r="C7" s="48"/>
      <c r="D7" s="2"/>
      <c r="E7" s="57" t="s">
        <v>10</v>
      </c>
      <c r="F7" s="58"/>
      <c r="G7" s="58"/>
      <c r="H7" s="58"/>
      <c r="I7" s="58"/>
      <c r="J7" s="58"/>
      <c r="K7" s="59"/>
      <c r="L7" s="2" t="s">
        <v>11</v>
      </c>
      <c r="M7" s="48" t="s">
        <v>12</v>
      </c>
      <c r="N7" s="48"/>
      <c r="O7" s="48"/>
    </row>
    <row r="8" spans="1:16" x14ac:dyDescent="0.2">
      <c r="A8" s="49" t="s">
        <v>13</v>
      </c>
      <c r="B8" s="50"/>
      <c r="C8" s="51"/>
      <c r="D8" s="5"/>
      <c r="E8" s="44" t="s">
        <v>14</v>
      </c>
      <c r="F8" s="34"/>
      <c r="G8" s="34"/>
      <c r="H8" s="34"/>
      <c r="I8" s="34"/>
      <c r="J8" s="34"/>
      <c r="K8" s="34"/>
      <c r="L8" s="6">
        <v>0.87229999999999996</v>
      </c>
      <c r="M8" s="41">
        <v>0</v>
      </c>
      <c r="N8" s="41"/>
      <c r="O8" s="41"/>
    </row>
    <row r="9" spans="1:16" x14ac:dyDescent="0.2">
      <c r="A9" s="43" t="s">
        <v>15</v>
      </c>
      <c r="B9" s="43"/>
      <c r="C9" s="43"/>
      <c r="D9" s="43"/>
      <c r="E9" s="43" t="s">
        <v>16</v>
      </c>
      <c r="F9" s="43"/>
      <c r="G9" s="43"/>
      <c r="H9" s="43"/>
      <c r="I9" s="43"/>
      <c r="J9" s="43"/>
      <c r="K9" s="43"/>
      <c r="L9" s="43"/>
      <c r="M9" s="48" t="s">
        <v>17</v>
      </c>
      <c r="N9" s="48"/>
      <c r="O9" s="48"/>
    </row>
    <row r="10" spans="1:16" ht="15.75" customHeight="1" x14ac:dyDescent="0.2">
      <c r="A10" s="42" t="s">
        <v>18</v>
      </c>
      <c r="B10" s="42"/>
      <c r="C10" s="42"/>
      <c r="D10" s="42"/>
      <c r="E10" s="42" t="s">
        <v>19</v>
      </c>
      <c r="F10" s="42"/>
      <c r="G10" s="42"/>
      <c r="H10" s="42"/>
      <c r="I10" s="42"/>
      <c r="J10" s="42"/>
      <c r="K10" s="42"/>
      <c r="L10" s="42"/>
      <c r="M10" s="41">
        <f>M6+M8</f>
        <v>845452.13000000012</v>
      </c>
      <c r="N10" s="41"/>
      <c r="O10" s="41"/>
    </row>
    <row r="11" spans="1:16" x14ac:dyDescent="0.2">
      <c r="A11" s="43" t="s">
        <v>20</v>
      </c>
      <c r="B11" s="43"/>
      <c r="C11" s="43"/>
      <c r="D11" s="43"/>
      <c r="E11" s="43"/>
      <c r="F11" s="43"/>
      <c r="G11" s="43"/>
      <c r="H11" s="43"/>
      <c r="I11" s="43"/>
      <c r="J11" s="43"/>
      <c r="K11" s="43"/>
      <c r="L11" s="43"/>
      <c r="M11" s="43"/>
      <c r="N11" s="43"/>
      <c r="O11" s="43"/>
    </row>
    <row r="12" spans="1:16" ht="14.25" customHeight="1" x14ac:dyDescent="0.2">
      <c r="A12" s="44" t="s">
        <v>21</v>
      </c>
      <c r="B12" s="44"/>
      <c r="C12" s="44"/>
      <c r="D12" s="44"/>
      <c r="E12" s="44"/>
      <c r="F12" s="44"/>
      <c r="G12" s="44"/>
      <c r="H12" s="44"/>
      <c r="I12" s="44"/>
      <c r="J12" s="44"/>
      <c r="K12" s="44"/>
      <c r="L12" s="44"/>
      <c r="M12" s="44"/>
      <c r="N12" s="44"/>
      <c r="O12" s="44"/>
    </row>
    <row r="13" spans="1:16" x14ac:dyDescent="0.2">
      <c r="A13" s="2" t="s">
        <v>22</v>
      </c>
      <c r="B13" s="2"/>
      <c r="C13" s="2" t="s">
        <v>23</v>
      </c>
      <c r="D13" s="2"/>
      <c r="E13" s="45" t="s">
        <v>24</v>
      </c>
      <c r="F13" s="46"/>
      <c r="G13" s="46"/>
      <c r="H13" s="47"/>
      <c r="I13" s="2" t="s">
        <v>25</v>
      </c>
      <c r="J13" s="2"/>
      <c r="K13" s="48" t="s">
        <v>26</v>
      </c>
      <c r="L13" s="48"/>
      <c r="M13" s="48"/>
      <c r="N13" s="48" t="s">
        <v>27</v>
      </c>
      <c r="O13" s="48"/>
    </row>
    <row r="14" spans="1:16" ht="15.75" customHeight="1" x14ac:dyDescent="0.2">
      <c r="A14" s="33" t="s">
        <v>554</v>
      </c>
      <c r="B14" s="34"/>
      <c r="C14" s="35">
        <f>M200</f>
        <v>130352.03</v>
      </c>
      <c r="D14" s="36"/>
      <c r="E14" s="37" t="s">
        <v>555</v>
      </c>
      <c r="F14" s="38"/>
      <c r="G14" s="38"/>
      <c r="H14" s="38"/>
      <c r="I14" s="39">
        <f>L200</f>
        <v>114585.33</v>
      </c>
      <c r="J14" s="34"/>
      <c r="K14" s="40">
        <f>N200</f>
        <v>244937.36</v>
      </c>
      <c r="L14" s="40"/>
      <c r="M14" s="40"/>
      <c r="N14" s="41">
        <f>M10-K14</f>
        <v>600514.77000000014</v>
      </c>
      <c r="O14" s="41"/>
      <c r="P14" s="65">
        <f>K14/N14</f>
        <v>0.4078789935508163</v>
      </c>
    </row>
    <row r="15" spans="1:16" ht="15" x14ac:dyDescent="0.25">
      <c r="A15" s="31"/>
      <c r="B15" s="31"/>
      <c r="C15" s="31"/>
      <c r="D15" s="31"/>
      <c r="E15" s="31"/>
      <c r="F15" s="31"/>
      <c r="G15" s="31"/>
      <c r="H15" s="31"/>
      <c r="I15" s="31"/>
      <c r="J15" s="31"/>
      <c r="K15" s="31"/>
      <c r="L15" s="31"/>
      <c r="M15" s="31"/>
      <c r="N15" s="31"/>
      <c r="O15" s="31"/>
    </row>
    <row r="16" spans="1:16" x14ac:dyDescent="0.2">
      <c r="A16" s="32" t="s">
        <v>30</v>
      </c>
      <c r="B16" s="32" t="s">
        <v>31</v>
      </c>
      <c r="C16" s="32" t="s">
        <v>32</v>
      </c>
      <c r="D16" s="32" t="s">
        <v>33</v>
      </c>
      <c r="E16" s="32" t="s">
        <v>34</v>
      </c>
      <c r="F16" s="32" t="s">
        <v>35</v>
      </c>
      <c r="G16" s="32"/>
      <c r="H16" s="32"/>
      <c r="I16" s="32" t="s">
        <v>36</v>
      </c>
      <c r="J16" s="32"/>
      <c r="K16" s="32"/>
      <c r="L16" s="32" t="s">
        <v>37</v>
      </c>
      <c r="M16" s="32"/>
      <c r="N16" s="32"/>
      <c r="O16" s="8" t="s">
        <v>38</v>
      </c>
    </row>
    <row r="17" spans="1:16" ht="38.25" x14ac:dyDescent="0.2">
      <c r="A17" s="32"/>
      <c r="B17" s="32"/>
      <c r="C17" s="32"/>
      <c r="D17" s="32"/>
      <c r="E17" s="32"/>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34439.33</v>
      </c>
      <c r="M18" s="12">
        <f t="shared" ref="M18:N18" si="0">SUM(M19:M22)</f>
        <v>0</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f>'[1]BM 01'!K19</f>
        <v>2.4900000000000002</v>
      </c>
      <c r="J19" s="17">
        <f>'[1]Memória 02'!E6</f>
        <v>0</v>
      </c>
      <c r="K19" s="17">
        <f>I19+J19</f>
        <v>2.4900000000000002</v>
      </c>
      <c r="L19" s="17">
        <f>ROUND(I19*G19,2)</f>
        <v>719.81</v>
      </c>
      <c r="M19" s="17">
        <f>ROUND(J19*G19,2)</f>
        <v>0</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f>'[1]BM 01'!K20</f>
        <v>12</v>
      </c>
      <c r="J20" s="17">
        <f>'[1]Memória 02'!E7</f>
        <v>0</v>
      </c>
      <c r="K20" s="17">
        <f t="shared" ref="K20:K83" si="1">I20+J20</f>
        <v>12</v>
      </c>
      <c r="L20" s="17">
        <f t="shared" ref="L20:L83" si="2">ROUND(I20*G20,2)</f>
        <v>10996.68</v>
      </c>
      <c r="M20" s="17">
        <f t="shared" ref="M20:M83" si="3">ROUND(J20*G20,2)</f>
        <v>0</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f>'[1]BM 01'!K21</f>
        <v>101.16000000000003</v>
      </c>
      <c r="J21" s="17">
        <f>'[1]Memória 02'!E8</f>
        <v>0</v>
      </c>
      <c r="K21" s="17">
        <f t="shared" si="1"/>
        <v>101.16000000000003</v>
      </c>
      <c r="L21" s="17">
        <f t="shared" si="2"/>
        <v>5679.12</v>
      </c>
      <c r="M21" s="17">
        <f t="shared" si="3"/>
        <v>0</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f>'[1]BM 01'!K22</f>
        <v>222.59</v>
      </c>
      <c r="J22" s="17">
        <f>'[1]Memória 02'!E9</f>
        <v>0</v>
      </c>
      <c r="K22" s="17">
        <f t="shared" si="1"/>
        <v>222.59</v>
      </c>
      <c r="L22" s="17">
        <f t="shared" si="2"/>
        <v>17043.72</v>
      </c>
      <c r="M22" s="17">
        <f t="shared" si="3"/>
        <v>0</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c r="J23" s="17"/>
      <c r="K23" s="20"/>
      <c r="L23" s="20">
        <f>SUM(L24:L25)</f>
        <v>4491.2300000000005</v>
      </c>
      <c r="M23" s="20">
        <f t="shared" ref="M23:N23" si="5">SUM(M24:M25)</f>
        <v>0</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f>'[1]BM 01'!K24</f>
        <v>28.88</v>
      </c>
      <c r="J24" s="17">
        <f>'[1]Memória 02'!E11</f>
        <v>0</v>
      </c>
      <c r="K24" s="17">
        <f t="shared" si="1"/>
        <v>28.88</v>
      </c>
      <c r="L24" s="17">
        <f t="shared" si="2"/>
        <v>812.39</v>
      </c>
      <c r="M24" s="17">
        <f t="shared" si="3"/>
        <v>0</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f>'[1]BM 01'!K25</f>
        <v>52.16</v>
      </c>
      <c r="J25" s="17">
        <f>'[1]Memória 02'!E12</f>
        <v>0</v>
      </c>
      <c r="K25" s="17">
        <f t="shared" si="1"/>
        <v>52.16</v>
      </c>
      <c r="L25" s="17">
        <f t="shared" si="2"/>
        <v>3678.84</v>
      </c>
      <c r="M25" s="17">
        <f t="shared" si="3"/>
        <v>0</v>
      </c>
      <c r="N25" s="17">
        <f t="shared" si="4"/>
        <v>3678.84</v>
      </c>
      <c r="O25" s="18">
        <v>4.3513285607311679E-3</v>
      </c>
    </row>
    <row r="26" spans="1:16" ht="24" customHeight="1" x14ac:dyDescent="0.2">
      <c r="A26" s="9" t="s">
        <v>73</v>
      </c>
      <c r="B26" s="10"/>
      <c r="C26" s="9"/>
      <c r="D26" s="9" t="s">
        <v>74</v>
      </c>
      <c r="E26" s="9"/>
      <c r="F26" s="11"/>
      <c r="G26" s="9"/>
      <c r="H26" s="12">
        <v>65745.289999999994</v>
      </c>
      <c r="I26" s="17"/>
      <c r="J26" s="17"/>
      <c r="K26" s="17"/>
      <c r="L26" s="20">
        <f>L27</f>
        <v>65745.36</v>
      </c>
      <c r="M26" s="20">
        <f t="shared" ref="M26:N26" si="6">M27</f>
        <v>0</v>
      </c>
      <c r="N26" s="20">
        <f t="shared" si="6"/>
        <v>65745.36</v>
      </c>
      <c r="O26" s="13">
        <v>7.7763468405952205E-2</v>
      </c>
    </row>
    <row r="27" spans="1:16" ht="24" customHeight="1" x14ac:dyDescent="0.2">
      <c r="A27" s="9" t="s">
        <v>75</v>
      </c>
      <c r="B27" s="10"/>
      <c r="C27" s="9"/>
      <c r="D27" s="9" t="s">
        <v>76</v>
      </c>
      <c r="E27" s="9"/>
      <c r="F27" s="11"/>
      <c r="G27" s="9"/>
      <c r="H27" s="12">
        <v>65745.289999999994</v>
      </c>
      <c r="I27" s="17"/>
      <c r="J27" s="17"/>
      <c r="K27" s="17"/>
      <c r="L27" s="20">
        <f>SUM(L28:L37)</f>
        <v>65745.36</v>
      </c>
      <c r="M27" s="20">
        <f t="shared" ref="M27:N27" si="7">SUM(M28:M37)</f>
        <v>0</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f>'[1]BM 01'!K28</f>
        <v>5.16</v>
      </c>
      <c r="J28" s="17">
        <f>'[1]Memória 02'!E15</f>
        <v>0</v>
      </c>
      <c r="K28" s="17">
        <f t="shared" si="1"/>
        <v>5.16</v>
      </c>
      <c r="L28" s="17">
        <f t="shared" si="2"/>
        <v>2859.62</v>
      </c>
      <c r="M28" s="17">
        <f t="shared" si="3"/>
        <v>0</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f>'[1]BM 01'!K29</f>
        <v>96.48</v>
      </c>
      <c r="J29" s="17">
        <f>'[1]Memória 02'!E16</f>
        <v>0</v>
      </c>
      <c r="K29" s="17">
        <f t="shared" si="1"/>
        <v>96.48</v>
      </c>
      <c r="L29" s="17">
        <f t="shared" si="2"/>
        <v>13882.51</v>
      </c>
      <c r="M29" s="17">
        <f t="shared" si="3"/>
        <v>0</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f>'[1]BM 01'!K30</f>
        <v>630.6</v>
      </c>
      <c r="J30" s="17">
        <f>'[1]Memória 02'!E17</f>
        <v>0</v>
      </c>
      <c r="K30" s="17">
        <f t="shared" si="1"/>
        <v>630.6</v>
      </c>
      <c r="L30" s="17">
        <f t="shared" si="2"/>
        <v>12126.44</v>
      </c>
      <c r="M30" s="17">
        <f t="shared" si="3"/>
        <v>0</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f>'[1]BM 01'!K31</f>
        <v>235.2</v>
      </c>
      <c r="J31" s="17">
        <f>'[1]Memória 02'!E18</f>
        <v>0</v>
      </c>
      <c r="K31" s="17">
        <f t="shared" si="1"/>
        <v>235.2</v>
      </c>
      <c r="L31" s="17">
        <f t="shared" si="2"/>
        <v>3854.93</v>
      </c>
      <c r="M31" s="17">
        <f t="shared" si="3"/>
        <v>0</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f>'[1]BM 01'!K32</f>
        <v>220.31</v>
      </c>
      <c r="J32" s="17">
        <f>'[1]Memória 02'!E19</f>
        <v>0</v>
      </c>
      <c r="K32" s="17">
        <f t="shared" si="1"/>
        <v>220.31</v>
      </c>
      <c r="L32" s="17">
        <f t="shared" si="2"/>
        <v>16587.14</v>
      </c>
      <c r="M32" s="17">
        <f t="shared" si="3"/>
        <v>0</v>
      </c>
      <c r="N32" s="17">
        <f t="shared" si="4"/>
        <v>16587.14</v>
      </c>
      <c r="O32" s="18">
        <v>1.9619242073469021E-2</v>
      </c>
    </row>
    <row r="33" spans="1:15" ht="24" customHeight="1" x14ac:dyDescent="0.2">
      <c r="A33" s="14" t="s">
        <v>93</v>
      </c>
      <c r="B33" s="15" t="s">
        <v>94</v>
      </c>
      <c r="C33" s="14" t="s">
        <v>55</v>
      </c>
      <c r="D33" s="14" t="s">
        <v>95</v>
      </c>
      <c r="E33" s="15" t="s">
        <v>86</v>
      </c>
      <c r="F33" s="16">
        <v>18.100000000000001</v>
      </c>
      <c r="G33" s="17">
        <v>13.91</v>
      </c>
      <c r="H33" s="17">
        <v>251.77</v>
      </c>
      <c r="I33" s="17">
        <f>'[1]BM 01'!K33</f>
        <v>18.100000000000001</v>
      </c>
      <c r="J33" s="17">
        <f>'[1]Memória 02'!E20</f>
        <v>0</v>
      </c>
      <c r="K33" s="17">
        <f t="shared" si="1"/>
        <v>18.100000000000001</v>
      </c>
      <c r="L33" s="17">
        <f t="shared" si="2"/>
        <v>251.77</v>
      </c>
      <c r="M33" s="17">
        <f t="shared" si="3"/>
        <v>0</v>
      </c>
      <c r="N33" s="17">
        <f t="shared" si="4"/>
        <v>251.77</v>
      </c>
      <c r="O33" s="18">
        <v>2.9779332391060388E-4</v>
      </c>
    </row>
    <row r="34" spans="1:15" ht="24" customHeight="1" x14ac:dyDescent="0.2">
      <c r="A34" s="14" t="s">
        <v>96</v>
      </c>
      <c r="B34" s="15" t="s">
        <v>97</v>
      </c>
      <c r="C34" s="14" t="s">
        <v>55</v>
      </c>
      <c r="D34" s="14" t="s">
        <v>98</v>
      </c>
      <c r="E34" s="15" t="s">
        <v>86</v>
      </c>
      <c r="F34" s="16">
        <v>7.6</v>
      </c>
      <c r="G34" s="17">
        <v>13.26</v>
      </c>
      <c r="H34" s="17">
        <v>100.77</v>
      </c>
      <c r="I34" s="17">
        <f>'[1]BM 01'!K34</f>
        <v>7.6</v>
      </c>
      <c r="J34" s="17">
        <f>'[1]Memória 02'!E21</f>
        <v>0</v>
      </c>
      <c r="K34" s="17">
        <f t="shared" si="1"/>
        <v>7.6</v>
      </c>
      <c r="L34" s="17">
        <f t="shared" si="2"/>
        <v>100.78</v>
      </c>
      <c r="M34" s="17">
        <f t="shared" si="3"/>
        <v>0</v>
      </c>
      <c r="N34" s="17">
        <f t="shared" si="4"/>
        <v>100.78</v>
      </c>
      <c r="O34" s="18">
        <v>1.1919066310708804E-4</v>
      </c>
    </row>
    <row r="35" spans="1:15" ht="24" customHeight="1" x14ac:dyDescent="0.2">
      <c r="A35" s="14" t="s">
        <v>99</v>
      </c>
      <c r="B35" s="15" t="s">
        <v>100</v>
      </c>
      <c r="C35" s="14" t="s">
        <v>55</v>
      </c>
      <c r="D35" s="14" t="s">
        <v>101</v>
      </c>
      <c r="E35" s="15" t="s">
        <v>86</v>
      </c>
      <c r="F35" s="16">
        <v>277.10000000000002</v>
      </c>
      <c r="G35" s="17">
        <v>20.14</v>
      </c>
      <c r="H35" s="17">
        <v>5580.79</v>
      </c>
      <c r="I35" s="17">
        <f>'[1]BM 01'!K35</f>
        <v>277.10000000000002</v>
      </c>
      <c r="J35" s="17">
        <f>'[1]Memória 02'!E22</f>
        <v>0</v>
      </c>
      <c r="K35" s="17">
        <f t="shared" si="1"/>
        <v>277.10000000000002</v>
      </c>
      <c r="L35" s="17">
        <f t="shared" si="2"/>
        <v>5580.79</v>
      </c>
      <c r="M35" s="17">
        <f t="shared" si="3"/>
        <v>0</v>
      </c>
      <c r="N35" s="17">
        <f t="shared" si="4"/>
        <v>5580.79</v>
      </c>
      <c r="O35" s="18">
        <v>6.6009532674546579E-3</v>
      </c>
    </row>
    <row r="36" spans="1:15" ht="24" customHeight="1" x14ac:dyDescent="0.2">
      <c r="A36" s="14" t="s">
        <v>102</v>
      </c>
      <c r="B36" s="15" t="s">
        <v>103</v>
      </c>
      <c r="C36" s="14" t="s">
        <v>55</v>
      </c>
      <c r="D36" s="14" t="s">
        <v>104</v>
      </c>
      <c r="E36" s="15" t="s">
        <v>64</v>
      </c>
      <c r="F36" s="16">
        <v>23.28</v>
      </c>
      <c r="G36" s="17">
        <v>30.21</v>
      </c>
      <c r="H36" s="17">
        <v>703.28</v>
      </c>
      <c r="I36" s="17">
        <f>'[1]BM 01'!K36</f>
        <v>23.28</v>
      </c>
      <c r="J36" s="17">
        <f>'[1]Memória 02'!E23</f>
        <v>0</v>
      </c>
      <c r="K36" s="17">
        <f t="shared" si="1"/>
        <v>23.28</v>
      </c>
      <c r="L36" s="17">
        <f t="shared" si="2"/>
        <v>703.29</v>
      </c>
      <c r="M36" s="17">
        <f t="shared" si="3"/>
        <v>0</v>
      </c>
      <c r="N36" s="17">
        <f t="shared" si="4"/>
        <v>703.29</v>
      </c>
      <c r="O36" s="18">
        <v>8.3183893569467972E-4</v>
      </c>
    </row>
    <row r="37" spans="1:15" ht="36" customHeight="1" x14ac:dyDescent="0.2">
      <c r="A37" s="14" t="s">
        <v>105</v>
      </c>
      <c r="B37" s="15" t="s">
        <v>106</v>
      </c>
      <c r="C37" s="14" t="s">
        <v>55</v>
      </c>
      <c r="D37" s="14" t="s">
        <v>107</v>
      </c>
      <c r="E37" s="15" t="s">
        <v>64</v>
      </c>
      <c r="F37" s="16">
        <v>23.28</v>
      </c>
      <c r="G37" s="17">
        <v>420.88</v>
      </c>
      <c r="H37" s="17">
        <v>9798.08</v>
      </c>
      <c r="I37" s="17">
        <f>'[1]BM 01'!K37</f>
        <v>23.28</v>
      </c>
      <c r="J37" s="17">
        <f>'[1]Memória 02'!E24</f>
        <v>0</v>
      </c>
      <c r="K37" s="17">
        <f t="shared" si="1"/>
        <v>23.28</v>
      </c>
      <c r="L37" s="17">
        <f t="shared" si="2"/>
        <v>9798.09</v>
      </c>
      <c r="M37" s="17">
        <f t="shared" si="3"/>
        <v>0</v>
      </c>
      <c r="N37" s="17">
        <f t="shared" si="4"/>
        <v>9798.09</v>
      </c>
      <c r="O37" s="18">
        <v>1.1589159991825913E-2</v>
      </c>
    </row>
    <row r="38" spans="1:15" ht="24" customHeight="1" x14ac:dyDescent="0.2">
      <c r="A38" s="9" t="s">
        <v>108</v>
      </c>
      <c r="B38" s="10"/>
      <c r="C38" s="9"/>
      <c r="D38" s="9" t="s">
        <v>109</v>
      </c>
      <c r="E38" s="9"/>
      <c r="F38" s="11"/>
      <c r="G38" s="9"/>
      <c r="H38" s="12">
        <v>200468.53</v>
      </c>
      <c r="I38" s="17"/>
      <c r="J38" s="17"/>
      <c r="K38" s="17"/>
      <c r="L38" s="20">
        <f>L39</f>
        <v>0</v>
      </c>
      <c r="M38" s="20">
        <f t="shared" ref="M38:N38" si="8">M39</f>
        <v>99782.27</v>
      </c>
      <c r="N38" s="20">
        <f t="shared" si="8"/>
        <v>99782.27</v>
      </c>
      <c r="O38" s="13">
        <v>0.23711399248589035</v>
      </c>
    </row>
    <row r="39" spans="1:15" ht="24" customHeight="1" x14ac:dyDescent="0.2">
      <c r="A39" s="9" t="s">
        <v>110</v>
      </c>
      <c r="B39" s="10"/>
      <c r="C39" s="9"/>
      <c r="D39" s="9" t="s">
        <v>111</v>
      </c>
      <c r="E39" s="9"/>
      <c r="F39" s="11"/>
      <c r="G39" s="9"/>
      <c r="H39" s="12">
        <v>200468.53</v>
      </c>
      <c r="I39" s="17"/>
      <c r="J39" s="17"/>
      <c r="K39" s="17"/>
      <c r="L39" s="20">
        <f>SUM(L40:L55)</f>
        <v>0</v>
      </c>
      <c r="M39" s="20">
        <f t="shared" ref="M39:N39" si="9">SUM(M40:M55)</f>
        <v>99782.27</v>
      </c>
      <c r="N39" s="20">
        <f t="shared" si="9"/>
        <v>99782.27</v>
      </c>
      <c r="O39" s="13">
        <v>0.23711399248589035</v>
      </c>
    </row>
    <row r="40" spans="1:15" ht="36" customHeight="1" x14ac:dyDescent="0.2">
      <c r="A40" s="14" t="s">
        <v>112</v>
      </c>
      <c r="B40" s="15" t="s">
        <v>113</v>
      </c>
      <c r="C40" s="14" t="s">
        <v>55</v>
      </c>
      <c r="D40" s="14" t="s">
        <v>114</v>
      </c>
      <c r="E40" s="15" t="s">
        <v>52</v>
      </c>
      <c r="F40" s="16">
        <v>264.23</v>
      </c>
      <c r="G40" s="17">
        <v>166.45</v>
      </c>
      <c r="H40" s="17">
        <v>43981.08</v>
      </c>
      <c r="I40" s="17">
        <f>'[1]BM 01'!K40</f>
        <v>0</v>
      </c>
      <c r="J40" s="17">
        <f>'[1]Memória 02'!E27</f>
        <v>264.23</v>
      </c>
      <c r="K40" s="17">
        <f t="shared" si="1"/>
        <v>264.23</v>
      </c>
      <c r="L40" s="17">
        <f t="shared" si="2"/>
        <v>0</v>
      </c>
      <c r="M40" s="17">
        <f t="shared" si="3"/>
        <v>43981.08</v>
      </c>
      <c r="N40" s="17">
        <f t="shared" si="4"/>
        <v>43981.08</v>
      </c>
      <c r="O40" s="18">
        <v>5.2020780880876132E-2</v>
      </c>
    </row>
    <row r="41" spans="1:15" ht="48" customHeight="1" x14ac:dyDescent="0.2">
      <c r="A41" s="14" t="s">
        <v>115</v>
      </c>
      <c r="B41" s="15" t="s">
        <v>116</v>
      </c>
      <c r="C41" s="14" t="s">
        <v>55</v>
      </c>
      <c r="D41" s="14" t="s">
        <v>117</v>
      </c>
      <c r="E41" s="15" t="s">
        <v>52</v>
      </c>
      <c r="F41" s="16">
        <v>199.64</v>
      </c>
      <c r="G41" s="17">
        <v>39.729999999999997</v>
      </c>
      <c r="H41" s="17">
        <v>7931.69</v>
      </c>
      <c r="I41" s="17">
        <f>'[1]BM 01'!K41</f>
        <v>0</v>
      </c>
      <c r="J41" s="17">
        <f>'[1]Memória 02'!E28</f>
        <v>163.5</v>
      </c>
      <c r="K41" s="17">
        <f t="shared" si="1"/>
        <v>163.5</v>
      </c>
      <c r="L41" s="17">
        <f t="shared" si="2"/>
        <v>0</v>
      </c>
      <c r="M41" s="17">
        <f t="shared" si="3"/>
        <v>6495.86</v>
      </c>
      <c r="N41" s="17">
        <f t="shared" si="4"/>
        <v>6495.86</v>
      </c>
      <c r="O41" s="18">
        <v>9.3815956203221109E-3</v>
      </c>
    </row>
    <row r="42" spans="1:15" ht="36" customHeight="1" x14ac:dyDescent="0.2">
      <c r="A42" s="14" t="s">
        <v>118</v>
      </c>
      <c r="B42" s="15" t="s">
        <v>119</v>
      </c>
      <c r="C42" s="14" t="s">
        <v>55</v>
      </c>
      <c r="D42" s="14" t="s">
        <v>120</v>
      </c>
      <c r="E42" s="15" t="s">
        <v>52</v>
      </c>
      <c r="F42" s="16">
        <v>54.1</v>
      </c>
      <c r="G42" s="17">
        <v>153.55000000000001</v>
      </c>
      <c r="H42" s="17">
        <v>8307.0499999999993</v>
      </c>
      <c r="I42" s="17">
        <f>'[1]BM 01'!K42</f>
        <v>0</v>
      </c>
      <c r="J42" s="17">
        <f>'[1]Memória 02'!E29</f>
        <v>0</v>
      </c>
      <c r="K42" s="17">
        <f t="shared" si="1"/>
        <v>0</v>
      </c>
      <c r="L42" s="17">
        <f t="shared" si="2"/>
        <v>0</v>
      </c>
      <c r="M42" s="17">
        <f t="shared" si="3"/>
        <v>0</v>
      </c>
      <c r="N42" s="17">
        <f t="shared" si="4"/>
        <v>0</v>
      </c>
      <c r="O42" s="18">
        <v>9.8255710823036187E-3</v>
      </c>
    </row>
    <row r="43" spans="1:15" ht="48" customHeight="1" x14ac:dyDescent="0.2">
      <c r="A43" s="14" t="s">
        <v>121</v>
      </c>
      <c r="B43" s="15" t="s">
        <v>122</v>
      </c>
      <c r="C43" s="14" t="s">
        <v>55</v>
      </c>
      <c r="D43" s="14" t="s">
        <v>123</v>
      </c>
      <c r="E43" s="15" t="s">
        <v>86</v>
      </c>
      <c r="F43" s="16">
        <v>516.29999999999995</v>
      </c>
      <c r="G43" s="17">
        <v>20.13</v>
      </c>
      <c r="H43" s="17">
        <v>10393.11</v>
      </c>
      <c r="I43" s="17">
        <f>'[1]BM 01'!K43</f>
        <v>0</v>
      </c>
      <c r="J43" s="17">
        <f>'[1]Memória 02'!E30</f>
        <v>463.3</v>
      </c>
      <c r="K43" s="17">
        <f t="shared" si="1"/>
        <v>463.3</v>
      </c>
      <c r="L43" s="17">
        <f t="shared" si="2"/>
        <v>0</v>
      </c>
      <c r="M43" s="17">
        <f t="shared" si="3"/>
        <v>9326.23</v>
      </c>
      <c r="N43" s="17">
        <f t="shared" si="4"/>
        <v>9326.23</v>
      </c>
      <c r="O43" s="18">
        <v>1.22929609273088E-2</v>
      </c>
    </row>
    <row r="44" spans="1:15" ht="48" customHeight="1" x14ac:dyDescent="0.2">
      <c r="A44" s="14" t="s">
        <v>124</v>
      </c>
      <c r="B44" s="15" t="s">
        <v>125</v>
      </c>
      <c r="C44" s="14" t="s">
        <v>55</v>
      </c>
      <c r="D44" s="14" t="s">
        <v>126</v>
      </c>
      <c r="E44" s="15" t="s">
        <v>86</v>
      </c>
      <c r="F44" s="16">
        <v>285.3</v>
      </c>
      <c r="G44" s="17">
        <v>19.25</v>
      </c>
      <c r="H44" s="17">
        <v>5492.02</v>
      </c>
      <c r="I44" s="17">
        <f>'[1]BM 01'!K44</f>
        <v>0</v>
      </c>
      <c r="J44" s="17">
        <f>'[1]Memória 02'!E31</f>
        <v>285.3</v>
      </c>
      <c r="K44" s="17">
        <f t="shared" si="1"/>
        <v>285.3</v>
      </c>
      <c r="L44" s="17">
        <f t="shared" si="2"/>
        <v>0</v>
      </c>
      <c r="M44" s="17">
        <f t="shared" si="3"/>
        <v>5492.03</v>
      </c>
      <c r="N44" s="17">
        <f t="shared" si="4"/>
        <v>5492.03</v>
      </c>
      <c r="O44" s="18">
        <v>6.4959561932855974E-3</v>
      </c>
    </row>
    <row r="45" spans="1:15" ht="36" customHeight="1" x14ac:dyDescent="0.2">
      <c r="A45" s="14" t="s">
        <v>127</v>
      </c>
      <c r="B45" s="15" t="s">
        <v>106</v>
      </c>
      <c r="C45" s="14" t="s">
        <v>55</v>
      </c>
      <c r="D45" s="14" t="s">
        <v>107</v>
      </c>
      <c r="E45" s="15" t="s">
        <v>64</v>
      </c>
      <c r="F45" s="16">
        <v>37.76</v>
      </c>
      <c r="G45" s="17">
        <v>420.88</v>
      </c>
      <c r="H45" s="17">
        <v>15892.42</v>
      </c>
      <c r="I45" s="17">
        <f>'[1]BM 01'!K45</f>
        <v>0</v>
      </c>
      <c r="J45" s="17">
        <f>'[1]Memória 02'!E32</f>
        <v>24.75</v>
      </c>
      <c r="K45" s="17">
        <f t="shared" si="1"/>
        <v>24.75</v>
      </c>
      <c r="L45" s="17">
        <f t="shared" si="2"/>
        <v>0</v>
      </c>
      <c r="M45" s="17">
        <f t="shared" si="3"/>
        <v>10416.780000000001</v>
      </c>
      <c r="N45" s="17">
        <f t="shared" si="4"/>
        <v>10416.780000000001</v>
      </c>
      <c r="O45" s="18">
        <v>1.8797539725874248E-2</v>
      </c>
    </row>
    <row r="46" spans="1:15" ht="48" customHeight="1" x14ac:dyDescent="0.2">
      <c r="A46" s="14" t="s">
        <v>128</v>
      </c>
      <c r="B46" s="15" t="s">
        <v>129</v>
      </c>
      <c r="C46" s="14" t="s">
        <v>55</v>
      </c>
      <c r="D46" s="14" t="s">
        <v>130</v>
      </c>
      <c r="E46" s="15" t="s">
        <v>86</v>
      </c>
      <c r="F46" s="16">
        <v>354.2</v>
      </c>
      <c r="G46" s="17">
        <v>18.18</v>
      </c>
      <c r="H46" s="17">
        <v>6439.35</v>
      </c>
      <c r="I46" s="17">
        <f>'[1]BM 01'!K46</f>
        <v>0</v>
      </c>
      <c r="J46" s="17">
        <f>'[1]Memória 02'!E33</f>
        <v>174.4</v>
      </c>
      <c r="K46" s="17">
        <f t="shared" si="1"/>
        <v>174.4</v>
      </c>
      <c r="L46" s="17">
        <f t="shared" si="2"/>
        <v>0</v>
      </c>
      <c r="M46" s="17">
        <f t="shared" si="3"/>
        <v>3170.59</v>
      </c>
      <c r="N46" s="17">
        <f t="shared" si="4"/>
        <v>3170.59</v>
      </c>
      <c r="O46" s="18">
        <v>7.6164572440074168E-3</v>
      </c>
    </row>
    <row r="47" spans="1:15" ht="48" customHeight="1" x14ac:dyDescent="0.2">
      <c r="A47" s="14" t="s">
        <v>131</v>
      </c>
      <c r="B47" s="15" t="s">
        <v>132</v>
      </c>
      <c r="C47" s="14" t="s">
        <v>55</v>
      </c>
      <c r="D47" s="14" t="s">
        <v>133</v>
      </c>
      <c r="E47" s="15" t="s">
        <v>86</v>
      </c>
      <c r="F47" s="16">
        <v>645.4</v>
      </c>
      <c r="G47" s="17">
        <v>16.309999999999999</v>
      </c>
      <c r="H47" s="17">
        <v>10526.47</v>
      </c>
      <c r="I47" s="17">
        <f>'[1]BM 01'!K47</f>
        <v>0</v>
      </c>
      <c r="J47" s="17">
        <f>'[1]Memória 02'!E34</f>
        <v>548.29999999999995</v>
      </c>
      <c r="K47" s="17">
        <f t="shared" si="1"/>
        <v>548.29999999999995</v>
      </c>
      <c r="L47" s="17">
        <f t="shared" si="2"/>
        <v>0</v>
      </c>
      <c r="M47" s="17">
        <f t="shared" si="3"/>
        <v>8942.77</v>
      </c>
      <c r="N47" s="17">
        <f t="shared" si="4"/>
        <v>8942.77</v>
      </c>
      <c r="O47" s="18">
        <v>1.2450699012373416E-2</v>
      </c>
    </row>
    <row r="48" spans="1:15" ht="48" customHeight="1" x14ac:dyDescent="0.2">
      <c r="A48" s="14" t="s">
        <v>134</v>
      </c>
      <c r="B48" s="15" t="s">
        <v>135</v>
      </c>
      <c r="C48" s="14" t="s">
        <v>55</v>
      </c>
      <c r="D48" s="14" t="s">
        <v>136</v>
      </c>
      <c r="E48" s="15" t="s">
        <v>86</v>
      </c>
      <c r="F48" s="16">
        <v>77.8</v>
      </c>
      <c r="G48" s="17">
        <v>13.77</v>
      </c>
      <c r="H48" s="17">
        <v>1071.3</v>
      </c>
      <c r="I48" s="17">
        <f>'[1]BM 01'!K48</f>
        <v>0</v>
      </c>
      <c r="J48" s="17">
        <f>'[1]Memória 02'!E35</f>
        <v>77.8</v>
      </c>
      <c r="K48" s="17">
        <f t="shared" si="1"/>
        <v>77.8</v>
      </c>
      <c r="L48" s="17">
        <f t="shared" si="2"/>
        <v>0</v>
      </c>
      <c r="M48" s="17">
        <f t="shared" si="3"/>
        <v>1071.31</v>
      </c>
      <c r="N48" s="17">
        <f t="shared" si="4"/>
        <v>1071.31</v>
      </c>
      <c r="O48" s="18">
        <v>1.2671326524424274E-3</v>
      </c>
    </row>
    <row r="49" spans="1:15" ht="48" customHeight="1" x14ac:dyDescent="0.2">
      <c r="A49" s="14" t="s">
        <v>137</v>
      </c>
      <c r="B49" s="15" t="s">
        <v>138</v>
      </c>
      <c r="C49" s="14" t="s">
        <v>55</v>
      </c>
      <c r="D49" s="14" t="s">
        <v>139</v>
      </c>
      <c r="E49" s="15" t="s">
        <v>86</v>
      </c>
      <c r="F49" s="16">
        <v>40.299999999999997</v>
      </c>
      <c r="G49" s="17">
        <v>13.07</v>
      </c>
      <c r="H49" s="17">
        <v>526.72</v>
      </c>
      <c r="I49" s="17">
        <f>'[1]BM 01'!K49</f>
        <v>0</v>
      </c>
      <c r="J49" s="17">
        <f>'[1]Memória 02'!E36</f>
        <v>40.299999999999997</v>
      </c>
      <c r="K49" s="17">
        <f t="shared" si="1"/>
        <v>40.299999999999997</v>
      </c>
      <c r="L49" s="17">
        <f t="shared" si="2"/>
        <v>0</v>
      </c>
      <c r="M49" s="17">
        <f t="shared" si="3"/>
        <v>526.72</v>
      </c>
      <c r="N49" s="17">
        <f t="shared" si="4"/>
        <v>526.72</v>
      </c>
      <c r="O49" s="18">
        <v>6.2300393045316472E-4</v>
      </c>
    </row>
    <row r="50" spans="1:15" ht="48" customHeight="1" x14ac:dyDescent="0.2">
      <c r="A50" s="14" t="s">
        <v>140</v>
      </c>
      <c r="B50" s="15" t="s">
        <v>141</v>
      </c>
      <c r="C50" s="14" t="s">
        <v>55</v>
      </c>
      <c r="D50" s="14" t="s">
        <v>142</v>
      </c>
      <c r="E50" s="15" t="s">
        <v>86</v>
      </c>
      <c r="F50" s="16">
        <v>486.6</v>
      </c>
      <c r="G50" s="17">
        <v>16.97</v>
      </c>
      <c r="H50" s="17">
        <v>8257.6</v>
      </c>
      <c r="I50" s="17">
        <f>'[1]BM 01'!K50</f>
        <v>0</v>
      </c>
      <c r="J50" s="17">
        <f>'[1]Memória 02'!E37</f>
        <v>0</v>
      </c>
      <c r="K50" s="17">
        <f t="shared" si="1"/>
        <v>0</v>
      </c>
      <c r="L50" s="17">
        <f t="shared" si="2"/>
        <v>0</v>
      </c>
      <c r="M50" s="17">
        <f t="shared" si="3"/>
        <v>0</v>
      </c>
      <c r="N50" s="17">
        <f t="shared" si="4"/>
        <v>0</v>
      </c>
      <c r="O50" s="18">
        <v>9.7670816678881636E-3</v>
      </c>
    </row>
    <row r="51" spans="1:15" ht="48" customHeight="1" x14ac:dyDescent="0.2">
      <c r="A51" s="14" t="s">
        <v>143</v>
      </c>
      <c r="B51" s="15" t="s">
        <v>144</v>
      </c>
      <c r="C51" s="14" t="s">
        <v>55</v>
      </c>
      <c r="D51" s="14" t="s">
        <v>145</v>
      </c>
      <c r="E51" s="15" t="s">
        <v>86</v>
      </c>
      <c r="F51" s="16">
        <v>121.9</v>
      </c>
      <c r="G51" s="17">
        <v>15.35</v>
      </c>
      <c r="H51" s="17">
        <v>1871.16</v>
      </c>
      <c r="I51" s="17">
        <f>'[1]BM 01'!K51</f>
        <v>0</v>
      </c>
      <c r="J51" s="17">
        <f>'[1]Memória 02'!E38</f>
        <v>0</v>
      </c>
      <c r="K51" s="17">
        <f t="shared" si="1"/>
        <v>0</v>
      </c>
      <c r="L51" s="17">
        <f t="shared" si="2"/>
        <v>0</v>
      </c>
      <c r="M51" s="17">
        <f t="shared" si="3"/>
        <v>0</v>
      </c>
      <c r="N51" s="17">
        <f t="shared" si="4"/>
        <v>0</v>
      </c>
      <c r="O51" s="18">
        <v>2.2132063231066674E-3</v>
      </c>
    </row>
    <row r="52" spans="1:15" ht="24" customHeight="1" x14ac:dyDescent="0.2">
      <c r="A52" s="14" t="s">
        <v>146</v>
      </c>
      <c r="B52" s="15" t="s">
        <v>103</v>
      </c>
      <c r="C52" s="14" t="s">
        <v>55</v>
      </c>
      <c r="D52" s="14" t="s">
        <v>104</v>
      </c>
      <c r="E52" s="15" t="s">
        <v>64</v>
      </c>
      <c r="F52" s="16">
        <v>37.76</v>
      </c>
      <c r="G52" s="17">
        <v>30.21</v>
      </c>
      <c r="H52" s="17">
        <v>1140.72</v>
      </c>
      <c r="I52" s="17">
        <f>'[1]BM 01'!K52</f>
        <v>0</v>
      </c>
      <c r="J52" s="17">
        <f>'[1]Memória 02'!E39</f>
        <v>0</v>
      </c>
      <c r="K52" s="17">
        <f t="shared" si="1"/>
        <v>0</v>
      </c>
      <c r="L52" s="17">
        <f t="shared" si="2"/>
        <v>0</v>
      </c>
      <c r="M52" s="17">
        <f t="shared" si="3"/>
        <v>0</v>
      </c>
      <c r="N52" s="17">
        <f t="shared" si="4"/>
        <v>0</v>
      </c>
      <c r="O52" s="18">
        <v>1.349242564448918E-3</v>
      </c>
    </row>
    <row r="53" spans="1:15" ht="24" customHeight="1" x14ac:dyDescent="0.2">
      <c r="A53" s="14" t="s">
        <v>147</v>
      </c>
      <c r="B53" s="15" t="s">
        <v>148</v>
      </c>
      <c r="C53" s="14" t="s">
        <v>55</v>
      </c>
      <c r="D53" s="14" t="s">
        <v>149</v>
      </c>
      <c r="E53" s="15" t="s">
        <v>60</v>
      </c>
      <c r="F53" s="16">
        <v>39.32</v>
      </c>
      <c r="G53" s="17">
        <v>91.93</v>
      </c>
      <c r="H53" s="17">
        <v>3614.68</v>
      </c>
      <c r="I53" s="17">
        <f>'[1]BM 01'!K53</f>
        <v>0</v>
      </c>
      <c r="J53" s="17">
        <f>'[1]Memória 02'!E40</f>
        <v>39.32</v>
      </c>
      <c r="K53" s="17">
        <f t="shared" si="1"/>
        <v>39.32</v>
      </c>
      <c r="L53" s="17">
        <f t="shared" si="2"/>
        <v>0</v>
      </c>
      <c r="M53" s="17">
        <f t="shared" si="3"/>
        <v>3614.69</v>
      </c>
      <c r="N53" s="17">
        <f t="shared" si="4"/>
        <v>3614.69</v>
      </c>
      <c r="O53" s="18">
        <v>4.2754401718758462E-3</v>
      </c>
    </row>
    <row r="54" spans="1:15" ht="24" customHeight="1" x14ac:dyDescent="0.2">
      <c r="A54" s="14" t="s">
        <v>150</v>
      </c>
      <c r="B54" s="15" t="s">
        <v>151</v>
      </c>
      <c r="C54" s="14" t="s">
        <v>55</v>
      </c>
      <c r="D54" s="14" t="s">
        <v>152</v>
      </c>
      <c r="E54" s="15" t="s">
        <v>60</v>
      </c>
      <c r="F54" s="16">
        <v>64.2</v>
      </c>
      <c r="G54" s="17">
        <v>105.05</v>
      </c>
      <c r="H54" s="17">
        <v>6744.21</v>
      </c>
      <c r="I54" s="17">
        <f>'[1]BM 01'!K54</f>
        <v>0</v>
      </c>
      <c r="J54" s="17">
        <f>'[1]Memória 02'!E41</f>
        <v>64.2</v>
      </c>
      <c r="K54" s="17">
        <f t="shared" si="1"/>
        <v>64.2</v>
      </c>
      <c r="L54" s="17">
        <f t="shared" si="2"/>
        <v>0</v>
      </c>
      <c r="M54" s="17">
        <f t="shared" si="3"/>
        <v>6744.21</v>
      </c>
      <c r="N54" s="17">
        <f t="shared" si="4"/>
        <v>6744.21</v>
      </c>
      <c r="O54" s="18">
        <v>7.9770453709780108E-3</v>
      </c>
    </row>
    <row r="55" spans="1:15" ht="48" customHeight="1" x14ac:dyDescent="0.2">
      <c r="A55" s="14" t="s">
        <v>153</v>
      </c>
      <c r="B55" s="15" t="s">
        <v>154</v>
      </c>
      <c r="C55" s="14" t="s">
        <v>55</v>
      </c>
      <c r="D55" s="14" t="s">
        <v>155</v>
      </c>
      <c r="E55" s="15" t="s">
        <v>52</v>
      </c>
      <c r="F55" s="16">
        <v>395.11</v>
      </c>
      <c r="G55" s="17">
        <v>172.81</v>
      </c>
      <c r="H55" s="17">
        <v>68278.95</v>
      </c>
      <c r="I55" s="17">
        <f>'[1]BM 01'!K55</f>
        <v>0</v>
      </c>
      <c r="J55" s="17">
        <f>'[1]Memória 02'!E42</f>
        <v>0</v>
      </c>
      <c r="K55" s="17">
        <f t="shared" si="1"/>
        <v>0</v>
      </c>
      <c r="L55" s="17">
        <f t="shared" si="2"/>
        <v>0</v>
      </c>
      <c r="M55" s="17">
        <f t="shared" si="3"/>
        <v>0</v>
      </c>
      <c r="N55" s="17">
        <f t="shared" si="4"/>
        <v>0</v>
      </c>
      <c r="O55" s="18">
        <v>8.0760279118345824E-2</v>
      </c>
    </row>
    <row r="56" spans="1:15" ht="24" customHeight="1" x14ac:dyDescent="0.2">
      <c r="A56" s="9" t="s">
        <v>156</v>
      </c>
      <c r="B56" s="10"/>
      <c r="C56" s="9"/>
      <c r="D56" s="9" t="s">
        <v>157</v>
      </c>
      <c r="E56" s="9"/>
      <c r="F56" s="11"/>
      <c r="G56" s="9"/>
      <c r="H56" s="12">
        <v>81823.53</v>
      </c>
      <c r="I56" s="17"/>
      <c r="J56" s="17"/>
      <c r="K56" s="17"/>
      <c r="L56" s="20">
        <f>L57+L59</f>
        <v>0</v>
      </c>
      <c r="M56" s="20">
        <f t="shared" ref="M56:N56" si="10">M57+M59</f>
        <v>30569.759999999998</v>
      </c>
      <c r="N56" s="20">
        <f t="shared" si="10"/>
        <v>30569.759999999998</v>
      </c>
      <c r="O56" s="13">
        <v>9.678079585653182E-2</v>
      </c>
    </row>
    <row r="57" spans="1:15" ht="24" customHeight="1" x14ac:dyDescent="0.2">
      <c r="A57" s="9" t="s">
        <v>158</v>
      </c>
      <c r="B57" s="10"/>
      <c r="C57" s="9"/>
      <c r="D57" s="9" t="s">
        <v>159</v>
      </c>
      <c r="E57" s="9"/>
      <c r="F57" s="11"/>
      <c r="G57" s="9"/>
      <c r="H57" s="12">
        <v>6102.78</v>
      </c>
      <c r="I57" s="17"/>
      <c r="J57" s="17"/>
      <c r="K57" s="17"/>
      <c r="L57" s="20">
        <f>L58</f>
        <v>0</v>
      </c>
      <c r="M57" s="20">
        <f t="shared" ref="M57:N57" si="11">M58</f>
        <v>0</v>
      </c>
      <c r="N57" s="20">
        <f t="shared" si="11"/>
        <v>0</v>
      </c>
      <c r="O57" s="13">
        <v>7.2183625582680835E-3</v>
      </c>
    </row>
    <row r="58" spans="1:15" ht="36" customHeight="1" x14ac:dyDescent="0.2">
      <c r="A58" s="14" t="s">
        <v>160</v>
      </c>
      <c r="B58" s="15" t="s">
        <v>161</v>
      </c>
      <c r="C58" s="14" t="s">
        <v>55</v>
      </c>
      <c r="D58" s="14" t="s">
        <v>162</v>
      </c>
      <c r="E58" s="15" t="s">
        <v>52</v>
      </c>
      <c r="F58" s="16">
        <v>31.87</v>
      </c>
      <c r="G58" s="17">
        <v>191.49</v>
      </c>
      <c r="H58" s="17">
        <v>6102.78</v>
      </c>
      <c r="I58" s="17">
        <f>'[1]BM 01'!K58</f>
        <v>0</v>
      </c>
      <c r="J58" s="17">
        <f>'[1]Memória 02'!E45</f>
        <v>0</v>
      </c>
      <c r="K58" s="17">
        <f t="shared" si="1"/>
        <v>0</v>
      </c>
      <c r="L58" s="17">
        <f t="shared" si="2"/>
        <v>0</v>
      </c>
      <c r="M58" s="17">
        <f t="shared" si="3"/>
        <v>0</v>
      </c>
      <c r="N58" s="17">
        <f t="shared" si="4"/>
        <v>0</v>
      </c>
      <c r="O58" s="18">
        <v>7.2183625582680835E-3</v>
      </c>
    </row>
    <row r="59" spans="1:15" ht="24" customHeight="1" x14ac:dyDescent="0.2">
      <c r="A59" s="9" t="s">
        <v>163</v>
      </c>
      <c r="B59" s="10"/>
      <c r="C59" s="9"/>
      <c r="D59" s="9" t="s">
        <v>164</v>
      </c>
      <c r="E59" s="9"/>
      <c r="F59" s="11"/>
      <c r="G59" s="9"/>
      <c r="H59" s="12">
        <v>75720.75</v>
      </c>
      <c r="I59" s="17"/>
      <c r="J59" s="17"/>
      <c r="K59" s="17"/>
      <c r="L59" s="20">
        <f>SUM(L60:L62)</f>
        <v>0</v>
      </c>
      <c r="M59" s="20">
        <f t="shared" ref="M59:N59" si="12">SUM(M60:M62)</f>
        <v>30569.759999999998</v>
      </c>
      <c r="N59" s="20">
        <f t="shared" si="12"/>
        <v>30569.759999999998</v>
      </c>
      <c r="O59" s="13">
        <v>8.956243329826373E-2</v>
      </c>
    </row>
    <row r="60" spans="1:15" ht="60" customHeight="1" x14ac:dyDescent="0.2">
      <c r="A60" s="14" t="s">
        <v>165</v>
      </c>
      <c r="B60" s="15" t="s">
        <v>166</v>
      </c>
      <c r="C60" s="14" t="s">
        <v>55</v>
      </c>
      <c r="D60" s="14" t="s">
        <v>167</v>
      </c>
      <c r="E60" s="15" t="s">
        <v>52</v>
      </c>
      <c r="F60" s="16">
        <v>656.2</v>
      </c>
      <c r="G60" s="17">
        <v>70.34</v>
      </c>
      <c r="H60" s="17">
        <v>46157.1</v>
      </c>
      <c r="I60" s="17">
        <f>'[1]BM 01'!K60</f>
        <v>0</v>
      </c>
      <c r="J60" s="17">
        <f>'[1]Memória 02'!E47</f>
        <v>434.6</v>
      </c>
      <c r="K60" s="17">
        <f t="shared" si="1"/>
        <v>434.6</v>
      </c>
      <c r="L60" s="17">
        <f t="shared" si="2"/>
        <v>0</v>
      </c>
      <c r="M60" s="17">
        <f t="shared" si="3"/>
        <v>30569.759999999998</v>
      </c>
      <c r="N60" s="17">
        <f t="shared" si="4"/>
        <v>30569.759999999998</v>
      </c>
      <c r="O60" s="18">
        <v>5.4594575330953389E-2</v>
      </c>
    </row>
    <row r="61" spans="1:15" ht="36" customHeight="1" x14ac:dyDescent="0.2">
      <c r="A61" s="14" t="s">
        <v>168</v>
      </c>
      <c r="B61" s="15" t="s">
        <v>169</v>
      </c>
      <c r="C61" s="14" t="s">
        <v>55</v>
      </c>
      <c r="D61" s="14" t="s">
        <v>170</v>
      </c>
      <c r="E61" s="15" t="s">
        <v>52</v>
      </c>
      <c r="F61" s="16">
        <v>21.03</v>
      </c>
      <c r="G61" s="17">
        <v>650.59</v>
      </c>
      <c r="H61" s="17">
        <v>13681.9</v>
      </c>
      <c r="I61" s="17">
        <f>'[1]BM 01'!K61</f>
        <v>0</v>
      </c>
      <c r="J61" s="17">
        <f>'[1]Memória 02'!E48</f>
        <v>0</v>
      </c>
      <c r="K61" s="17">
        <f t="shared" si="1"/>
        <v>0</v>
      </c>
      <c r="L61" s="17">
        <f t="shared" si="2"/>
        <v>0</v>
      </c>
      <c r="M61" s="17">
        <f t="shared" si="3"/>
        <v>0</v>
      </c>
      <c r="N61" s="17">
        <f t="shared" si="4"/>
        <v>0</v>
      </c>
      <c r="O61" s="18">
        <v>1.6182938707600156E-2</v>
      </c>
    </row>
    <row r="62" spans="1:15" ht="72" customHeight="1" x14ac:dyDescent="0.2">
      <c r="A62" s="14" t="s">
        <v>171</v>
      </c>
      <c r="B62" s="15" t="s">
        <v>172</v>
      </c>
      <c r="C62" s="14" t="s">
        <v>173</v>
      </c>
      <c r="D62" s="14" t="s">
        <v>174</v>
      </c>
      <c r="E62" s="15" t="s">
        <v>60</v>
      </c>
      <c r="F62" s="16">
        <v>21.76</v>
      </c>
      <c r="G62" s="17">
        <v>729.86</v>
      </c>
      <c r="H62" s="17">
        <v>15881.75</v>
      </c>
      <c r="I62" s="17">
        <f>'[1]BM 01'!K62</f>
        <v>0</v>
      </c>
      <c r="J62" s="17">
        <f>'[1]Memória 02'!E49</f>
        <v>0</v>
      </c>
      <c r="K62" s="17">
        <f t="shared" si="1"/>
        <v>0</v>
      </c>
      <c r="L62" s="17">
        <f t="shared" si="2"/>
        <v>0</v>
      </c>
      <c r="M62" s="17">
        <f t="shared" si="3"/>
        <v>0</v>
      </c>
      <c r="N62" s="17">
        <f t="shared" si="4"/>
        <v>0</v>
      </c>
      <c r="O62" s="18">
        <v>1.8784919259710185E-2</v>
      </c>
    </row>
    <row r="63" spans="1:15" ht="24" customHeight="1" x14ac:dyDescent="0.2">
      <c r="A63" s="9" t="s">
        <v>175</v>
      </c>
      <c r="B63" s="10"/>
      <c r="C63" s="9"/>
      <c r="D63" s="9" t="s">
        <v>176</v>
      </c>
      <c r="E63" s="9"/>
      <c r="F63" s="11"/>
      <c r="G63" s="9"/>
      <c r="H63" s="12">
        <v>55017.72</v>
      </c>
      <c r="I63" s="17"/>
      <c r="J63" s="17"/>
      <c r="K63" s="17"/>
      <c r="L63" s="20">
        <f>L64+L66+L68</f>
        <v>0</v>
      </c>
      <c r="M63" s="20">
        <f t="shared" ref="M63:N63" si="13">M64+M66+M68</f>
        <v>0</v>
      </c>
      <c r="N63" s="20">
        <f t="shared" si="13"/>
        <v>0</v>
      </c>
      <c r="O63" s="13">
        <v>6.5074908498959014E-2</v>
      </c>
    </row>
    <row r="64" spans="1:15" ht="24" customHeight="1" x14ac:dyDescent="0.2">
      <c r="A64" s="9" t="s">
        <v>177</v>
      </c>
      <c r="B64" s="10"/>
      <c r="C64" s="9"/>
      <c r="D64" s="9" t="s">
        <v>178</v>
      </c>
      <c r="E64" s="9"/>
      <c r="F64" s="11"/>
      <c r="G64" s="9"/>
      <c r="H64" s="12">
        <v>15876</v>
      </c>
      <c r="I64" s="17"/>
      <c r="J64" s="17"/>
      <c r="K64" s="17"/>
      <c r="L64" s="20">
        <f>L65</f>
        <v>0</v>
      </c>
      <c r="M64" s="20">
        <f t="shared" ref="M64:N64" si="14">M65</f>
        <v>0</v>
      </c>
      <c r="N64" s="20">
        <f t="shared" si="14"/>
        <v>0</v>
      </c>
      <c r="O64" s="13">
        <v>1.8778118165010713E-2</v>
      </c>
    </row>
    <row r="65" spans="1:16" ht="60" customHeight="1" x14ac:dyDescent="0.2">
      <c r="A65" s="14" t="s">
        <v>179</v>
      </c>
      <c r="B65" s="15" t="s">
        <v>180</v>
      </c>
      <c r="C65" s="14" t="s">
        <v>55</v>
      </c>
      <c r="D65" s="14" t="s">
        <v>181</v>
      </c>
      <c r="E65" s="15" t="s">
        <v>182</v>
      </c>
      <c r="F65" s="16">
        <v>20</v>
      </c>
      <c r="G65" s="17">
        <v>793.8</v>
      </c>
      <c r="H65" s="17">
        <v>15876</v>
      </c>
      <c r="I65" s="17">
        <f>'[1]BM 01'!K65</f>
        <v>0</v>
      </c>
      <c r="J65" s="17">
        <f>'[1]Memória 02'!E52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c r="J66" s="17"/>
      <c r="K66" s="17"/>
      <c r="L66" s="20">
        <f>L67</f>
        <v>0</v>
      </c>
      <c r="M66" s="20">
        <f t="shared" ref="M66:N66" si="15">M67</f>
        <v>0</v>
      </c>
      <c r="N66" s="20">
        <f t="shared" si="15"/>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f>'[1]BM 01'!K67</f>
        <v>0</v>
      </c>
      <c r="J67" s="17">
        <f>'[1]Memória 02'!E54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c r="J68" s="17"/>
      <c r="K68" s="17"/>
      <c r="L68" s="20">
        <f>SUM(L69:L70)</f>
        <v>0</v>
      </c>
      <c r="M68" s="20">
        <f t="shared" ref="M68:N68" si="16">SUM(M69:M70)</f>
        <v>0</v>
      </c>
      <c r="N68" s="20">
        <f t="shared" si="16"/>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f>'[1]BM 01'!K69</f>
        <v>0</v>
      </c>
      <c r="J69" s="17">
        <f>'[1]Memória 02'!E56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f>'[1]BM 01'!K70</f>
        <v>0</v>
      </c>
      <c r="J70" s="17">
        <f>'[1]Memória 02'!E57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c r="J71" s="17"/>
      <c r="K71" s="17"/>
      <c r="L71" s="20">
        <f>SUM(L72:L75)</f>
        <v>0</v>
      </c>
      <c r="M71" s="20">
        <f t="shared" ref="M71:N71" si="17">SUM(M72:M75)</f>
        <v>0</v>
      </c>
      <c r="N71" s="20">
        <f t="shared" si="17"/>
        <v>0</v>
      </c>
      <c r="O71" s="13">
        <v>5.9395272917462515E-2</v>
      </c>
    </row>
    <row r="72" spans="1:16" ht="36" customHeight="1" x14ac:dyDescent="0.2">
      <c r="A72" s="14" t="s">
        <v>198</v>
      </c>
      <c r="B72" s="15" t="s">
        <v>199</v>
      </c>
      <c r="C72" s="14" t="s">
        <v>55</v>
      </c>
      <c r="D72" s="14" t="s">
        <v>200</v>
      </c>
      <c r="E72" s="15" t="s">
        <v>52</v>
      </c>
      <c r="F72" s="16">
        <v>398.67</v>
      </c>
      <c r="G72" s="17">
        <v>40</v>
      </c>
      <c r="H72" s="17">
        <v>15946.8</v>
      </c>
      <c r="I72" s="17">
        <f>'[1]BM 01'!K72</f>
        <v>0</v>
      </c>
      <c r="J72" s="17">
        <f>'[1]Memória 02'!E59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f>'[1]BM 01'!K73</f>
        <v>0</v>
      </c>
      <c r="J73" s="17">
        <f>'[1]Memória 02'!E60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f>'[1]BM 01'!K74</f>
        <v>0</v>
      </c>
      <c r="J74" s="17">
        <f>'[1]Memória 02'!E61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f>'[1]BM 01'!K75</f>
        <v>0</v>
      </c>
      <c r="J75" s="17">
        <f>'[1]Memória 02'!E62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c r="J76" s="17"/>
      <c r="K76" s="17"/>
      <c r="L76" s="20">
        <f>SUM(L77:L78)</f>
        <v>9909.41</v>
      </c>
      <c r="M76" s="20">
        <f t="shared" ref="M76:N76" si="18">SUM(M77:M78)</f>
        <v>0</v>
      </c>
      <c r="N76" s="20">
        <f t="shared" si="18"/>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f>'[1]BM 01'!K77</f>
        <v>0</v>
      </c>
      <c r="J77" s="17">
        <f>'[1]Memória 02'!E64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f>'[1]BM 01'!K78</f>
        <v>213.98</v>
      </c>
      <c r="J78" s="17">
        <f>'[1]Memória 02'!E65</f>
        <v>0</v>
      </c>
      <c r="K78" s="17">
        <f t="shared" si="1"/>
        <v>213.98</v>
      </c>
      <c r="L78" s="17">
        <f t="shared" si="2"/>
        <v>9909.41</v>
      </c>
      <c r="M78" s="17">
        <f t="shared" si="3"/>
        <v>0</v>
      </c>
      <c r="N78" s="17">
        <f t="shared" si="4"/>
        <v>9909.41</v>
      </c>
      <c r="O78" s="18">
        <v>2.1258885467589986E-2</v>
      </c>
      <c r="P78" s="19"/>
    </row>
    <row r="79" spans="1:16" ht="24" customHeight="1" x14ac:dyDescent="0.2">
      <c r="A79" s="9" t="s">
        <v>218</v>
      </c>
      <c r="B79" s="10"/>
      <c r="C79" s="9"/>
      <c r="D79" s="9" t="s">
        <v>219</v>
      </c>
      <c r="E79" s="9"/>
      <c r="F79" s="11"/>
      <c r="G79" s="9"/>
      <c r="H79" s="12">
        <v>91391.66</v>
      </c>
      <c r="I79" s="17"/>
      <c r="J79" s="17"/>
      <c r="K79" s="17"/>
      <c r="L79" s="20">
        <f>SUM(L80:L88)</f>
        <v>0</v>
      </c>
      <c r="M79" s="20">
        <f t="shared" ref="M79:N79" si="19">SUM(M80:M88)</f>
        <v>0</v>
      </c>
      <c r="N79" s="20">
        <f t="shared" si="19"/>
        <v>0</v>
      </c>
      <c r="O79" s="13">
        <v>0.10809797120033278</v>
      </c>
    </row>
    <row r="80" spans="1:16" ht="48" customHeight="1" x14ac:dyDescent="0.2">
      <c r="A80" s="14" t="s">
        <v>220</v>
      </c>
      <c r="B80" s="15" t="s">
        <v>221</v>
      </c>
      <c r="C80" s="14" t="s">
        <v>55</v>
      </c>
      <c r="D80" s="14" t="s">
        <v>222</v>
      </c>
      <c r="E80" s="15" t="s">
        <v>52</v>
      </c>
      <c r="F80" s="16">
        <v>757.22</v>
      </c>
      <c r="G80" s="17">
        <v>3.53</v>
      </c>
      <c r="H80" s="17">
        <v>2672.98</v>
      </c>
      <c r="I80" s="17">
        <f>'[1]BM 01'!K80</f>
        <v>0</v>
      </c>
      <c r="J80" s="17">
        <f>'[1]Memória 02'!E67</f>
        <v>0</v>
      </c>
      <c r="K80" s="17">
        <f t="shared" si="1"/>
        <v>0</v>
      </c>
      <c r="L80" s="17">
        <f t="shared" si="2"/>
        <v>0</v>
      </c>
      <c r="M80" s="17">
        <f t="shared" si="3"/>
        <v>0</v>
      </c>
      <c r="N80" s="17">
        <f t="shared" si="4"/>
        <v>0</v>
      </c>
      <c r="O80" s="18">
        <v>3.1615982799641181E-3</v>
      </c>
    </row>
    <row r="81" spans="1:15" ht="48" customHeight="1" x14ac:dyDescent="0.2">
      <c r="A81" s="14" t="s">
        <v>223</v>
      </c>
      <c r="B81" s="15" t="s">
        <v>224</v>
      </c>
      <c r="C81" s="14" t="s">
        <v>55</v>
      </c>
      <c r="D81" s="14" t="s">
        <v>225</v>
      </c>
      <c r="E81" s="15" t="s">
        <v>52</v>
      </c>
      <c r="F81" s="16">
        <v>378.61</v>
      </c>
      <c r="G81" s="17">
        <v>5.72</v>
      </c>
      <c r="H81" s="17">
        <v>2165.64</v>
      </c>
      <c r="I81" s="17">
        <f>'[1]BM 01'!K81</f>
        <v>0</v>
      </c>
      <c r="J81" s="17">
        <f>'[1]Memória 02'!E68</f>
        <v>0</v>
      </c>
      <c r="K81" s="17">
        <f t="shared" si="1"/>
        <v>0</v>
      </c>
      <c r="L81" s="17">
        <f t="shared" si="2"/>
        <v>0</v>
      </c>
      <c r="M81" s="17">
        <f t="shared" si="3"/>
        <v>0</v>
      </c>
      <c r="N81" s="17">
        <f t="shared" si="4"/>
        <v>0</v>
      </c>
      <c r="O81" s="18">
        <v>2.5615169956458681E-3</v>
      </c>
    </row>
    <row r="82" spans="1:15" ht="48" customHeight="1" x14ac:dyDescent="0.2">
      <c r="A82" s="14" t="s">
        <v>226</v>
      </c>
      <c r="B82" s="15" t="s">
        <v>227</v>
      </c>
      <c r="C82" s="14" t="s">
        <v>55</v>
      </c>
      <c r="D82" s="14" t="s">
        <v>228</v>
      </c>
      <c r="E82" s="15" t="s">
        <v>52</v>
      </c>
      <c r="F82" s="16">
        <v>394</v>
      </c>
      <c r="G82" s="17">
        <v>9.27</v>
      </c>
      <c r="H82" s="17">
        <v>3652.38</v>
      </c>
      <c r="I82" s="17">
        <f>'[1]BM 01'!K82</f>
        <v>0</v>
      </c>
      <c r="J82" s="17">
        <f>'[1]Memória 02'!E69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f>'[1]BM 01'!K83</f>
        <v>0</v>
      </c>
      <c r="J83" s="17">
        <f>'[1]Memória 02'!E70</f>
        <v>0</v>
      </c>
      <c r="K83" s="17">
        <f t="shared" si="1"/>
        <v>0</v>
      </c>
      <c r="L83" s="17">
        <f t="shared" si="2"/>
        <v>0</v>
      </c>
      <c r="M83" s="17">
        <f t="shared" si="3"/>
        <v>0</v>
      </c>
      <c r="N83" s="17">
        <f t="shared" si="4"/>
        <v>0</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f>'[1]BM 01'!K84</f>
        <v>0</v>
      </c>
      <c r="J84" s="17">
        <f>'[1]Memória 02'!E71</f>
        <v>0</v>
      </c>
      <c r="K84" s="17">
        <f t="shared" ref="K84:K147" si="20">I84+J84</f>
        <v>0</v>
      </c>
      <c r="L84" s="17">
        <f t="shared" ref="L84:L147" si="21">ROUND(I84*G84,2)</f>
        <v>0</v>
      </c>
      <c r="M84" s="17">
        <f t="shared" ref="M84:M147" si="22">ROUND(J84*G84,2)</f>
        <v>0</v>
      </c>
      <c r="N84" s="17">
        <f t="shared" ref="N84:N147" si="23">ROUND(K84*G84,2)</f>
        <v>0</v>
      </c>
      <c r="O84" s="18">
        <v>1.023925505989322E-2</v>
      </c>
    </row>
    <row r="85" spans="1:15" ht="48" customHeight="1" x14ac:dyDescent="0.2">
      <c r="A85" s="14" t="s">
        <v>235</v>
      </c>
      <c r="B85" s="15" t="s">
        <v>236</v>
      </c>
      <c r="C85" s="14" t="s">
        <v>55</v>
      </c>
      <c r="D85" s="14" t="s">
        <v>237</v>
      </c>
      <c r="E85" s="15" t="s">
        <v>52</v>
      </c>
      <c r="F85" s="16">
        <v>394</v>
      </c>
      <c r="G85" s="17">
        <v>39.46</v>
      </c>
      <c r="H85" s="17">
        <v>15547.24</v>
      </c>
      <c r="I85" s="17">
        <f>'[1]BM 01'!K85</f>
        <v>0</v>
      </c>
      <c r="J85" s="17">
        <f>'[1]Memória 02'!E72</f>
        <v>0</v>
      </c>
      <c r="K85" s="17">
        <f t="shared" si="20"/>
        <v>0</v>
      </c>
      <c r="L85" s="17">
        <f t="shared" si="21"/>
        <v>0</v>
      </c>
      <c r="M85" s="17">
        <f t="shared" si="22"/>
        <v>0</v>
      </c>
      <c r="N85" s="17">
        <f t="shared" si="23"/>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f>'[1]BM 01'!K86</f>
        <v>0</v>
      </c>
      <c r="J86" s="17">
        <f>'[1]Memória 02'!E73</f>
        <v>0</v>
      </c>
      <c r="K86" s="17">
        <f t="shared" si="20"/>
        <v>0</v>
      </c>
      <c r="L86" s="17">
        <f t="shared" si="21"/>
        <v>0</v>
      </c>
      <c r="M86" s="17">
        <f t="shared" si="22"/>
        <v>0</v>
      </c>
      <c r="N86" s="17">
        <f t="shared" si="23"/>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f>'[1]BM 01'!K87</f>
        <v>0</v>
      </c>
      <c r="J87" s="17">
        <f>'[1]Memória 02'!E74</f>
        <v>0</v>
      </c>
      <c r="K87" s="17">
        <f t="shared" si="20"/>
        <v>0</v>
      </c>
      <c r="L87" s="17">
        <f t="shared" si="21"/>
        <v>0</v>
      </c>
      <c r="M87" s="17">
        <f t="shared" si="22"/>
        <v>0</v>
      </c>
      <c r="N87" s="17">
        <f t="shared" si="23"/>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f>'[1]BM 01'!K88</f>
        <v>0</v>
      </c>
      <c r="J88" s="17">
        <f>'[1]Memória 02'!E75</f>
        <v>0</v>
      </c>
      <c r="K88" s="17">
        <f t="shared" si="20"/>
        <v>0</v>
      </c>
      <c r="L88" s="17">
        <f t="shared" si="21"/>
        <v>0</v>
      </c>
      <c r="M88" s="17">
        <f t="shared" si="22"/>
        <v>0</v>
      </c>
      <c r="N88" s="17">
        <f t="shared" si="23"/>
        <v>0</v>
      </c>
      <c r="O88" s="18">
        <v>2.6005221608466467E-2</v>
      </c>
    </row>
    <row r="89" spans="1:15" ht="24" customHeight="1" x14ac:dyDescent="0.2">
      <c r="A89" s="9" t="s">
        <v>244</v>
      </c>
      <c r="B89" s="10"/>
      <c r="C89" s="9"/>
      <c r="D89" s="9" t="s">
        <v>245</v>
      </c>
      <c r="E89" s="9"/>
      <c r="F89" s="11"/>
      <c r="G89" s="9"/>
      <c r="H89" s="12">
        <v>85581.09</v>
      </c>
      <c r="I89" s="17"/>
      <c r="J89" s="17"/>
      <c r="K89" s="17"/>
      <c r="L89" s="20">
        <f>SUM(L90:L99)</f>
        <v>0</v>
      </c>
      <c r="M89" s="20">
        <f t="shared" ref="M89:N89" si="24">SUM(M90:M99)</f>
        <v>0</v>
      </c>
      <c r="N89" s="20">
        <f t="shared" si="24"/>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f>'[1]BM 01'!K90</f>
        <v>0</v>
      </c>
      <c r="J90" s="17">
        <f>'[1]Memória 02'!E77</f>
        <v>0</v>
      </c>
      <c r="K90" s="17">
        <f t="shared" si="20"/>
        <v>0</v>
      </c>
      <c r="L90" s="17">
        <f t="shared" si="21"/>
        <v>0</v>
      </c>
      <c r="M90" s="17">
        <f t="shared" si="22"/>
        <v>0</v>
      </c>
      <c r="N90" s="17">
        <f t="shared" si="23"/>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f>'[1]BM 01'!K91</f>
        <v>0</v>
      </c>
      <c r="J91" s="17">
        <f>'[1]Memória 02'!E78</f>
        <v>0</v>
      </c>
      <c r="K91" s="17">
        <f t="shared" si="20"/>
        <v>0</v>
      </c>
      <c r="L91" s="17">
        <f t="shared" si="21"/>
        <v>0</v>
      </c>
      <c r="M91" s="17">
        <f t="shared" si="22"/>
        <v>0</v>
      </c>
      <c r="N91" s="17">
        <f t="shared" si="23"/>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f>'[1]BM 01'!K92</f>
        <v>0</v>
      </c>
      <c r="J92" s="17">
        <f>'[1]Memória 02'!E79</f>
        <v>0</v>
      </c>
      <c r="K92" s="17">
        <f t="shared" si="20"/>
        <v>0</v>
      </c>
      <c r="L92" s="17">
        <f t="shared" si="21"/>
        <v>0</v>
      </c>
      <c r="M92" s="17">
        <f t="shared" si="22"/>
        <v>0</v>
      </c>
      <c r="N92" s="17">
        <f t="shared" si="23"/>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f>'[1]BM 01'!K93</f>
        <v>0</v>
      </c>
      <c r="J93" s="17">
        <f>'[1]Memória 02'!E80</f>
        <v>0</v>
      </c>
      <c r="K93" s="17">
        <f t="shared" si="20"/>
        <v>0</v>
      </c>
      <c r="L93" s="17">
        <f t="shared" si="21"/>
        <v>0</v>
      </c>
      <c r="M93" s="17">
        <f t="shared" si="22"/>
        <v>0</v>
      </c>
      <c r="N93" s="17">
        <f t="shared" si="23"/>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f>'[1]BM 01'!K94</f>
        <v>0</v>
      </c>
      <c r="J94" s="17">
        <f>'[1]Memória 02'!E81</f>
        <v>0</v>
      </c>
      <c r="K94" s="17">
        <f t="shared" si="20"/>
        <v>0</v>
      </c>
      <c r="L94" s="17">
        <f t="shared" si="21"/>
        <v>0</v>
      </c>
      <c r="M94" s="17">
        <f t="shared" si="22"/>
        <v>0</v>
      </c>
      <c r="N94" s="17">
        <f t="shared" si="23"/>
        <v>0</v>
      </c>
      <c r="O94" s="18">
        <v>2.7062916028137512E-3</v>
      </c>
    </row>
    <row r="95" spans="1:15" ht="36" customHeight="1" x14ac:dyDescent="0.2">
      <c r="A95" s="14" t="s">
        <v>261</v>
      </c>
      <c r="B95" s="15" t="s">
        <v>262</v>
      </c>
      <c r="C95" s="14" t="s">
        <v>55</v>
      </c>
      <c r="D95" s="14" t="s">
        <v>263</v>
      </c>
      <c r="E95" s="15" t="s">
        <v>64</v>
      </c>
      <c r="F95" s="16">
        <v>4.37</v>
      </c>
      <c r="G95" s="17">
        <v>145.53</v>
      </c>
      <c r="H95" s="17">
        <v>635.96</v>
      </c>
      <c r="I95" s="17">
        <f>'[1]BM 01'!K95</f>
        <v>0</v>
      </c>
      <c r="J95" s="17">
        <f>'[1]Memória 02'!E82</f>
        <v>0</v>
      </c>
      <c r="K95" s="17">
        <f t="shared" si="20"/>
        <v>0</v>
      </c>
      <c r="L95" s="17">
        <f t="shared" si="21"/>
        <v>0</v>
      </c>
      <c r="M95" s="17">
        <f t="shared" si="22"/>
        <v>0</v>
      </c>
      <c r="N95" s="17">
        <f t="shared" si="23"/>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f>'[1]BM 01'!K96</f>
        <v>0</v>
      </c>
      <c r="J96" s="17">
        <f>'[1]Memória 02'!E83</f>
        <v>0</v>
      </c>
      <c r="K96" s="17">
        <f t="shared" si="20"/>
        <v>0</v>
      </c>
      <c r="L96" s="17">
        <f t="shared" si="21"/>
        <v>0</v>
      </c>
      <c r="M96" s="17">
        <f t="shared" si="22"/>
        <v>0</v>
      </c>
      <c r="N96" s="17">
        <f t="shared" si="23"/>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f>'[1]BM 01'!K97</f>
        <v>0</v>
      </c>
      <c r="J97" s="17">
        <f>'[1]Memória 02'!E84</f>
        <v>0</v>
      </c>
      <c r="K97" s="17">
        <f t="shared" si="20"/>
        <v>0</v>
      </c>
      <c r="L97" s="17">
        <f t="shared" si="21"/>
        <v>0</v>
      </c>
      <c r="M97" s="17">
        <f t="shared" si="22"/>
        <v>0</v>
      </c>
      <c r="N97" s="17">
        <f t="shared" si="23"/>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f>'[1]BM 01'!K98</f>
        <v>0</v>
      </c>
      <c r="J98" s="17">
        <f>'[1]Memória 02'!E85</f>
        <v>0</v>
      </c>
      <c r="K98" s="17">
        <f t="shared" si="20"/>
        <v>0</v>
      </c>
      <c r="L98" s="17">
        <f t="shared" si="21"/>
        <v>0</v>
      </c>
      <c r="M98" s="17">
        <f t="shared" si="22"/>
        <v>0</v>
      </c>
      <c r="N98" s="17">
        <f t="shared" si="23"/>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f>'[1]BM 01'!K99</f>
        <v>0</v>
      </c>
      <c r="J99" s="17">
        <f>'[1]Memória 02'!E86</f>
        <v>0</v>
      </c>
      <c r="K99" s="17">
        <f t="shared" si="20"/>
        <v>0</v>
      </c>
      <c r="L99" s="17">
        <f t="shared" si="21"/>
        <v>0</v>
      </c>
      <c r="M99" s="17">
        <f t="shared" si="22"/>
        <v>0</v>
      </c>
      <c r="N99" s="17">
        <f t="shared" si="23"/>
        <v>0</v>
      </c>
      <c r="O99" s="18">
        <v>3.7089622093683765E-3</v>
      </c>
    </row>
    <row r="100" spans="1:15" ht="24" customHeight="1" x14ac:dyDescent="0.2">
      <c r="A100" s="9" t="s">
        <v>276</v>
      </c>
      <c r="B100" s="10"/>
      <c r="C100" s="9"/>
      <c r="D100" s="9" t="s">
        <v>277</v>
      </c>
      <c r="E100" s="9"/>
      <c r="F100" s="11"/>
      <c r="G100" s="9"/>
      <c r="H100" s="12">
        <v>1621.01</v>
      </c>
      <c r="I100" s="17"/>
      <c r="J100" s="17"/>
      <c r="K100" s="17"/>
      <c r="L100" s="20">
        <f>SUM(L101:L103)</f>
        <v>0</v>
      </c>
      <c r="M100" s="20">
        <f t="shared" ref="M100:N100" si="25">SUM(M101:M103)</f>
        <v>0</v>
      </c>
      <c r="N100" s="20">
        <f t="shared" si="25"/>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f>'[1]BM 01'!K101</f>
        <v>0</v>
      </c>
      <c r="J101" s="17">
        <f>'[1]Memória 02'!E88</f>
        <v>0</v>
      </c>
      <c r="K101" s="17">
        <f t="shared" si="20"/>
        <v>0</v>
      </c>
      <c r="L101" s="17">
        <f t="shared" si="21"/>
        <v>0</v>
      </c>
      <c r="M101" s="17">
        <f t="shared" si="22"/>
        <v>0</v>
      </c>
      <c r="N101" s="17">
        <f t="shared" si="23"/>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f>'[1]BM 01'!K102</f>
        <v>0</v>
      </c>
      <c r="J102" s="17">
        <f>'[1]Memória 02'!E89</f>
        <v>0</v>
      </c>
      <c r="K102" s="17">
        <f t="shared" si="20"/>
        <v>0</v>
      </c>
      <c r="L102" s="17">
        <f t="shared" si="21"/>
        <v>0</v>
      </c>
      <c r="M102" s="17">
        <f t="shared" si="22"/>
        <v>0</v>
      </c>
      <c r="N102" s="17">
        <f t="shared" si="23"/>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f>'[1]BM 01'!K103</f>
        <v>0</v>
      </c>
      <c r="J103" s="17">
        <f>'[1]Memória 02'!E90</f>
        <v>0</v>
      </c>
      <c r="K103" s="17">
        <f t="shared" si="20"/>
        <v>0</v>
      </c>
      <c r="L103" s="17">
        <f t="shared" si="21"/>
        <v>0</v>
      </c>
      <c r="M103" s="17">
        <f t="shared" si="22"/>
        <v>0</v>
      </c>
      <c r="N103" s="17">
        <f t="shared" si="23"/>
        <v>0</v>
      </c>
      <c r="O103" s="18">
        <v>1.7433275613132584E-4</v>
      </c>
    </row>
    <row r="104" spans="1:15" ht="24" customHeight="1" x14ac:dyDescent="0.2">
      <c r="A104" s="9" t="s">
        <v>287</v>
      </c>
      <c r="B104" s="10"/>
      <c r="C104" s="9"/>
      <c r="D104" s="9" t="s">
        <v>288</v>
      </c>
      <c r="E104" s="9"/>
      <c r="F104" s="11"/>
      <c r="G104" s="9"/>
      <c r="H104" s="12">
        <v>33686.25</v>
      </c>
      <c r="I104" s="17"/>
      <c r="J104" s="17"/>
      <c r="K104" s="17"/>
      <c r="L104" s="20">
        <f>SUM(L105:L110)</f>
        <v>0</v>
      </c>
      <c r="M104" s="20">
        <f t="shared" ref="M104:N104" si="26">SUM(M105:M110)</f>
        <v>0</v>
      </c>
      <c r="N104" s="20">
        <f t="shared" si="26"/>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f>'[1]BM 01'!K105</f>
        <v>0</v>
      </c>
      <c r="J105" s="17">
        <f>'[1]Memória 02'!E92</f>
        <v>0</v>
      </c>
      <c r="K105" s="17">
        <f t="shared" si="20"/>
        <v>0</v>
      </c>
      <c r="L105" s="17">
        <f t="shared" si="21"/>
        <v>0</v>
      </c>
      <c r="M105" s="17">
        <f t="shared" si="22"/>
        <v>0</v>
      </c>
      <c r="N105" s="17">
        <f t="shared" si="23"/>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f>'[1]BM 01'!K106</f>
        <v>0</v>
      </c>
      <c r="J106" s="17">
        <f>'[1]Memória 02'!E93</f>
        <v>0</v>
      </c>
      <c r="K106" s="17">
        <f t="shared" si="20"/>
        <v>0</v>
      </c>
      <c r="L106" s="17">
        <f t="shared" si="21"/>
        <v>0</v>
      </c>
      <c r="M106" s="17">
        <f t="shared" si="22"/>
        <v>0</v>
      </c>
      <c r="N106" s="17">
        <f t="shared" si="23"/>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f>'[1]BM 01'!K107</f>
        <v>0</v>
      </c>
      <c r="J107" s="17">
        <f>'[1]Memória 02'!E94</f>
        <v>0</v>
      </c>
      <c r="K107" s="17">
        <f t="shared" si="20"/>
        <v>0</v>
      </c>
      <c r="L107" s="17">
        <f t="shared" si="21"/>
        <v>0</v>
      </c>
      <c r="M107" s="17">
        <f t="shared" si="22"/>
        <v>0</v>
      </c>
      <c r="N107" s="17">
        <f t="shared" si="23"/>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f>'[1]BM 01'!K108</f>
        <v>0</v>
      </c>
      <c r="J108" s="17">
        <f>'[1]Memória 02'!E95</f>
        <v>0</v>
      </c>
      <c r="K108" s="17">
        <f t="shared" si="20"/>
        <v>0</v>
      </c>
      <c r="L108" s="17">
        <f t="shared" si="21"/>
        <v>0</v>
      </c>
      <c r="M108" s="17">
        <f t="shared" si="22"/>
        <v>0</v>
      </c>
      <c r="N108" s="17">
        <f t="shared" si="23"/>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f>'[1]BM 01'!K109</f>
        <v>0</v>
      </c>
      <c r="J109" s="17">
        <f>'[1]Memória 02'!E96</f>
        <v>0</v>
      </c>
      <c r="K109" s="17">
        <f t="shared" si="20"/>
        <v>0</v>
      </c>
      <c r="L109" s="17">
        <f t="shared" si="21"/>
        <v>0</v>
      </c>
      <c r="M109" s="17">
        <f t="shared" si="22"/>
        <v>0</v>
      </c>
      <c r="N109" s="17">
        <f t="shared" si="23"/>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f>'[1]BM 01'!K110</f>
        <v>0</v>
      </c>
      <c r="J110" s="17">
        <f>'[1]Memória 02'!E97</f>
        <v>0</v>
      </c>
      <c r="K110" s="17">
        <f t="shared" si="20"/>
        <v>0</v>
      </c>
      <c r="L110" s="17">
        <f t="shared" si="21"/>
        <v>0</v>
      </c>
      <c r="M110" s="17">
        <f t="shared" si="22"/>
        <v>0</v>
      </c>
      <c r="N110" s="17">
        <f t="shared" si="23"/>
        <v>0</v>
      </c>
      <c r="O110" s="18">
        <v>9.0054773414551578E-4</v>
      </c>
    </row>
    <row r="111" spans="1:15" ht="24" customHeight="1" x14ac:dyDescent="0.2">
      <c r="A111" s="9" t="s">
        <v>307</v>
      </c>
      <c r="B111" s="10"/>
      <c r="C111" s="9"/>
      <c r="D111" s="9" t="s">
        <v>308</v>
      </c>
      <c r="E111" s="9"/>
      <c r="F111" s="11"/>
      <c r="G111" s="9"/>
      <c r="H111" s="12">
        <v>45424.14</v>
      </c>
      <c r="I111" s="17"/>
      <c r="J111" s="17"/>
      <c r="K111" s="17"/>
      <c r="L111" s="20">
        <f>SUM(L112:L147)</f>
        <v>0</v>
      </c>
      <c r="M111" s="20">
        <f t="shared" ref="M111:N111" si="27">SUM(M112:M147)</f>
        <v>0</v>
      </c>
      <c r="N111" s="20">
        <f t="shared" si="27"/>
        <v>0</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f>'[1]BM 01'!K112</f>
        <v>0</v>
      </c>
      <c r="J112" s="17">
        <f>'[1]Memória 02'!E99</f>
        <v>0</v>
      </c>
      <c r="K112" s="17">
        <f t="shared" si="20"/>
        <v>0</v>
      </c>
      <c r="L112" s="17">
        <f t="shared" si="21"/>
        <v>0</v>
      </c>
      <c r="M112" s="17">
        <f t="shared" si="22"/>
        <v>0</v>
      </c>
      <c r="N112" s="17">
        <f t="shared" si="23"/>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f>'[1]BM 01'!K113</f>
        <v>0</v>
      </c>
      <c r="J113" s="17">
        <f>'[1]Memória 02'!E100</f>
        <v>0</v>
      </c>
      <c r="K113" s="17">
        <f t="shared" si="20"/>
        <v>0</v>
      </c>
      <c r="L113" s="17">
        <f t="shared" si="21"/>
        <v>0</v>
      </c>
      <c r="M113" s="17">
        <f t="shared" si="22"/>
        <v>0</v>
      </c>
      <c r="N113" s="17">
        <f t="shared" si="23"/>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f>'[1]BM 01'!K114</f>
        <v>0</v>
      </c>
      <c r="J114" s="17">
        <f>'[1]Memória 02'!E101</f>
        <v>0</v>
      </c>
      <c r="K114" s="17">
        <f t="shared" si="20"/>
        <v>0</v>
      </c>
      <c r="L114" s="17">
        <f t="shared" si="21"/>
        <v>0</v>
      </c>
      <c r="M114" s="17">
        <f t="shared" si="22"/>
        <v>0</v>
      </c>
      <c r="N114" s="17">
        <f t="shared" si="23"/>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f>'[1]BM 01'!K115</f>
        <v>0</v>
      </c>
      <c r="J115" s="17">
        <f>'[1]Memória 02'!E102</f>
        <v>0</v>
      </c>
      <c r="K115" s="17">
        <f t="shared" si="20"/>
        <v>0</v>
      </c>
      <c r="L115" s="17">
        <f t="shared" si="21"/>
        <v>0</v>
      </c>
      <c r="M115" s="17">
        <f t="shared" si="22"/>
        <v>0</v>
      </c>
      <c r="N115" s="17">
        <f t="shared" si="23"/>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f>'[1]BM 01'!K116</f>
        <v>0</v>
      </c>
      <c r="J116" s="17">
        <f>'[1]Memória 02'!E103</f>
        <v>0</v>
      </c>
      <c r="K116" s="17">
        <f t="shared" si="20"/>
        <v>0</v>
      </c>
      <c r="L116" s="17">
        <f t="shared" si="21"/>
        <v>0</v>
      </c>
      <c r="M116" s="17">
        <f t="shared" si="22"/>
        <v>0</v>
      </c>
      <c r="N116" s="17">
        <f t="shared" si="23"/>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f>'[1]BM 01'!K117</f>
        <v>0</v>
      </c>
      <c r="J117" s="17">
        <f>'[1]Memória 02'!E104</f>
        <v>0</v>
      </c>
      <c r="K117" s="17">
        <f t="shared" si="20"/>
        <v>0</v>
      </c>
      <c r="L117" s="17">
        <f t="shared" si="21"/>
        <v>0</v>
      </c>
      <c r="M117" s="17">
        <f t="shared" si="22"/>
        <v>0</v>
      </c>
      <c r="N117" s="17">
        <f t="shared" si="23"/>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f>'[1]BM 01'!K118</f>
        <v>0</v>
      </c>
      <c r="J118" s="17">
        <f>'[1]Memória 02'!E105</f>
        <v>0</v>
      </c>
      <c r="K118" s="17">
        <f t="shared" si="20"/>
        <v>0</v>
      </c>
      <c r="L118" s="17">
        <f t="shared" si="21"/>
        <v>0</v>
      </c>
      <c r="M118" s="17">
        <f t="shared" si="22"/>
        <v>0</v>
      </c>
      <c r="N118" s="17">
        <f t="shared" si="23"/>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f>'[1]BM 01'!K119</f>
        <v>0</v>
      </c>
      <c r="J119" s="17">
        <f>'[1]Memória 02'!E106</f>
        <v>0</v>
      </c>
      <c r="K119" s="17">
        <f t="shared" si="20"/>
        <v>0</v>
      </c>
      <c r="L119" s="17">
        <f t="shared" si="21"/>
        <v>0</v>
      </c>
      <c r="M119" s="17">
        <f t="shared" si="22"/>
        <v>0</v>
      </c>
      <c r="N119" s="17">
        <f t="shared" si="23"/>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f>'[1]BM 01'!K120</f>
        <v>0</v>
      </c>
      <c r="J120" s="17">
        <f>'[1]Memória 02'!E107</f>
        <v>0</v>
      </c>
      <c r="K120" s="17">
        <f t="shared" si="20"/>
        <v>0</v>
      </c>
      <c r="L120" s="17">
        <f t="shared" si="21"/>
        <v>0</v>
      </c>
      <c r="M120" s="17">
        <f t="shared" si="22"/>
        <v>0</v>
      </c>
      <c r="N120" s="17">
        <f t="shared" si="23"/>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f>'[1]BM 01'!K121</f>
        <v>0</v>
      </c>
      <c r="J121" s="17">
        <f>'[1]Memória 02'!E108</f>
        <v>0</v>
      </c>
      <c r="K121" s="17">
        <f t="shared" si="20"/>
        <v>0</v>
      </c>
      <c r="L121" s="17">
        <f t="shared" si="21"/>
        <v>0</v>
      </c>
      <c r="M121" s="17">
        <f t="shared" si="22"/>
        <v>0</v>
      </c>
      <c r="N121" s="17">
        <f t="shared" si="23"/>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f>'[1]BM 01'!K122</f>
        <v>0</v>
      </c>
      <c r="J122" s="17">
        <f>'[1]Memória 02'!E109</f>
        <v>0</v>
      </c>
      <c r="K122" s="17">
        <f t="shared" si="20"/>
        <v>0</v>
      </c>
      <c r="L122" s="17">
        <f t="shared" si="21"/>
        <v>0</v>
      </c>
      <c r="M122" s="17">
        <f t="shared" si="22"/>
        <v>0</v>
      </c>
      <c r="N122" s="17">
        <f t="shared" si="23"/>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f>'[1]BM 01'!K123</f>
        <v>0</v>
      </c>
      <c r="J123" s="17">
        <f>'[1]Memória 02'!E110</f>
        <v>0</v>
      </c>
      <c r="K123" s="17">
        <f t="shared" si="20"/>
        <v>0</v>
      </c>
      <c r="L123" s="17">
        <f t="shared" si="21"/>
        <v>0</v>
      </c>
      <c r="M123" s="17">
        <f t="shared" si="22"/>
        <v>0</v>
      </c>
      <c r="N123" s="17">
        <f t="shared" si="23"/>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f>'[1]BM 01'!K124</f>
        <v>0</v>
      </c>
      <c r="J124" s="17">
        <f>'[1]Memória 02'!E111</f>
        <v>0</v>
      </c>
      <c r="K124" s="17">
        <f t="shared" si="20"/>
        <v>0</v>
      </c>
      <c r="L124" s="17">
        <f t="shared" si="21"/>
        <v>0</v>
      </c>
      <c r="M124" s="17">
        <f t="shared" si="22"/>
        <v>0</v>
      </c>
      <c r="N124" s="17">
        <f t="shared" si="23"/>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f>'[1]BM 01'!K125</f>
        <v>0</v>
      </c>
      <c r="J125" s="17">
        <f>'[1]Memória 02'!E112</f>
        <v>0</v>
      </c>
      <c r="K125" s="17">
        <f t="shared" si="20"/>
        <v>0</v>
      </c>
      <c r="L125" s="17">
        <f t="shared" si="21"/>
        <v>0</v>
      </c>
      <c r="M125" s="17">
        <f t="shared" si="22"/>
        <v>0</v>
      </c>
      <c r="N125" s="17">
        <f t="shared" si="23"/>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f>'[1]BM 01'!K126</f>
        <v>0</v>
      </c>
      <c r="J126" s="17">
        <f>'[1]Memória 02'!E113</f>
        <v>0</v>
      </c>
      <c r="K126" s="17">
        <f t="shared" si="20"/>
        <v>0</v>
      </c>
      <c r="L126" s="17">
        <f t="shared" si="21"/>
        <v>0</v>
      </c>
      <c r="M126" s="17">
        <f t="shared" si="22"/>
        <v>0</v>
      </c>
      <c r="N126" s="17">
        <f t="shared" si="23"/>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f>'[1]BM 01'!K127</f>
        <v>0</v>
      </c>
      <c r="J127" s="17">
        <f>'[1]Memória 02'!E114</f>
        <v>0</v>
      </c>
      <c r="K127" s="17">
        <f t="shared" si="20"/>
        <v>0</v>
      </c>
      <c r="L127" s="17">
        <f t="shared" si="21"/>
        <v>0</v>
      </c>
      <c r="M127" s="17">
        <f t="shared" si="22"/>
        <v>0</v>
      </c>
      <c r="N127" s="17">
        <f t="shared" si="23"/>
        <v>0</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f>'[1]BM 01'!K128</f>
        <v>0</v>
      </c>
      <c r="J128" s="17">
        <f>'[1]Memória 02'!E115</f>
        <v>0</v>
      </c>
      <c r="K128" s="17">
        <f t="shared" si="20"/>
        <v>0</v>
      </c>
      <c r="L128" s="17">
        <f t="shared" si="21"/>
        <v>0</v>
      </c>
      <c r="M128" s="17">
        <f t="shared" si="22"/>
        <v>0</v>
      </c>
      <c r="N128" s="17">
        <f t="shared" si="23"/>
        <v>0</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f>'[1]BM 01'!K129</f>
        <v>0</v>
      </c>
      <c r="J129" s="17">
        <f>'[1]Memória 02'!E116</f>
        <v>0</v>
      </c>
      <c r="K129" s="17">
        <f t="shared" si="20"/>
        <v>0</v>
      </c>
      <c r="L129" s="17">
        <f t="shared" si="21"/>
        <v>0</v>
      </c>
      <c r="M129" s="17">
        <f t="shared" si="22"/>
        <v>0</v>
      </c>
      <c r="N129" s="17">
        <f t="shared" si="23"/>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f>'[1]BM 01'!K130</f>
        <v>0</v>
      </c>
      <c r="J130" s="17">
        <f>'[1]Memória 02'!E117</f>
        <v>0</v>
      </c>
      <c r="K130" s="17">
        <f t="shared" si="20"/>
        <v>0</v>
      </c>
      <c r="L130" s="17">
        <f t="shared" si="21"/>
        <v>0</v>
      </c>
      <c r="M130" s="17">
        <f t="shared" si="22"/>
        <v>0</v>
      </c>
      <c r="N130" s="17">
        <f t="shared" si="23"/>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f>'[1]BM 01'!K131</f>
        <v>0</v>
      </c>
      <c r="J131" s="17">
        <f>'[1]Memória 02'!E118</f>
        <v>0</v>
      </c>
      <c r="K131" s="17">
        <f t="shared" si="20"/>
        <v>0</v>
      </c>
      <c r="L131" s="17">
        <f t="shared" si="21"/>
        <v>0</v>
      </c>
      <c r="M131" s="17">
        <f t="shared" si="22"/>
        <v>0</v>
      </c>
      <c r="N131" s="17">
        <f t="shared" si="23"/>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f>'[1]BM 01'!K132</f>
        <v>0</v>
      </c>
      <c r="J132" s="17">
        <f>'[1]Memória 02'!E119</f>
        <v>0</v>
      </c>
      <c r="K132" s="17">
        <f t="shared" si="20"/>
        <v>0</v>
      </c>
      <c r="L132" s="17">
        <f t="shared" si="21"/>
        <v>0</v>
      </c>
      <c r="M132" s="17">
        <f t="shared" si="22"/>
        <v>0</v>
      </c>
      <c r="N132" s="17">
        <f t="shared" si="23"/>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f>'[1]BM 01'!K133</f>
        <v>0</v>
      </c>
      <c r="J133" s="17">
        <f>'[1]Memória 02'!E120</f>
        <v>0</v>
      </c>
      <c r="K133" s="17">
        <f t="shared" si="20"/>
        <v>0</v>
      </c>
      <c r="L133" s="17">
        <f t="shared" si="21"/>
        <v>0</v>
      </c>
      <c r="M133" s="17">
        <f t="shared" si="22"/>
        <v>0</v>
      </c>
      <c r="N133" s="17">
        <f t="shared" si="23"/>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f>'[1]BM 01'!K134</f>
        <v>0</v>
      </c>
      <c r="J134" s="17">
        <f>'[1]Memória 02'!E121</f>
        <v>0</v>
      </c>
      <c r="K134" s="17">
        <f t="shared" si="20"/>
        <v>0</v>
      </c>
      <c r="L134" s="17">
        <f t="shared" si="21"/>
        <v>0</v>
      </c>
      <c r="M134" s="17">
        <f t="shared" si="22"/>
        <v>0</v>
      </c>
      <c r="N134" s="17">
        <f t="shared" si="23"/>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f>'[1]BM 01'!K135</f>
        <v>0</v>
      </c>
      <c r="J135" s="17">
        <f>'[1]Memória 02'!E122</f>
        <v>0</v>
      </c>
      <c r="K135" s="17">
        <f t="shared" si="20"/>
        <v>0</v>
      </c>
      <c r="L135" s="17">
        <f t="shared" si="21"/>
        <v>0</v>
      </c>
      <c r="M135" s="17">
        <f t="shared" si="22"/>
        <v>0</v>
      </c>
      <c r="N135" s="17">
        <f t="shared" si="23"/>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f>'[1]BM 01'!K136</f>
        <v>0</v>
      </c>
      <c r="J136" s="17">
        <f>'[1]Memória 02'!E123</f>
        <v>0</v>
      </c>
      <c r="K136" s="17">
        <f t="shared" si="20"/>
        <v>0</v>
      </c>
      <c r="L136" s="17">
        <f t="shared" si="21"/>
        <v>0</v>
      </c>
      <c r="M136" s="17">
        <f t="shared" si="22"/>
        <v>0</v>
      </c>
      <c r="N136" s="17">
        <f t="shared" si="23"/>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f>'[1]BM 01'!K137</f>
        <v>0</v>
      </c>
      <c r="J137" s="17">
        <f>'[1]Memória 02'!E124</f>
        <v>0</v>
      </c>
      <c r="K137" s="17">
        <f t="shared" si="20"/>
        <v>0</v>
      </c>
      <c r="L137" s="17">
        <f t="shared" si="21"/>
        <v>0</v>
      </c>
      <c r="M137" s="17">
        <f t="shared" si="22"/>
        <v>0</v>
      </c>
      <c r="N137" s="17">
        <f t="shared" si="23"/>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f>'[1]BM 01'!K138</f>
        <v>0</v>
      </c>
      <c r="J138" s="17">
        <f>'[1]Memória 02'!E125</f>
        <v>0</v>
      </c>
      <c r="K138" s="17">
        <f t="shared" si="20"/>
        <v>0</v>
      </c>
      <c r="L138" s="17">
        <f t="shared" si="21"/>
        <v>0</v>
      </c>
      <c r="M138" s="17">
        <f t="shared" si="22"/>
        <v>0</v>
      </c>
      <c r="N138" s="17">
        <f t="shared" si="23"/>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f>'[1]BM 01'!K139</f>
        <v>0</v>
      </c>
      <c r="J139" s="17">
        <f>'[1]Memória 02'!E126</f>
        <v>0</v>
      </c>
      <c r="K139" s="17">
        <f t="shared" si="20"/>
        <v>0</v>
      </c>
      <c r="L139" s="17">
        <f t="shared" si="21"/>
        <v>0</v>
      </c>
      <c r="M139" s="17">
        <f t="shared" si="22"/>
        <v>0</v>
      </c>
      <c r="N139" s="17">
        <f t="shared" si="23"/>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f>'[1]BM 01'!K140</f>
        <v>0</v>
      </c>
      <c r="J140" s="17">
        <f>'[1]Memória 02'!E127</f>
        <v>0</v>
      </c>
      <c r="K140" s="17">
        <f t="shared" si="20"/>
        <v>0</v>
      </c>
      <c r="L140" s="17">
        <f t="shared" si="21"/>
        <v>0</v>
      </c>
      <c r="M140" s="17">
        <f t="shared" si="22"/>
        <v>0</v>
      </c>
      <c r="N140" s="17">
        <f t="shared" si="23"/>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f>'[1]BM 01'!K141</f>
        <v>0</v>
      </c>
      <c r="J141" s="17">
        <f>'[1]Memória 02'!E128</f>
        <v>0</v>
      </c>
      <c r="K141" s="17">
        <f t="shared" si="20"/>
        <v>0</v>
      </c>
      <c r="L141" s="17">
        <f t="shared" si="21"/>
        <v>0</v>
      </c>
      <c r="M141" s="17">
        <f t="shared" si="22"/>
        <v>0</v>
      </c>
      <c r="N141" s="17">
        <f t="shared" si="23"/>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f>'[1]BM 01'!K142</f>
        <v>0</v>
      </c>
      <c r="J142" s="17">
        <f>'[1]Memória 02'!E129</f>
        <v>0</v>
      </c>
      <c r="K142" s="17">
        <f t="shared" si="20"/>
        <v>0</v>
      </c>
      <c r="L142" s="17">
        <f t="shared" si="21"/>
        <v>0</v>
      </c>
      <c r="M142" s="17">
        <f t="shared" si="22"/>
        <v>0</v>
      </c>
      <c r="N142" s="17">
        <f t="shared" si="23"/>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f>'[1]BM 01'!K143</f>
        <v>0</v>
      </c>
      <c r="J143" s="17">
        <f>'[1]Memória 02'!E130</f>
        <v>0</v>
      </c>
      <c r="K143" s="17">
        <f t="shared" si="20"/>
        <v>0</v>
      </c>
      <c r="L143" s="17">
        <f t="shared" si="21"/>
        <v>0</v>
      </c>
      <c r="M143" s="17">
        <f t="shared" si="22"/>
        <v>0</v>
      </c>
      <c r="N143" s="17">
        <f t="shared" si="23"/>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f>'[1]BM 01'!K144</f>
        <v>0</v>
      </c>
      <c r="J144" s="17">
        <f>'[1]Memória 02'!E131</f>
        <v>0</v>
      </c>
      <c r="K144" s="17">
        <f t="shared" si="20"/>
        <v>0</v>
      </c>
      <c r="L144" s="17">
        <f t="shared" si="21"/>
        <v>0</v>
      </c>
      <c r="M144" s="17">
        <f t="shared" si="22"/>
        <v>0</v>
      </c>
      <c r="N144" s="17">
        <f t="shared" si="23"/>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f>'[1]BM 01'!K145</f>
        <v>0</v>
      </c>
      <c r="J145" s="17">
        <f>'[1]Memória 02'!E132</f>
        <v>0</v>
      </c>
      <c r="K145" s="17">
        <f t="shared" si="20"/>
        <v>0</v>
      </c>
      <c r="L145" s="17">
        <f t="shared" si="21"/>
        <v>0</v>
      </c>
      <c r="M145" s="17">
        <f t="shared" si="22"/>
        <v>0</v>
      </c>
      <c r="N145" s="17">
        <f t="shared" si="23"/>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f>'[1]BM 01'!K146</f>
        <v>0</v>
      </c>
      <c r="J146" s="17">
        <f>'[1]Memória 02'!E133</f>
        <v>0</v>
      </c>
      <c r="K146" s="17">
        <f t="shared" si="20"/>
        <v>0</v>
      </c>
      <c r="L146" s="17">
        <f t="shared" si="21"/>
        <v>0</v>
      </c>
      <c r="M146" s="17">
        <f t="shared" si="22"/>
        <v>0</v>
      </c>
      <c r="N146" s="17">
        <f t="shared" si="23"/>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f>'[1]BM 01'!K147</f>
        <v>0</v>
      </c>
      <c r="J147" s="17">
        <f>'[1]Memória 02'!E134</f>
        <v>0</v>
      </c>
      <c r="K147" s="17">
        <f t="shared" si="20"/>
        <v>0</v>
      </c>
      <c r="L147" s="17">
        <f t="shared" si="21"/>
        <v>0</v>
      </c>
      <c r="M147" s="17">
        <f t="shared" si="22"/>
        <v>0</v>
      </c>
      <c r="N147" s="17">
        <f t="shared" si="23"/>
        <v>0</v>
      </c>
      <c r="O147" s="18">
        <v>2.9095319684155269E-3</v>
      </c>
    </row>
    <row r="148" spans="1:15" ht="24" customHeight="1" x14ac:dyDescent="0.2">
      <c r="A148" s="9" t="s">
        <v>417</v>
      </c>
      <c r="B148" s="10"/>
      <c r="C148" s="9"/>
      <c r="D148" s="9" t="s">
        <v>418</v>
      </c>
      <c r="E148" s="9"/>
      <c r="F148" s="11"/>
      <c r="G148" s="9"/>
      <c r="H148" s="12">
        <v>21947.1</v>
      </c>
      <c r="I148" s="17"/>
      <c r="J148" s="17"/>
      <c r="K148" s="17"/>
      <c r="L148" s="20">
        <f>SUM(L149:L159)</f>
        <v>0</v>
      </c>
      <c r="M148" s="20">
        <f t="shared" ref="M148:N148" si="28">SUM(M149:M159)</f>
        <v>0</v>
      </c>
      <c r="N148" s="20">
        <f t="shared" si="28"/>
        <v>0</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f>'[1]BM 01'!K149</f>
        <v>0</v>
      </c>
      <c r="J149" s="17">
        <f>'[1]Memória 02'!E136</f>
        <v>0</v>
      </c>
      <c r="K149" s="17">
        <f t="shared" ref="K149:K199" si="29">I149+J149</f>
        <v>0</v>
      </c>
      <c r="L149" s="17">
        <f t="shared" ref="L149:L199" si="30">ROUND(I149*G149,2)</f>
        <v>0</v>
      </c>
      <c r="M149" s="17">
        <f t="shared" ref="M149:M199" si="31">ROUND(J149*G149,2)</f>
        <v>0</v>
      </c>
      <c r="N149" s="17">
        <f t="shared" ref="N149:N199" si="32">ROUND(K149*G149,2)</f>
        <v>0</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f>'[1]BM 01'!K150</f>
        <v>0</v>
      </c>
      <c r="J150" s="17">
        <f>'[1]Memória 02'!E137</f>
        <v>0</v>
      </c>
      <c r="K150" s="17">
        <f t="shared" si="29"/>
        <v>0</v>
      </c>
      <c r="L150" s="17">
        <f t="shared" si="30"/>
        <v>0</v>
      </c>
      <c r="M150" s="17">
        <f t="shared" si="31"/>
        <v>0</v>
      </c>
      <c r="N150" s="17">
        <f t="shared" si="32"/>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f>'[1]BM 01'!K151</f>
        <v>0</v>
      </c>
      <c r="J151" s="17">
        <f>'[1]Memória 02'!E138</f>
        <v>0</v>
      </c>
      <c r="K151" s="17">
        <f t="shared" si="29"/>
        <v>0</v>
      </c>
      <c r="L151" s="17">
        <f t="shared" si="30"/>
        <v>0</v>
      </c>
      <c r="M151" s="17">
        <f t="shared" si="31"/>
        <v>0</v>
      </c>
      <c r="N151" s="17">
        <f t="shared" si="32"/>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f>'[1]BM 01'!K152</f>
        <v>0</v>
      </c>
      <c r="J152" s="17">
        <f>'[1]Memória 02'!E139</f>
        <v>0</v>
      </c>
      <c r="K152" s="17">
        <f t="shared" si="29"/>
        <v>0</v>
      </c>
      <c r="L152" s="17">
        <f t="shared" si="30"/>
        <v>0</v>
      </c>
      <c r="M152" s="17">
        <f t="shared" si="31"/>
        <v>0</v>
      </c>
      <c r="N152" s="17">
        <f t="shared" si="32"/>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f>'[1]BM 01'!K153</f>
        <v>0</v>
      </c>
      <c r="J153" s="17">
        <f>'[1]Memória 02'!E140</f>
        <v>0</v>
      </c>
      <c r="K153" s="17">
        <f t="shared" si="29"/>
        <v>0</v>
      </c>
      <c r="L153" s="17">
        <f t="shared" si="30"/>
        <v>0</v>
      </c>
      <c r="M153" s="17">
        <f t="shared" si="31"/>
        <v>0</v>
      </c>
      <c r="N153" s="17">
        <f t="shared" si="32"/>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f>'[1]BM 01'!K154</f>
        <v>0</v>
      </c>
      <c r="J154" s="17">
        <f>'[1]Memória 02'!E141</f>
        <v>0</v>
      </c>
      <c r="K154" s="17">
        <f t="shared" si="29"/>
        <v>0</v>
      </c>
      <c r="L154" s="17">
        <f t="shared" si="30"/>
        <v>0</v>
      </c>
      <c r="M154" s="17">
        <f t="shared" si="31"/>
        <v>0</v>
      </c>
      <c r="N154" s="17">
        <f t="shared" si="32"/>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f>'[1]BM 01'!K155</f>
        <v>0</v>
      </c>
      <c r="J155" s="17">
        <f>'[1]Memória 02'!E142</f>
        <v>0</v>
      </c>
      <c r="K155" s="17">
        <f t="shared" si="29"/>
        <v>0</v>
      </c>
      <c r="L155" s="17">
        <f t="shared" si="30"/>
        <v>0</v>
      </c>
      <c r="M155" s="17">
        <f t="shared" si="31"/>
        <v>0</v>
      </c>
      <c r="N155" s="17">
        <f t="shared" si="32"/>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f>'[1]BM 01'!K156</f>
        <v>0</v>
      </c>
      <c r="J156" s="17">
        <f>'[1]Memória 02'!E143</f>
        <v>0</v>
      </c>
      <c r="K156" s="17">
        <f t="shared" si="29"/>
        <v>0</v>
      </c>
      <c r="L156" s="17">
        <f t="shared" si="30"/>
        <v>0</v>
      </c>
      <c r="M156" s="17">
        <f t="shared" si="31"/>
        <v>0</v>
      </c>
      <c r="N156" s="17">
        <f t="shared" si="32"/>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f>'[1]BM 01'!K157</f>
        <v>0</v>
      </c>
      <c r="J157" s="17">
        <f>'[1]Memória 02'!E144</f>
        <v>0</v>
      </c>
      <c r="K157" s="17">
        <f t="shared" si="29"/>
        <v>0</v>
      </c>
      <c r="L157" s="17">
        <f t="shared" si="30"/>
        <v>0</v>
      </c>
      <c r="M157" s="17">
        <f t="shared" si="31"/>
        <v>0</v>
      </c>
      <c r="N157" s="17">
        <f t="shared" si="32"/>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f>'[1]BM 01'!K158</f>
        <v>0</v>
      </c>
      <c r="J158" s="17">
        <f>'[1]Memória 02'!E145</f>
        <v>0</v>
      </c>
      <c r="K158" s="17">
        <f t="shared" si="29"/>
        <v>0</v>
      </c>
      <c r="L158" s="17">
        <f t="shared" si="30"/>
        <v>0</v>
      </c>
      <c r="M158" s="17">
        <f t="shared" si="31"/>
        <v>0</v>
      </c>
      <c r="N158" s="17">
        <f t="shared" si="32"/>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f>'[1]BM 01'!K159</f>
        <v>0</v>
      </c>
      <c r="J159" s="17">
        <f>'[1]Memória 02'!E146</f>
        <v>0</v>
      </c>
      <c r="K159" s="17">
        <f t="shared" si="29"/>
        <v>0</v>
      </c>
      <c r="L159" s="17">
        <f t="shared" si="30"/>
        <v>0</v>
      </c>
      <c r="M159" s="17">
        <f t="shared" si="31"/>
        <v>0</v>
      </c>
      <c r="N159" s="17">
        <f t="shared" si="32"/>
        <v>0</v>
      </c>
      <c r="O159" s="18">
        <v>7.4610611011175759E-3</v>
      </c>
    </row>
    <row r="160" spans="1:15" ht="24" customHeight="1" x14ac:dyDescent="0.2">
      <c r="A160" s="9" t="s">
        <v>452</v>
      </c>
      <c r="B160" s="10"/>
      <c r="C160" s="9"/>
      <c r="D160" s="9" t="s">
        <v>453</v>
      </c>
      <c r="E160" s="9"/>
      <c r="F160" s="11"/>
      <c r="G160" s="9"/>
      <c r="H160" s="12">
        <v>14666.38</v>
      </c>
      <c r="I160" s="17"/>
      <c r="J160" s="17"/>
      <c r="K160" s="17"/>
      <c r="L160" s="20">
        <f>SUM(L161:L167)</f>
        <v>0</v>
      </c>
      <c r="M160" s="20">
        <f t="shared" ref="M160:N160" si="33">SUM(M161:M167)</f>
        <v>0</v>
      </c>
      <c r="N160" s="20">
        <f t="shared" si="33"/>
        <v>0</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f>'[1]BM 01'!K161</f>
        <v>0</v>
      </c>
      <c r="J161" s="17">
        <f>'[1]Memória 02'!E148</f>
        <v>0</v>
      </c>
      <c r="K161" s="17">
        <f t="shared" si="29"/>
        <v>0</v>
      </c>
      <c r="L161" s="17">
        <f t="shared" si="30"/>
        <v>0</v>
      </c>
      <c r="M161" s="17">
        <f t="shared" si="31"/>
        <v>0</v>
      </c>
      <c r="N161" s="17">
        <f t="shared" si="32"/>
        <v>0</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f>'[1]BM 01'!K162</f>
        <v>0</v>
      </c>
      <c r="J162" s="17">
        <f>'[1]Memória 02'!E149</f>
        <v>0</v>
      </c>
      <c r="K162" s="17">
        <f t="shared" si="29"/>
        <v>0</v>
      </c>
      <c r="L162" s="17">
        <f t="shared" si="30"/>
        <v>0</v>
      </c>
      <c r="M162" s="17">
        <f t="shared" si="31"/>
        <v>0</v>
      </c>
      <c r="N162" s="17">
        <f t="shared" si="32"/>
        <v>0</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f>'[1]BM 01'!K163</f>
        <v>0</v>
      </c>
      <c r="J163" s="17">
        <f>'[1]Memória 02'!E150</f>
        <v>0</v>
      </c>
      <c r="K163" s="17">
        <f t="shared" si="29"/>
        <v>0</v>
      </c>
      <c r="L163" s="17">
        <f t="shared" si="30"/>
        <v>0</v>
      </c>
      <c r="M163" s="17">
        <f t="shared" si="31"/>
        <v>0</v>
      </c>
      <c r="N163" s="17">
        <f t="shared" si="32"/>
        <v>0</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f>'[1]BM 01'!K164</f>
        <v>0</v>
      </c>
      <c r="J164" s="17">
        <f>'[1]Memória 02'!E151</f>
        <v>0</v>
      </c>
      <c r="K164" s="17">
        <f t="shared" si="29"/>
        <v>0</v>
      </c>
      <c r="L164" s="17">
        <f t="shared" si="30"/>
        <v>0</v>
      </c>
      <c r="M164" s="17">
        <f t="shared" si="31"/>
        <v>0</v>
      </c>
      <c r="N164" s="17">
        <f t="shared" si="32"/>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f>'[1]BM 01'!K165</f>
        <v>0</v>
      </c>
      <c r="J165" s="17">
        <f>'[1]Memória 02'!E152</f>
        <v>0</v>
      </c>
      <c r="K165" s="17">
        <f t="shared" si="29"/>
        <v>0</v>
      </c>
      <c r="L165" s="17">
        <f t="shared" si="30"/>
        <v>0</v>
      </c>
      <c r="M165" s="17">
        <f t="shared" si="31"/>
        <v>0</v>
      </c>
      <c r="N165" s="17">
        <f t="shared" si="32"/>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f>'[1]BM 01'!K166</f>
        <v>0</v>
      </c>
      <c r="J166" s="17">
        <f>'[1]Memória 02'!E153</f>
        <v>0</v>
      </c>
      <c r="K166" s="17">
        <f t="shared" si="29"/>
        <v>0</v>
      </c>
      <c r="L166" s="17">
        <f t="shared" si="30"/>
        <v>0</v>
      </c>
      <c r="M166" s="17">
        <f t="shared" si="31"/>
        <v>0</v>
      </c>
      <c r="N166" s="17">
        <f t="shared" si="32"/>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f>'[1]BM 01'!K167</f>
        <v>0</v>
      </c>
      <c r="J167" s="17">
        <f>'[1]Memória 02'!E154</f>
        <v>0</v>
      </c>
      <c r="K167" s="17">
        <f t="shared" si="29"/>
        <v>0</v>
      </c>
      <c r="L167" s="17">
        <f t="shared" si="30"/>
        <v>0</v>
      </c>
      <c r="M167" s="17">
        <f t="shared" si="31"/>
        <v>0</v>
      </c>
      <c r="N167" s="17">
        <f t="shared" si="32"/>
        <v>0</v>
      </c>
      <c r="O167" s="18">
        <v>2.6699205311600553E-3</v>
      </c>
    </row>
    <row r="168" spans="1:15" ht="24" customHeight="1" x14ac:dyDescent="0.2">
      <c r="A168" s="9" t="s">
        <v>473</v>
      </c>
      <c r="B168" s="10"/>
      <c r="C168" s="9"/>
      <c r="D168" s="9" t="s">
        <v>474</v>
      </c>
      <c r="E168" s="9"/>
      <c r="F168" s="11"/>
      <c r="G168" s="9"/>
      <c r="H168" s="12">
        <v>16742.060000000001</v>
      </c>
      <c r="I168" s="17"/>
      <c r="J168" s="17"/>
      <c r="K168" s="17"/>
      <c r="L168" s="20">
        <f>L169+L176+L183</f>
        <v>0</v>
      </c>
      <c r="M168" s="20">
        <f t="shared" ref="M168:N168" si="34">M169+M176+M183</f>
        <v>0</v>
      </c>
      <c r="N168" s="20">
        <f t="shared" si="34"/>
        <v>0</v>
      </c>
      <c r="O168" s="13">
        <v>1.980249313464974E-2</v>
      </c>
    </row>
    <row r="169" spans="1:15" ht="24" customHeight="1" x14ac:dyDescent="0.2">
      <c r="A169" s="9" t="s">
        <v>475</v>
      </c>
      <c r="B169" s="10"/>
      <c r="C169" s="9"/>
      <c r="D169" s="9" t="s">
        <v>476</v>
      </c>
      <c r="E169" s="9"/>
      <c r="F169" s="11"/>
      <c r="G169" s="9"/>
      <c r="H169" s="12">
        <v>5831.12</v>
      </c>
      <c r="I169" s="17"/>
      <c r="J169" s="17"/>
      <c r="K169" s="17"/>
      <c r="L169" s="20">
        <f>SUM(L170:L175)</f>
        <v>0</v>
      </c>
      <c r="M169" s="20">
        <f t="shared" ref="M169:N169" si="35">SUM(M170:M175)</f>
        <v>0</v>
      </c>
      <c r="N169" s="20">
        <f t="shared" si="35"/>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f>'[1]BM 01'!K170</f>
        <v>0</v>
      </c>
      <c r="J170" s="17">
        <f>'[1]Memória 02'!E157</f>
        <v>0</v>
      </c>
      <c r="K170" s="17">
        <f t="shared" si="29"/>
        <v>0</v>
      </c>
      <c r="L170" s="17">
        <f t="shared" si="30"/>
        <v>0</v>
      </c>
      <c r="M170" s="17">
        <f t="shared" si="31"/>
        <v>0</v>
      </c>
      <c r="N170" s="17">
        <f t="shared" si="32"/>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f>'[1]BM 01'!K171</f>
        <v>0</v>
      </c>
      <c r="J171" s="17">
        <f>'[1]Memória 02'!E158</f>
        <v>0</v>
      </c>
      <c r="K171" s="17">
        <f t="shared" si="29"/>
        <v>0</v>
      </c>
      <c r="L171" s="17">
        <f t="shared" si="30"/>
        <v>0</v>
      </c>
      <c r="M171" s="17">
        <f t="shared" si="31"/>
        <v>0</v>
      </c>
      <c r="N171" s="17">
        <f t="shared" si="32"/>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f>'[1]BM 01'!K172</f>
        <v>0</v>
      </c>
      <c r="J172" s="17">
        <f>'[1]Memória 02'!E159</f>
        <v>0</v>
      </c>
      <c r="K172" s="17">
        <f t="shared" si="29"/>
        <v>0</v>
      </c>
      <c r="L172" s="17">
        <f t="shared" si="30"/>
        <v>0</v>
      </c>
      <c r="M172" s="17">
        <f t="shared" si="31"/>
        <v>0</v>
      </c>
      <c r="N172" s="17">
        <f t="shared" si="32"/>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f>'[1]BM 01'!K173</f>
        <v>0</v>
      </c>
      <c r="J173" s="17">
        <f>'[1]Memória 02'!E160</f>
        <v>0</v>
      </c>
      <c r="K173" s="17">
        <f t="shared" si="29"/>
        <v>0</v>
      </c>
      <c r="L173" s="17">
        <f t="shared" si="30"/>
        <v>0</v>
      </c>
      <c r="M173" s="17">
        <f t="shared" si="31"/>
        <v>0</v>
      </c>
      <c r="N173" s="17">
        <f t="shared" si="32"/>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f>'[1]BM 01'!K174</f>
        <v>0</v>
      </c>
      <c r="J174" s="17">
        <f>'[1]Memória 02'!E161</f>
        <v>0</v>
      </c>
      <c r="K174" s="17">
        <f t="shared" si="29"/>
        <v>0</v>
      </c>
      <c r="L174" s="17">
        <f t="shared" si="30"/>
        <v>0</v>
      </c>
      <c r="M174" s="17">
        <f t="shared" si="31"/>
        <v>0</v>
      </c>
      <c r="N174" s="17">
        <f t="shared" si="32"/>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f>'[1]BM 01'!K175</f>
        <v>0</v>
      </c>
      <c r="J175" s="17">
        <f>'[1]Memória 02'!E162</f>
        <v>0</v>
      </c>
      <c r="K175" s="17">
        <f t="shared" si="29"/>
        <v>0</v>
      </c>
      <c r="L175" s="17">
        <f t="shared" si="30"/>
        <v>0</v>
      </c>
      <c r="M175" s="17">
        <f t="shared" si="31"/>
        <v>0</v>
      </c>
      <c r="N175" s="17">
        <f t="shared" si="32"/>
        <v>0</v>
      </c>
      <c r="O175" s="18">
        <v>2.4593941232367586E-3</v>
      </c>
    </row>
    <row r="176" spans="1:15" ht="24" customHeight="1" x14ac:dyDescent="0.2">
      <c r="A176" s="9" t="s">
        <v>495</v>
      </c>
      <c r="B176" s="10"/>
      <c r="C176" s="9"/>
      <c r="D176" s="9" t="s">
        <v>496</v>
      </c>
      <c r="E176" s="9"/>
      <c r="F176" s="11"/>
      <c r="G176" s="9"/>
      <c r="H176" s="12">
        <v>2445.0300000000002</v>
      </c>
      <c r="I176" s="17"/>
      <c r="J176" s="17"/>
      <c r="K176" s="17"/>
      <c r="L176" s="20">
        <f>SUM(L177:L182)</f>
        <v>0</v>
      </c>
      <c r="M176" s="20">
        <f t="shared" ref="M176:N176" si="36">SUM(M177:M182)</f>
        <v>0</v>
      </c>
      <c r="N176" s="20">
        <f t="shared" si="36"/>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f>'[1]BM 01'!K177</f>
        <v>0</v>
      </c>
      <c r="J177" s="17">
        <f>'[1]Memória 02'!E164</f>
        <v>0</v>
      </c>
      <c r="K177" s="17">
        <f t="shared" si="29"/>
        <v>0</v>
      </c>
      <c r="L177" s="17">
        <f t="shared" si="30"/>
        <v>0</v>
      </c>
      <c r="M177" s="17">
        <f t="shared" si="31"/>
        <v>0</v>
      </c>
      <c r="N177" s="17">
        <f t="shared" si="32"/>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f>'[1]BM 01'!K178</f>
        <v>0</v>
      </c>
      <c r="J178" s="17">
        <f>'[1]Memória 02'!E165</f>
        <v>0</v>
      </c>
      <c r="K178" s="17">
        <f t="shared" si="29"/>
        <v>0</v>
      </c>
      <c r="L178" s="17">
        <f t="shared" si="30"/>
        <v>0</v>
      </c>
      <c r="M178" s="17">
        <f t="shared" si="31"/>
        <v>0</v>
      </c>
      <c r="N178" s="17">
        <f t="shared" si="32"/>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f>'[1]BM 01'!K179</f>
        <v>0</v>
      </c>
      <c r="J179" s="17">
        <f>'[1]Memória 02'!E166</f>
        <v>0</v>
      </c>
      <c r="K179" s="17">
        <f t="shared" si="29"/>
        <v>0</v>
      </c>
      <c r="L179" s="17">
        <f t="shared" si="30"/>
        <v>0</v>
      </c>
      <c r="M179" s="17">
        <f t="shared" si="31"/>
        <v>0</v>
      </c>
      <c r="N179" s="17">
        <f t="shared" si="32"/>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f>'[1]BM 01'!K180</f>
        <v>0</v>
      </c>
      <c r="J180" s="17">
        <f>'[1]Memória 02'!E167</f>
        <v>0</v>
      </c>
      <c r="K180" s="17">
        <f t="shared" si="29"/>
        <v>0</v>
      </c>
      <c r="L180" s="17">
        <f t="shared" si="30"/>
        <v>0</v>
      </c>
      <c r="M180" s="17">
        <f t="shared" si="31"/>
        <v>0</v>
      </c>
      <c r="N180" s="17">
        <f t="shared" si="32"/>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f>'[1]BM 01'!K181</f>
        <v>0</v>
      </c>
      <c r="J181" s="17">
        <f>'[1]Memória 02'!E168</f>
        <v>0</v>
      </c>
      <c r="K181" s="17">
        <f t="shared" si="29"/>
        <v>0</v>
      </c>
      <c r="L181" s="17">
        <f t="shared" si="30"/>
        <v>0</v>
      </c>
      <c r="M181" s="17">
        <f t="shared" si="31"/>
        <v>0</v>
      </c>
      <c r="N181" s="17">
        <f t="shared" si="32"/>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f>'[1]BM 01'!K182</f>
        <v>0</v>
      </c>
      <c r="J182" s="17">
        <f>'[1]Memória 02'!E169</f>
        <v>0</v>
      </c>
      <c r="K182" s="17">
        <f t="shared" si="29"/>
        <v>0</v>
      </c>
      <c r="L182" s="17">
        <f t="shared" si="30"/>
        <v>0</v>
      </c>
      <c r="M182" s="17">
        <f t="shared" si="31"/>
        <v>0</v>
      </c>
      <c r="N182" s="17">
        <f t="shared" si="32"/>
        <v>0</v>
      </c>
      <c r="O182" s="18">
        <v>2.5304803478347143E-4</v>
      </c>
    </row>
    <row r="183" spans="1:15" ht="24" customHeight="1" x14ac:dyDescent="0.2">
      <c r="A183" s="9" t="s">
        <v>509</v>
      </c>
      <c r="B183" s="10"/>
      <c r="C183" s="9"/>
      <c r="D183" s="9" t="s">
        <v>510</v>
      </c>
      <c r="E183" s="9"/>
      <c r="F183" s="11"/>
      <c r="G183" s="9"/>
      <c r="H183" s="12">
        <v>8465.91</v>
      </c>
      <c r="I183" s="17"/>
      <c r="J183" s="17"/>
      <c r="K183" s="17"/>
      <c r="L183" s="17">
        <f>SUM(L184:L193)</f>
        <v>0</v>
      </c>
      <c r="M183" s="17">
        <f t="shared" ref="M183:N183" si="37">SUM(M184:M193)</f>
        <v>0</v>
      </c>
      <c r="N183" s="17">
        <f t="shared" si="37"/>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f>'[1]BM 01'!K184</f>
        <v>0</v>
      </c>
      <c r="J184" s="17">
        <f>'[1]Memória 02'!E171</f>
        <v>0</v>
      </c>
      <c r="K184" s="17">
        <f t="shared" si="29"/>
        <v>0</v>
      </c>
      <c r="L184" s="17">
        <f t="shared" si="30"/>
        <v>0</v>
      </c>
      <c r="M184" s="17">
        <f t="shared" si="31"/>
        <v>0</v>
      </c>
      <c r="N184" s="17">
        <f t="shared" si="32"/>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f>'[1]BM 01'!K185</f>
        <v>0</v>
      </c>
      <c r="J185" s="17">
        <f>'[1]Memória 02'!E172</f>
        <v>0</v>
      </c>
      <c r="K185" s="17">
        <f t="shared" si="29"/>
        <v>0</v>
      </c>
      <c r="L185" s="17">
        <f t="shared" si="30"/>
        <v>0</v>
      </c>
      <c r="M185" s="17">
        <f t="shared" si="31"/>
        <v>0</v>
      </c>
      <c r="N185" s="17">
        <f t="shared" si="32"/>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f>'[1]BM 01'!K186</f>
        <v>0</v>
      </c>
      <c r="J186" s="17">
        <f>'[1]Memória 02'!E173</f>
        <v>0</v>
      </c>
      <c r="K186" s="17">
        <f t="shared" si="29"/>
        <v>0</v>
      </c>
      <c r="L186" s="17">
        <f t="shared" si="30"/>
        <v>0</v>
      </c>
      <c r="M186" s="17">
        <f t="shared" si="31"/>
        <v>0</v>
      </c>
      <c r="N186" s="17">
        <f t="shared" si="32"/>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f>'[1]BM 01'!K187</f>
        <v>0</v>
      </c>
      <c r="J187" s="17">
        <f>'[1]Memória 02'!E174</f>
        <v>0</v>
      </c>
      <c r="K187" s="17">
        <f t="shared" si="29"/>
        <v>0</v>
      </c>
      <c r="L187" s="17">
        <f t="shared" si="30"/>
        <v>0</v>
      </c>
      <c r="M187" s="17">
        <f t="shared" si="31"/>
        <v>0</v>
      </c>
      <c r="N187" s="17">
        <f t="shared" si="32"/>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f>'[1]BM 01'!K188</f>
        <v>0</v>
      </c>
      <c r="J188" s="17">
        <f>'[1]Memória 02'!E175</f>
        <v>0</v>
      </c>
      <c r="K188" s="17">
        <f t="shared" si="29"/>
        <v>0</v>
      </c>
      <c r="L188" s="17">
        <f t="shared" si="30"/>
        <v>0</v>
      </c>
      <c r="M188" s="17">
        <f t="shared" si="31"/>
        <v>0</v>
      </c>
      <c r="N188" s="17">
        <f t="shared" si="32"/>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f>'[1]BM 01'!K189</f>
        <v>0</v>
      </c>
      <c r="J189" s="17">
        <f>'[1]Memória 02'!E176</f>
        <v>0</v>
      </c>
      <c r="K189" s="17">
        <f t="shared" si="29"/>
        <v>0</v>
      </c>
      <c r="L189" s="17">
        <f t="shared" si="30"/>
        <v>0</v>
      </c>
      <c r="M189" s="17">
        <f t="shared" si="31"/>
        <v>0</v>
      </c>
      <c r="N189" s="17">
        <f t="shared" si="32"/>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f>'[1]BM 01'!K190</f>
        <v>0</v>
      </c>
      <c r="J190" s="17">
        <f>'[1]Memória 02'!E177</f>
        <v>0</v>
      </c>
      <c r="K190" s="17">
        <f t="shared" si="29"/>
        <v>0</v>
      </c>
      <c r="L190" s="17">
        <f t="shared" si="30"/>
        <v>0</v>
      </c>
      <c r="M190" s="17">
        <f t="shared" si="31"/>
        <v>0</v>
      </c>
      <c r="N190" s="17">
        <f t="shared" si="32"/>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f>'[1]BM 01'!K191</f>
        <v>0</v>
      </c>
      <c r="J191" s="17">
        <f>'[1]Memória 02'!E178</f>
        <v>0</v>
      </c>
      <c r="K191" s="17">
        <f t="shared" si="29"/>
        <v>0</v>
      </c>
      <c r="L191" s="17">
        <f t="shared" si="30"/>
        <v>0</v>
      </c>
      <c r="M191" s="17">
        <f t="shared" si="31"/>
        <v>0</v>
      </c>
      <c r="N191" s="17">
        <f t="shared" si="32"/>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f>'[1]BM 01'!K192</f>
        <v>0</v>
      </c>
      <c r="J192" s="17">
        <f>'[1]Memória 02'!E179</f>
        <v>0</v>
      </c>
      <c r="K192" s="17">
        <f t="shared" si="29"/>
        <v>0</v>
      </c>
      <c r="L192" s="17">
        <f t="shared" si="30"/>
        <v>0</v>
      </c>
      <c r="M192" s="17">
        <f t="shared" si="31"/>
        <v>0</v>
      </c>
      <c r="N192" s="17">
        <f t="shared" si="32"/>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f>'[1]BM 01'!K193</f>
        <v>0</v>
      </c>
      <c r="J193" s="17">
        <f>'[1]Memória 02'!E180</f>
        <v>0</v>
      </c>
      <c r="K193" s="17">
        <f t="shared" si="29"/>
        <v>0</v>
      </c>
      <c r="L193" s="17">
        <f t="shared" si="30"/>
        <v>0</v>
      </c>
      <c r="M193" s="17">
        <f t="shared" si="31"/>
        <v>0</v>
      </c>
      <c r="N193" s="17">
        <f t="shared" si="32"/>
        <v>0</v>
      </c>
      <c r="O193" s="18">
        <v>2.4593941232367586E-3</v>
      </c>
    </row>
    <row r="194" spans="1:15" ht="24" customHeight="1" x14ac:dyDescent="0.2">
      <c r="A194" s="9" t="s">
        <v>525</v>
      </c>
      <c r="B194" s="10"/>
      <c r="C194" s="9"/>
      <c r="D194" s="9" t="s">
        <v>526</v>
      </c>
      <c r="E194" s="9"/>
      <c r="F194" s="11"/>
      <c r="G194" s="9"/>
      <c r="H194" s="12">
        <v>12216.75</v>
      </c>
      <c r="I194" s="17"/>
      <c r="J194" s="17"/>
      <c r="K194" s="17"/>
      <c r="L194" s="20">
        <f>SUM(L195:L199)</f>
        <v>0</v>
      </c>
      <c r="M194" s="20">
        <f t="shared" ref="M194:N194" si="38">SUM(M195:M199)</f>
        <v>0</v>
      </c>
      <c r="N194" s="20">
        <f t="shared" si="38"/>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f>'[1]BM 01'!K195</f>
        <v>0</v>
      </c>
      <c r="J195" s="17">
        <f>'[1]Memória 02'!E182</f>
        <v>0</v>
      </c>
      <c r="K195" s="17">
        <f t="shared" si="29"/>
        <v>0</v>
      </c>
      <c r="L195" s="17">
        <f t="shared" si="30"/>
        <v>0</v>
      </c>
      <c r="M195" s="17">
        <f t="shared" si="31"/>
        <v>0</v>
      </c>
      <c r="N195" s="17">
        <f t="shared" si="32"/>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f>'[1]BM 01'!K196</f>
        <v>0</v>
      </c>
      <c r="J196" s="17">
        <f>'[1]Memória 02'!E183</f>
        <v>0</v>
      </c>
      <c r="K196" s="17">
        <f t="shared" si="29"/>
        <v>0</v>
      </c>
      <c r="L196" s="17">
        <f t="shared" si="30"/>
        <v>0</v>
      </c>
      <c r="M196" s="17">
        <f t="shared" si="31"/>
        <v>0</v>
      </c>
      <c r="N196" s="17">
        <f t="shared" si="32"/>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f>'[1]BM 01'!K197</f>
        <v>0</v>
      </c>
      <c r="J197" s="17">
        <f>'[1]Memória 02'!E184</f>
        <v>0</v>
      </c>
      <c r="K197" s="17">
        <f t="shared" si="29"/>
        <v>0</v>
      </c>
      <c r="L197" s="17">
        <f t="shared" si="30"/>
        <v>0</v>
      </c>
      <c r="M197" s="17">
        <f t="shared" si="31"/>
        <v>0</v>
      </c>
      <c r="N197" s="17">
        <f t="shared" si="32"/>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f>'[1]BM 01'!K198</f>
        <v>0</v>
      </c>
      <c r="J198" s="17">
        <f>'[1]Memória 02'!E185</f>
        <v>0</v>
      </c>
      <c r="K198" s="17">
        <f t="shared" si="29"/>
        <v>0</v>
      </c>
      <c r="L198" s="17">
        <f t="shared" si="30"/>
        <v>0</v>
      </c>
      <c r="M198" s="17">
        <f t="shared" si="31"/>
        <v>0</v>
      </c>
      <c r="N198" s="17">
        <f t="shared" si="32"/>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f>'[1]BM 01'!K199</f>
        <v>0</v>
      </c>
      <c r="J199" s="17">
        <f>'[1]Memória 02'!E186</f>
        <v>0</v>
      </c>
      <c r="K199" s="17">
        <f t="shared" si="29"/>
        <v>0</v>
      </c>
      <c r="L199" s="17">
        <f t="shared" si="30"/>
        <v>0</v>
      </c>
      <c r="M199" s="17">
        <f t="shared" si="31"/>
        <v>0</v>
      </c>
      <c r="N199" s="17">
        <f t="shared" si="32"/>
        <v>0</v>
      </c>
      <c r="O199" s="18">
        <v>4.1218182276032587E-4</v>
      </c>
    </row>
    <row r="200" spans="1:15" x14ac:dyDescent="0.2">
      <c r="A200" s="29" t="s">
        <v>540</v>
      </c>
      <c r="B200" s="29"/>
      <c r="C200" s="29"/>
      <c r="D200" s="29"/>
      <c r="E200" s="29"/>
      <c r="F200" s="29"/>
      <c r="G200" s="29"/>
      <c r="H200" s="22">
        <f>H194+H168+H160+H148+H111+H104+H100+H89+H79+H76+H71+H63+H56+H38+H26+H23+H18</f>
        <v>845452.13000000012</v>
      </c>
      <c r="I200" s="21"/>
      <c r="J200" s="21"/>
      <c r="K200" s="21"/>
      <c r="L200" s="22">
        <f>L194+L168+L160+L148+L111+L104+L100+L89+L79+L76+L71+L63+L56+L38+L26+L23+L18</f>
        <v>114585.33</v>
      </c>
      <c r="M200" s="22">
        <f t="shared" ref="M200:N200" si="39">M194+M168+M160+M148+M111+M104+M100+M89+M79+M76+M71+M63+M56+M38+M26+M23+M18</f>
        <v>130352.03</v>
      </c>
      <c r="N200" s="22">
        <f t="shared" si="39"/>
        <v>244937.36</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30"/>
      <c r="B202" s="30"/>
      <c r="C202" s="30"/>
      <c r="D202" s="30"/>
      <c r="E202" s="30"/>
      <c r="F202" s="30"/>
      <c r="G202" s="30"/>
      <c r="H202" s="30"/>
      <c r="I202" s="30"/>
      <c r="J202" s="30"/>
      <c r="K202" s="30"/>
      <c r="L202" s="30"/>
      <c r="M202" s="30"/>
      <c r="N202" s="30"/>
      <c r="O202" s="30"/>
    </row>
  </sheetData>
  <mergeCells count="45">
    <mergeCell ref="A200:G200"/>
    <mergeCell ref="A202:O202"/>
    <mergeCell ref="A15:O15"/>
    <mergeCell ref="A16:A17"/>
    <mergeCell ref="B16:B17"/>
    <mergeCell ref="C16:C17"/>
    <mergeCell ref="D16:D17"/>
    <mergeCell ref="E16:E17"/>
    <mergeCell ref="F16:H16"/>
    <mergeCell ref="I16:K16"/>
    <mergeCell ref="L16:N16"/>
    <mergeCell ref="A14:B14"/>
    <mergeCell ref="C14:D14"/>
    <mergeCell ref="E14:H14"/>
    <mergeCell ref="I14:J14"/>
    <mergeCell ref="K14:M14"/>
    <mergeCell ref="N14:O14"/>
    <mergeCell ref="A10:D10"/>
    <mergeCell ref="E10:L10"/>
    <mergeCell ref="M10:O10"/>
    <mergeCell ref="A11:O11"/>
    <mergeCell ref="A12:O12"/>
    <mergeCell ref="E13:H13"/>
    <mergeCell ref="K13:M13"/>
    <mergeCell ref="N13:O13"/>
    <mergeCell ref="A8:C8"/>
    <mergeCell ref="E8:K8"/>
    <mergeCell ref="M8:O8"/>
    <mergeCell ref="A9:D9"/>
    <mergeCell ref="E9:L9"/>
    <mergeCell ref="M9:O9"/>
    <mergeCell ref="A6:C6"/>
    <mergeCell ref="E6:G6"/>
    <mergeCell ref="H6:K6"/>
    <mergeCell ref="M6:O6"/>
    <mergeCell ref="A7:C7"/>
    <mergeCell ref="E7:K7"/>
    <mergeCell ref="M7:O7"/>
    <mergeCell ref="A2:O2"/>
    <mergeCell ref="A3:O3"/>
    <mergeCell ref="A4:O4"/>
    <mergeCell ref="A5:C5"/>
    <mergeCell ref="E5:G5"/>
    <mergeCell ref="H5:K5"/>
    <mergeCell ref="M5:O5"/>
  </mergeCells>
  <pageMargins left="0.25" right="0.25" top="0.75" bottom="0.75" header="0.3" footer="0.3"/>
  <pageSetup paperSize="9" scale="6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2432-A85C-4526-BF48-8CAEA4773201}">
  <sheetPr>
    <pageSetUpPr fitToPage="1"/>
  </sheetPr>
  <dimension ref="A1:L189"/>
  <sheetViews>
    <sheetView tabSelected="1" view="pageBreakPreview" topLeftCell="A30" zoomScale="80" zoomScaleNormal="80" zoomScaleSheetLayoutView="80" workbookViewId="0">
      <selection activeCell="B33" sqref="B33"/>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64" t="s">
        <v>556</v>
      </c>
      <c r="B1" s="64"/>
      <c r="C1" s="64"/>
      <c r="D1" s="64"/>
    </row>
    <row r="2" spans="1:12" x14ac:dyDescent="0.2">
      <c r="A2" s="64"/>
      <c r="B2" s="64"/>
      <c r="C2" s="64"/>
      <c r="D2" s="64"/>
    </row>
    <row r="3" spans="1:12" ht="14.25" customHeight="1" x14ac:dyDescent="0.2">
      <c r="A3" s="32" t="s">
        <v>30</v>
      </c>
      <c r="B3" s="32" t="s">
        <v>33</v>
      </c>
      <c r="C3" s="32" t="s">
        <v>34</v>
      </c>
      <c r="D3" s="32" t="s">
        <v>542</v>
      </c>
      <c r="E3" s="26"/>
      <c r="F3" s="26"/>
      <c r="G3" s="26"/>
      <c r="H3" s="26"/>
      <c r="I3" s="26"/>
      <c r="J3" s="26"/>
      <c r="K3" s="26"/>
      <c r="L3" s="26"/>
    </row>
    <row r="4" spans="1:12" x14ac:dyDescent="0.2">
      <c r="A4" s="32"/>
      <c r="B4" s="32"/>
      <c r="C4" s="32"/>
      <c r="D4" s="32"/>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5" ht="24" customHeight="1" x14ac:dyDescent="0.2">
      <c r="A17" s="14" t="s">
        <v>83</v>
      </c>
      <c r="B17" s="14" t="s">
        <v>85</v>
      </c>
      <c r="C17" s="15" t="s">
        <v>86</v>
      </c>
      <c r="D17" s="27"/>
    </row>
    <row r="18" spans="1:5" ht="24" customHeight="1" x14ac:dyDescent="0.2">
      <c r="A18" s="14" t="s">
        <v>87</v>
      </c>
      <c r="B18" s="14" t="s">
        <v>89</v>
      </c>
      <c r="C18" s="15" t="s">
        <v>86</v>
      </c>
      <c r="D18" s="27"/>
    </row>
    <row r="19" spans="1:5" ht="36" customHeight="1" x14ac:dyDescent="0.2">
      <c r="A19" s="14" t="s">
        <v>90</v>
      </c>
      <c r="B19" s="14" t="s">
        <v>92</v>
      </c>
      <c r="C19" s="15" t="s">
        <v>52</v>
      </c>
      <c r="D19" s="27"/>
    </row>
    <row r="20" spans="1:5" ht="24" customHeight="1" x14ac:dyDescent="0.2">
      <c r="A20" s="14" t="s">
        <v>93</v>
      </c>
      <c r="B20" s="14" t="s">
        <v>95</v>
      </c>
      <c r="C20" s="15" t="s">
        <v>86</v>
      </c>
      <c r="D20" s="27"/>
    </row>
    <row r="21" spans="1:5" ht="24" customHeight="1" x14ac:dyDescent="0.2">
      <c r="A21" s="14" t="s">
        <v>96</v>
      </c>
      <c r="B21" s="14" t="s">
        <v>98</v>
      </c>
      <c r="C21" s="15" t="s">
        <v>86</v>
      </c>
      <c r="D21" s="27"/>
    </row>
    <row r="22" spans="1:5" ht="24" customHeight="1" x14ac:dyDescent="0.2">
      <c r="A22" s="14" t="s">
        <v>99</v>
      </c>
      <c r="B22" s="14" t="s">
        <v>101</v>
      </c>
      <c r="C22" s="15" t="s">
        <v>86</v>
      </c>
      <c r="D22" s="27"/>
    </row>
    <row r="23" spans="1:5" ht="24" customHeight="1" x14ac:dyDescent="0.2">
      <c r="A23" s="14" t="s">
        <v>102</v>
      </c>
      <c r="B23" s="14" t="s">
        <v>104</v>
      </c>
      <c r="C23" s="15" t="s">
        <v>64</v>
      </c>
      <c r="D23" s="27"/>
    </row>
    <row r="24" spans="1:5" ht="36" customHeight="1" x14ac:dyDescent="0.2">
      <c r="A24" s="14" t="s">
        <v>105</v>
      </c>
      <c r="B24" s="14" t="s">
        <v>107</v>
      </c>
      <c r="C24" s="15" t="s">
        <v>64</v>
      </c>
      <c r="D24" s="27"/>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t="s">
        <v>557</v>
      </c>
      <c r="E27" s="1">
        <v>264.23</v>
      </c>
    </row>
    <row r="28" spans="1:5" ht="48" customHeight="1" x14ac:dyDescent="0.2">
      <c r="A28" s="14" t="s">
        <v>115</v>
      </c>
      <c r="B28" s="14" t="s">
        <v>117</v>
      </c>
      <c r="C28" s="15" t="s">
        <v>52</v>
      </c>
      <c r="D28" s="27" t="s">
        <v>558</v>
      </c>
      <c r="E28" s="1">
        <v>163.5</v>
      </c>
    </row>
    <row r="29" spans="1:5" ht="36" customHeight="1" x14ac:dyDescent="0.2">
      <c r="A29" s="14" t="s">
        <v>118</v>
      </c>
      <c r="B29" s="14" t="s">
        <v>120</v>
      </c>
      <c r="C29" s="15" t="s">
        <v>52</v>
      </c>
      <c r="D29" s="27"/>
    </row>
    <row r="30" spans="1:5" ht="48" customHeight="1" x14ac:dyDescent="0.2">
      <c r="A30" s="14" t="s">
        <v>121</v>
      </c>
      <c r="B30" s="14" t="s">
        <v>123</v>
      </c>
      <c r="C30" s="15" t="s">
        <v>86</v>
      </c>
      <c r="D30" s="27" t="s">
        <v>559</v>
      </c>
      <c r="E30" s="1">
        <f>279.6+183.7</f>
        <v>463.3</v>
      </c>
    </row>
    <row r="31" spans="1:5" ht="48" customHeight="1" x14ac:dyDescent="0.2">
      <c r="A31" s="14" t="s">
        <v>124</v>
      </c>
      <c r="B31" s="14" t="s">
        <v>126</v>
      </c>
      <c r="C31" s="15" t="s">
        <v>86</v>
      </c>
      <c r="D31" s="27" t="s">
        <v>560</v>
      </c>
      <c r="E31" s="1">
        <v>285.3</v>
      </c>
    </row>
    <row r="32" spans="1:5" ht="36" customHeight="1" x14ac:dyDescent="0.2">
      <c r="A32" s="14" t="s">
        <v>127</v>
      </c>
      <c r="B32" s="14" t="s">
        <v>107</v>
      </c>
      <c r="C32" s="15" t="s">
        <v>64</v>
      </c>
      <c r="D32" s="27" t="s">
        <v>561</v>
      </c>
      <c r="E32" s="1">
        <f>16.49+8.26</f>
        <v>24.75</v>
      </c>
    </row>
    <row r="33" spans="1:9" ht="48" customHeight="1" x14ac:dyDescent="0.2">
      <c r="A33" s="14" t="s">
        <v>128</v>
      </c>
      <c r="B33" s="14" t="s">
        <v>130</v>
      </c>
      <c r="C33" s="15" t="s">
        <v>86</v>
      </c>
      <c r="D33" s="27" t="s">
        <v>562</v>
      </c>
      <c r="E33" s="1">
        <v>174.4</v>
      </c>
    </row>
    <row r="34" spans="1:9" ht="48" customHeight="1" x14ac:dyDescent="0.2">
      <c r="A34" s="14" t="s">
        <v>131</v>
      </c>
      <c r="B34" s="14" t="s">
        <v>133</v>
      </c>
      <c r="C34" s="15" t="s">
        <v>86</v>
      </c>
      <c r="D34" s="27" t="s">
        <v>563</v>
      </c>
      <c r="E34" s="1">
        <f>64.9+483.4</f>
        <v>548.29999999999995</v>
      </c>
    </row>
    <row r="35" spans="1:9" ht="48" customHeight="1" x14ac:dyDescent="0.2">
      <c r="A35" s="14" t="s">
        <v>134</v>
      </c>
      <c r="B35" s="14" t="s">
        <v>136</v>
      </c>
      <c r="C35" s="15" t="s">
        <v>86</v>
      </c>
      <c r="D35" s="27" t="s">
        <v>564</v>
      </c>
      <c r="E35" s="1">
        <f>18.7+59.1</f>
        <v>77.8</v>
      </c>
    </row>
    <row r="36" spans="1:9" ht="48" customHeight="1" x14ac:dyDescent="0.2">
      <c r="A36" s="14" t="s">
        <v>137</v>
      </c>
      <c r="B36" s="14" t="s">
        <v>139</v>
      </c>
      <c r="C36" s="15" t="s">
        <v>86</v>
      </c>
      <c r="D36" s="27" t="s">
        <v>565</v>
      </c>
      <c r="E36" s="1">
        <f>17.6+22.7</f>
        <v>40.299999999999997</v>
      </c>
    </row>
    <row r="37" spans="1:9" ht="48" customHeight="1" x14ac:dyDescent="0.2">
      <c r="A37" s="14" t="s">
        <v>140</v>
      </c>
      <c r="B37" s="14" t="s">
        <v>142</v>
      </c>
      <c r="C37" s="15" t="s">
        <v>86</v>
      </c>
      <c r="D37" s="27"/>
    </row>
    <row r="38" spans="1:9" ht="48" customHeight="1" x14ac:dyDescent="0.2">
      <c r="A38" s="14" t="s">
        <v>143</v>
      </c>
      <c r="B38" s="14" t="s">
        <v>145</v>
      </c>
      <c r="C38" s="15" t="s">
        <v>86</v>
      </c>
      <c r="D38" s="27"/>
    </row>
    <row r="39" spans="1:9" ht="24" customHeight="1" x14ac:dyDescent="0.2">
      <c r="A39" s="14" t="s">
        <v>146</v>
      </c>
      <c r="B39" s="14" t="s">
        <v>104</v>
      </c>
      <c r="C39" s="15" t="s">
        <v>64</v>
      </c>
      <c r="D39" s="27"/>
    </row>
    <row r="40" spans="1:9" ht="57.75" customHeight="1" x14ac:dyDescent="0.2">
      <c r="A40" s="14" t="s">
        <v>147</v>
      </c>
      <c r="B40" s="14" t="s">
        <v>149</v>
      </c>
      <c r="C40" s="15" t="s">
        <v>60</v>
      </c>
      <c r="D40" s="66" t="s">
        <v>566</v>
      </c>
      <c r="E40" s="1">
        <v>39.32</v>
      </c>
      <c r="G40" s="1">
        <f>1.8+1.2+2.2*2+1.3+0.9+3.1+3.95+1.2+1.15+ 2.75+ 2.1+ 1*2+ 1.3+2.2+2+2.8+1.2+1.1+1+1.6+ 1.5+ 1.15+ 1*3+ 2.25+2.55+1.5+ 4*2+ 3.4+2.1+3+ 2.6+1.3+1.2+5.17+2.92+2.8</f>
        <v>83.49</v>
      </c>
    </row>
    <row r="41" spans="1:9" ht="63.75" customHeight="1" x14ac:dyDescent="0.2">
      <c r="A41" s="14" t="s">
        <v>150</v>
      </c>
      <c r="B41" s="14" t="s">
        <v>152</v>
      </c>
      <c r="C41" s="15" t="s">
        <v>60</v>
      </c>
      <c r="D41" s="66" t="s">
        <v>567</v>
      </c>
      <c r="E41" s="1">
        <v>64.2</v>
      </c>
      <c r="F41" s="1">
        <f>0.9*3+3.1+3.95+1.15+1+0.95+1*2+ 1.3+2.2+2+1.1+1.6+1.5+1*3+ 2.25+1.3+4+2.2+2.3+2.1+3+2.6+5.17+2.92+2.8</f>
        <v>58.190000000000005</v>
      </c>
      <c r="G41" s="1">
        <f>G40-E40</f>
        <v>44.169999999999995</v>
      </c>
      <c r="H41" s="1">
        <f>G41+F41-E41</f>
        <v>38.159999999999997</v>
      </c>
    </row>
    <row r="42" spans="1:9" ht="48" customHeight="1" x14ac:dyDescent="0.2">
      <c r="A42" s="14" t="s">
        <v>153</v>
      </c>
      <c r="B42" s="14" t="s">
        <v>155</v>
      </c>
      <c r="C42" s="15" t="s">
        <v>52</v>
      </c>
      <c r="D42" s="27"/>
    </row>
    <row r="43" spans="1:9" ht="24" customHeight="1" x14ac:dyDescent="0.2">
      <c r="A43" s="9" t="s">
        <v>156</v>
      </c>
      <c r="B43" s="9" t="s">
        <v>157</v>
      </c>
      <c r="C43" s="9"/>
      <c r="D43" s="27"/>
    </row>
    <row r="44" spans="1:9" ht="24" customHeight="1" x14ac:dyDescent="0.2">
      <c r="A44" s="9" t="s">
        <v>158</v>
      </c>
      <c r="B44" s="9" t="s">
        <v>159</v>
      </c>
      <c r="C44" s="9"/>
      <c r="D44" s="27"/>
    </row>
    <row r="45" spans="1:9" ht="36" customHeight="1" x14ac:dyDescent="0.2">
      <c r="A45" s="14" t="s">
        <v>160</v>
      </c>
      <c r="B45" s="14" t="s">
        <v>162</v>
      </c>
      <c r="C45" s="15" t="s">
        <v>52</v>
      </c>
      <c r="D45" s="27"/>
    </row>
    <row r="46" spans="1:9" ht="24" customHeight="1" x14ac:dyDescent="0.2">
      <c r="A46" s="9" t="s">
        <v>163</v>
      </c>
      <c r="B46" s="9" t="s">
        <v>164</v>
      </c>
      <c r="C46" s="9"/>
      <c r="D46" s="27"/>
    </row>
    <row r="47" spans="1:9" ht="207" customHeight="1" x14ac:dyDescent="0.2">
      <c r="A47" s="14" t="s">
        <v>165</v>
      </c>
      <c r="B47" s="14" t="s">
        <v>167</v>
      </c>
      <c r="C47" s="15" t="s">
        <v>52</v>
      </c>
      <c r="D47" s="67" t="s">
        <v>568</v>
      </c>
      <c r="E47" s="1">
        <f>522.85-88.25</f>
        <v>434.6</v>
      </c>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row>
    <row r="48" spans="1:9"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7" ht="42" customHeight="1" x14ac:dyDescent="0.2">
      <c r="A65" s="14" t="s">
        <v>215</v>
      </c>
      <c r="B65" s="14" t="s">
        <v>217</v>
      </c>
      <c r="C65" s="15" t="s">
        <v>52</v>
      </c>
      <c r="D65" s="28"/>
      <c r="F65" s="1">
        <f>35.38*2+1.17+35.38-2.78+19.52*2+19.52-2.56-3.37+8.55+11.9*5+2.21+2.18+4.54+1.61+13.06*3+4.67+3.46+2.25</f>
        <v>285.31</v>
      </c>
      <c r="G65" s="1">
        <f>F65*(0.15+0.3+0.3)</f>
        <v>213.98250000000002</v>
      </c>
    </row>
    <row r="66" spans="1:7" ht="24" customHeight="1" x14ac:dyDescent="0.2">
      <c r="A66" s="9" t="s">
        <v>218</v>
      </c>
      <c r="B66" s="9" t="s">
        <v>219</v>
      </c>
      <c r="C66" s="9"/>
      <c r="D66" s="27"/>
    </row>
    <row r="67" spans="1:7" ht="48" customHeight="1" x14ac:dyDescent="0.2">
      <c r="A67" s="14" t="s">
        <v>220</v>
      </c>
      <c r="B67" s="14" t="s">
        <v>222</v>
      </c>
      <c r="C67" s="15" t="s">
        <v>52</v>
      </c>
      <c r="D67" s="27"/>
    </row>
    <row r="68" spans="1:7" ht="48" customHeight="1" x14ac:dyDescent="0.2">
      <c r="A68" s="14" t="s">
        <v>223</v>
      </c>
      <c r="B68" s="14" t="s">
        <v>225</v>
      </c>
      <c r="C68" s="15" t="s">
        <v>52</v>
      </c>
      <c r="D68" s="27"/>
    </row>
    <row r="69" spans="1:7" ht="48" customHeight="1" x14ac:dyDescent="0.2">
      <c r="A69" s="14" t="s">
        <v>226</v>
      </c>
      <c r="B69" s="14" t="s">
        <v>228</v>
      </c>
      <c r="C69" s="15" t="s">
        <v>52</v>
      </c>
      <c r="D69" s="27"/>
    </row>
    <row r="70" spans="1:7" ht="60" customHeight="1" x14ac:dyDescent="0.2">
      <c r="A70" s="14" t="s">
        <v>229</v>
      </c>
      <c r="B70" s="14" t="s">
        <v>231</v>
      </c>
      <c r="C70" s="15" t="s">
        <v>52</v>
      </c>
      <c r="D70" s="27"/>
    </row>
    <row r="71" spans="1:7" ht="60" customHeight="1" x14ac:dyDescent="0.2">
      <c r="A71" s="14" t="s">
        <v>232</v>
      </c>
      <c r="B71" s="14" t="s">
        <v>234</v>
      </c>
      <c r="C71" s="15" t="s">
        <v>52</v>
      </c>
      <c r="D71" s="27"/>
    </row>
    <row r="72" spans="1:7" ht="48" customHeight="1" x14ac:dyDescent="0.2">
      <c r="A72" s="14" t="s">
        <v>235</v>
      </c>
      <c r="B72" s="14" t="s">
        <v>237</v>
      </c>
      <c r="C72" s="15" t="s">
        <v>52</v>
      </c>
      <c r="D72" s="27"/>
    </row>
    <row r="73" spans="1:7" ht="60" customHeight="1" x14ac:dyDescent="0.2">
      <c r="A73" s="14" t="s">
        <v>238</v>
      </c>
      <c r="B73" s="14" t="s">
        <v>240</v>
      </c>
      <c r="C73" s="15" t="s">
        <v>52</v>
      </c>
      <c r="D73" s="27"/>
    </row>
    <row r="74" spans="1:7" ht="60" customHeight="1" x14ac:dyDescent="0.2">
      <c r="A74" s="14" t="s">
        <v>238</v>
      </c>
      <c r="B74" s="14" t="s">
        <v>240</v>
      </c>
      <c r="C74" s="15" t="s">
        <v>52</v>
      </c>
      <c r="D74" s="27"/>
    </row>
    <row r="75" spans="1:7" ht="48" customHeight="1" x14ac:dyDescent="0.2">
      <c r="A75" s="14" t="s">
        <v>241</v>
      </c>
      <c r="B75" s="14" t="s">
        <v>243</v>
      </c>
      <c r="C75" s="15" t="s">
        <v>52</v>
      </c>
      <c r="D75" s="27"/>
    </row>
    <row r="76" spans="1:7" ht="24" customHeight="1" x14ac:dyDescent="0.2">
      <c r="A76" s="9" t="s">
        <v>244</v>
      </c>
      <c r="B76" s="9" t="s">
        <v>245</v>
      </c>
      <c r="C76" s="9"/>
      <c r="D76" s="27"/>
    </row>
    <row r="77" spans="1:7" ht="36" customHeight="1" x14ac:dyDescent="0.2">
      <c r="A77" s="14" t="s">
        <v>246</v>
      </c>
      <c r="B77" s="14" t="s">
        <v>248</v>
      </c>
      <c r="C77" s="15" t="s">
        <v>52</v>
      </c>
      <c r="D77" s="27"/>
    </row>
    <row r="78" spans="1:7" ht="36" customHeight="1" x14ac:dyDescent="0.2">
      <c r="A78" s="14" t="s">
        <v>249</v>
      </c>
      <c r="B78" s="14" t="s">
        <v>251</v>
      </c>
      <c r="C78" s="15" t="s">
        <v>52</v>
      </c>
      <c r="D78" s="27"/>
    </row>
    <row r="79" spans="1:7" ht="24" customHeight="1" x14ac:dyDescent="0.2">
      <c r="A79" s="14" t="s">
        <v>252</v>
      </c>
      <c r="B79" s="14" t="s">
        <v>254</v>
      </c>
      <c r="C79" s="15" t="s">
        <v>52</v>
      </c>
      <c r="D79" s="27"/>
    </row>
    <row r="80" spans="1:7"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4" ht="36" customHeight="1" x14ac:dyDescent="0.2">
      <c r="A113" s="14" t="s">
        <v>351</v>
      </c>
      <c r="B113" s="14" t="s">
        <v>353</v>
      </c>
      <c r="C113" s="15" t="s">
        <v>60</v>
      </c>
      <c r="D113" s="27"/>
    </row>
    <row r="114" spans="1:4" ht="36" customHeight="1" x14ac:dyDescent="0.2">
      <c r="A114" s="14" t="s">
        <v>354</v>
      </c>
      <c r="B114" s="14" t="s">
        <v>356</v>
      </c>
      <c r="C114" s="15" t="s">
        <v>60</v>
      </c>
      <c r="D114" s="27"/>
    </row>
    <row r="115" spans="1:4" ht="36" customHeight="1" x14ac:dyDescent="0.2">
      <c r="A115" s="14" t="s">
        <v>357</v>
      </c>
      <c r="B115" s="14" t="s">
        <v>359</v>
      </c>
      <c r="C115" s="15" t="s">
        <v>60</v>
      </c>
      <c r="D115" s="27"/>
    </row>
    <row r="116" spans="1:4" ht="36" customHeight="1" x14ac:dyDescent="0.2">
      <c r="A116" s="14" t="s">
        <v>360</v>
      </c>
      <c r="B116" s="14" t="s">
        <v>362</v>
      </c>
      <c r="C116" s="15" t="s">
        <v>60</v>
      </c>
      <c r="D116" s="27"/>
    </row>
    <row r="117" spans="1:4" ht="36" customHeight="1" x14ac:dyDescent="0.2">
      <c r="A117" s="14" t="s">
        <v>363</v>
      </c>
      <c r="B117" s="14" t="s">
        <v>365</v>
      </c>
      <c r="C117" s="15" t="s">
        <v>60</v>
      </c>
      <c r="D117" s="27"/>
    </row>
    <row r="118" spans="1:4" ht="36" customHeight="1" x14ac:dyDescent="0.2">
      <c r="A118" s="14" t="s">
        <v>366</v>
      </c>
      <c r="B118" s="14" t="s">
        <v>368</v>
      </c>
      <c r="C118" s="15" t="s">
        <v>60</v>
      </c>
      <c r="D118" s="27"/>
    </row>
    <row r="119" spans="1:4" ht="36" customHeight="1" x14ac:dyDescent="0.2">
      <c r="A119" s="14" t="s">
        <v>369</v>
      </c>
      <c r="B119" s="14" t="s">
        <v>371</v>
      </c>
      <c r="C119" s="15" t="s">
        <v>60</v>
      </c>
      <c r="D119" s="27"/>
    </row>
    <row r="120" spans="1:4" ht="36" customHeight="1" x14ac:dyDescent="0.2">
      <c r="A120" s="14" t="s">
        <v>372</v>
      </c>
      <c r="B120" s="14" t="s">
        <v>374</v>
      </c>
      <c r="C120" s="15" t="s">
        <v>60</v>
      </c>
      <c r="D120" s="27"/>
    </row>
    <row r="121" spans="1:4" ht="36" customHeight="1" x14ac:dyDescent="0.2">
      <c r="A121" s="14" t="s">
        <v>375</v>
      </c>
      <c r="B121" s="14" t="s">
        <v>377</v>
      </c>
      <c r="C121" s="15" t="s">
        <v>60</v>
      </c>
      <c r="D121" s="27"/>
    </row>
    <row r="122" spans="1:4" ht="36" customHeight="1" x14ac:dyDescent="0.2">
      <c r="A122" s="14" t="s">
        <v>378</v>
      </c>
      <c r="B122" s="14" t="s">
        <v>380</v>
      </c>
      <c r="C122" s="15" t="s">
        <v>60</v>
      </c>
      <c r="D122" s="27"/>
    </row>
    <row r="123" spans="1:4" ht="36" customHeight="1" x14ac:dyDescent="0.2">
      <c r="A123" s="14" t="s">
        <v>381</v>
      </c>
      <c r="B123" s="14" t="s">
        <v>383</v>
      </c>
      <c r="C123" s="15" t="s">
        <v>60</v>
      </c>
      <c r="D123" s="27"/>
    </row>
    <row r="124" spans="1:4" ht="36" customHeight="1" x14ac:dyDescent="0.2">
      <c r="A124" s="14" t="s">
        <v>384</v>
      </c>
      <c r="B124" s="14" t="s">
        <v>386</v>
      </c>
      <c r="C124" s="15" t="s">
        <v>182</v>
      </c>
      <c r="D124" s="27"/>
    </row>
    <row r="125" spans="1:4" ht="36" customHeight="1" x14ac:dyDescent="0.2">
      <c r="A125" s="14" t="s">
        <v>387</v>
      </c>
      <c r="B125" s="14" t="s">
        <v>389</v>
      </c>
      <c r="C125" s="15" t="s">
        <v>182</v>
      </c>
      <c r="D125" s="27"/>
    </row>
    <row r="126" spans="1:4" ht="24" customHeight="1" x14ac:dyDescent="0.2">
      <c r="A126" s="14" t="s">
        <v>390</v>
      </c>
      <c r="B126" s="14" t="s">
        <v>392</v>
      </c>
      <c r="C126" s="15" t="s">
        <v>182</v>
      </c>
      <c r="D126" s="27"/>
    </row>
    <row r="127" spans="1:4" ht="24" customHeight="1" x14ac:dyDescent="0.2">
      <c r="A127" s="14" t="s">
        <v>393</v>
      </c>
      <c r="B127" s="14" t="s">
        <v>395</v>
      </c>
      <c r="C127" s="15" t="s">
        <v>182</v>
      </c>
      <c r="D127" s="27"/>
    </row>
    <row r="128" spans="1:4"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4" ht="36" customHeight="1" x14ac:dyDescent="0.2">
      <c r="A145" s="14" t="s">
        <v>446</v>
      </c>
      <c r="B145" s="14" t="s">
        <v>448</v>
      </c>
      <c r="C145" s="15" t="s">
        <v>182</v>
      </c>
      <c r="D145" s="27"/>
    </row>
    <row r="146" spans="1:4" ht="36" customHeight="1" x14ac:dyDescent="0.2">
      <c r="A146" s="14" t="s">
        <v>449</v>
      </c>
      <c r="B146" s="14" t="s">
        <v>451</v>
      </c>
      <c r="C146" s="15" t="s">
        <v>182</v>
      </c>
      <c r="D146" s="27"/>
    </row>
    <row r="147" spans="1:4" ht="24" customHeight="1" x14ac:dyDescent="0.2">
      <c r="A147" s="9" t="s">
        <v>452</v>
      </c>
      <c r="B147" s="9" t="s">
        <v>453</v>
      </c>
      <c r="C147" s="9"/>
      <c r="D147" s="27"/>
    </row>
    <row r="148" spans="1:4" ht="60" customHeight="1" x14ac:dyDescent="0.2">
      <c r="A148" s="14" t="s">
        <v>454</v>
      </c>
      <c r="B148" s="14" t="s">
        <v>427</v>
      </c>
      <c r="C148" s="15" t="s">
        <v>60</v>
      </c>
      <c r="D148" s="27"/>
    </row>
    <row r="149" spans="1:4" ht="60" customHeight="1" x14ac:dyDescent="0.2">
      <c r="A149" s="14" t="s">
        <v>455</v>
      </c>
      <c r="B149" s="14" t="s">
        <v>457</v>
      </c>
      <c r="C149" s="15" t="s">
        <v>60</v>
      </c>
      <c r="D149" s="27"/>
    </row>
    <row r="150" spans="1:4" ht="60" customHeight="1" x14ac:dyDescent="0.2">
      <c r="A150" s="14" t="s">
        <v>458</v>
      </c>
      <c r="B150" s="14" t="s">
        <v>460</v>
      </c>
      <c r="C150" s="15" t="s">
        <v>60</v>
      </c>
      <c r="D150" s="27"/>
    </row>
    <row r="151" spans="1:4" ht="60" customHeight="1" x14ac:dyDescent="0.2">
      <c r="A151" s="14" t="s">
        <v>461</v>
      </c>
      <c r="B151" s="14" t="s">
        <v>463</v>
      </c>
      <c r="C151" s="15" t="s">
        <v>60</v>
      </c>
      <c r="D151" s="27"/>
    </row>
    <row r="152" spans="1:4" ht="36" customHeight="1" x14ac:dyDescent="0.2">
      <c r="A152" s="14" t="s">
        <v>464</v>
      </c>
      <c r="B152" s="14" t="s">
        <v>466</v>
      </c>
      <c r="C152" s="15" t="s">
        <v>182</v>
      </c>
      <c r="D152" s="27"/>
    </row>
    <row r="153" spans="1:4" ht="36" customHeight="1" x14ac:dyDescent="0.2">
      <c r="A153" s="14" t="s">
        <v>467</v>
      </c>
      <c r="B153" s="14" t="s">
        <v>469</v>
      </c>
      <c r="C153" s="15" t="s">
        <v>182</v>
      </c>
      <c r="D153" s="27"/>
    </row>
    <row r="154" spans="1:4" ht="24" customHeight="1" x14ac:dyDescent="0.2">
      <c r="A154" s="14" t="s">
        <v>470</v>
      </c>
      <c r="B154" s="14" t="s">
        <v>472</v>
      </c>
      <c r="C154" s="15" t="s">
        <v>182</v>
      </c>
      <c r="D154" s="27"/>
    </row>
    <row r="155" spans="1:4" ht="24" customHeight="1" x14ac:dyDescent="0.2">
      <c r="A155" s="9" t="s">
        <v>473</v>
      </c>
      <c r="B155" s="9" t="s">
        <v>474</v>
      </c>
      <c r="C155" s="9"/>
      <c r="D155" s="27"/>
    </row>
    <row r="156" spans="1:4" ht="24" customHeight="1" x14ac:dyDescent="0.2">
      <c r="A156" s="9" t="s">
        <v>475</v>
      </c>
      <c r="B156" s="9" t="s">
        <v>476</v>
      </c>
      <c r="C156" s="9"/>
      <c r="D156" s="27"/>
    </row>
    <row r="157" spans="1:4" ht="36" customHeight="1" x14ac:dyDescent="0.2">
      <c r="A157" s="14" t="s">
        <v>477</v>
      </c>
      <c r="B157" s="14" t="s">
        <v>479</v>
      </c>
      <c r="C157" s="15" t="s">
        <v>182</v>
      </c>
      <c r="D157" s="27"/>
    </row>
    <row r="158" spans="1:4" ht="36" customHeight="1" x14ac:dyDescent="0.2">
      <c r="A158" s="14" t="s">
        <v>480</v>
      </c>
      <c r="B158" s="14" t="s">
        <v>482</v>
      </c>
      <c r="C158" s="15" t="s">
        <v>182</v>
      </c>
      <c r="D158" s="27"/>
    </row>
    <row r="159" spans="1:4" ht="60" customHeight="1" x14ac:dyDescent="0.2">
      <c r="A159" s="14" t="s">
        <v>483</v>
      </c>
      <c r="B159" s="14" t="s">
        <v>485</v>
      </c>
      <c r="C159" s="15" t="s">
        <v>182</v>
      </c>
      <c r="D159" s="27"/>
    </row>
    <row r="160" spans="1:4"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ht="24" customHeight="1"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ht="24" customHeight="1"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60"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ht="24" customHeight="1"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30"/>
      <c r="B189" s="30"/>
      <c r="C189" s="30"/>
    </row>
  </sheetData>
  <mergeCells count="6">
    <mergeCell ref="A1:D2"/>
    <mergeCell ref="A3:A4"/>
    <mergeCell ref="B3:B4"/>
    <mergeCell ref="C3:C4"/>
    <mergeCell ref="D3:D4"/>
    <mergeCell ref="A189:C189"/>
  </mergeCells>
  <pageMargins left="0.25" right="0.25" top="0.75" bottom="0.75" header="0.3" footer="0.3"/>
  <pageSetup paperSize="9" scale="5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BB56-3F8A-42D0-BF2E-E885950617D6}">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4</vt:i4>
      </vt:variant>
    </vt:vector>
  </HeadingPairs>
  <TitlesOfParts>
    <vt:vector size="9" baseType="lpstr">
      <vt:lpstr>BM 01</vt:lpstr>
      <vt:lpstr>Memória 01</vt:lpstr>
      <vt:lpstr>BM 02</vt:lpstr>
      <vt:lpstr>Memória 02</vt:lpstr>
      <vt:lpstr>Planilha1</vt:lpstr>
      <vt:lpstr>'BM 01'!Area_de_impressao</vt:lpstr>
      <vt:lpstr>'BM 02'!Area_de_impressao</vt:lpstr>
      <vt:lpstr>'Memória 01'!Area_de_impressao</vt:lpstr>
      <vt:lpstr>'Memória 02'!Area_de_impressao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User12549</dc:creator>
  <cp:lastModifiedBy>User12549</cp:lastModifiedBy>
  <dcterms:created xsi:type="dcterms:W3CDTF">2025-02-20T14:46:58Z</dcterms:created>
  <dcterms:modified xsi:type="dcterms:W3CDTF">2025-02-20T15:56:03Z</dcterms:modified>
</cp:coreProperties>
</file>