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Nivson\Nucleo 3\BM\"/>
    </mc:Choice>
  </mc:AlternateContent>
  <bookViews>
    <workbookView xWindow="0" yWindow="0" windowWidth="20490" windowHeight="7755" firstSheet="3" activeTab="7"/>
  </bookViews>
  <sheets>
    <sheet name="BDI Serviços" sheetId="8" r:id="rId1"/>
    <sheet name="BDI Materias" sheetId="6" r:id="rId2"/>
    <sheet name="Encargos Sociais" sheetId="7" r:id="rId3"/>
    <sheet name="Resumo" sheetId="3" r:id="rId4"/>
    <sheet name="Orçamento" sheetId="10" r:id="rId5"/>
    <sheet name="CRONOGRAMA" sheetId="1" r:id="rId6"/>
    <sheet name="CPU" sheetId="5" r:id="rId7"/>
    <sheet name="BM 01" sheetId="4" r:id="rId8"/>
    <sheet name="Memorial de Cálculo" sheetId="9" r:id="rId9"/>
  </sheets>
  <externalReferences>
    <externalReference r:id="rId10"/>
  </externalReferences>
  <definedNames>
    <definedName name="_xlnm.Print_Area" localSheetId="1">'BDI Materias'!$A$1:$T$45</definedName>
    <definedName name="_xlnm.Print_Area" localSheetId="0">'BDI Serviços'!$A$1:$T$45</definedName>
    <definedName name="_xlnm.Print_Area" localSheetId="7">'BM 01'!$A$1:$Q$154</definedName>
    <definedName name="_xlnm.Print_Area" localSheetId="6">CPU!$A$1:$J$2139</definedName>
    <definedName name="_xlnm.Print_Area" localSheetId="5">CRONOGRAMA!$A$1:$I$37</definedName>
    <definedName name="_xlnm.Print_Area" localSheetId="2">'Encargos Sociais'!$A$1:$D$43</definedName>
    <definedName name="_xlnm.Print_Area" localSheetId="4">Orçamento!$A$1:$J$154</definedName>
    <definedName name="_xlnm.Print_Area" localSheetId="3">Resumo!$A$1:$I$30</definedName>
    <definedName name="_xlnm.Print_Titles" localSheetId="7">'BM 01'!$1:$9</definedName>
    <definedName name="_xlnm.Print_Titles" localSheetId="6">CPU!$1:$4</definedName>
    <definedName name="_xlnm.Print_Titles" localSheetId="4">Orçamento!$1:$5</definedName>
  </definedNames>
  <calcPr calcId="152511"/>
</workbook>
</file>

<file path=xl/calcChain.xml><?xml version="1.0" encoding="utf-8"?>
<calcChain xmlns="http://schemas.openxmlformats.org/spreadsheetml/2006/main">
  <c r="L297" i="9" l="1"/>
  <c r="K295" i="9"/>
  <c r="L214" i="9"/>
  <c r="L210" i="9"/>
  <c r="L176" i="9"/>
  <c r="K177" i="9"/>
  <c r="K178" i="9"/>
  <c r="K179" i="9"/>
  <c r="K180" i="9"/>
  <c r="K181" i="9"/>
  <c r="K182" i="9"/>
  <c r="K183" i="9"/>
  <c r="K184" i="9"/>
  <c r="K185" i="9"/>
  <c r="K186" i="9"/>
  <c r="K187" i="9"/>
  <c r="K188" i="9"/>
  <c r="K189" i="9"/>
  <c r="K190" i="9"/>
  <c r="K191" i="9"/>
  <c r="K192" i="9"/>
  <c r="K193" i="9"/>
  <c r="K194" i="9"/>
  <c r="K195" i="9"/>
  <c r="L195" i="9" s="1"/>
  <c r="K196" i="9"/>
  <c r="K197" i="9"/>
  <c r="K176" i="9"/>
  <c r="L197" i="9"/>
  <c r="L196" i="9"/>
  <c r="L194" i="9"/>
  <c r="L193" i="9"/>
  <c r="L192" i="9"/>
  <c r="L191" i="9"/>
  <c r="L190" i="9"/>
  <c r="L189" i="9"/>
  <c r="L188" i="9"/>
  <c r="L187" i="9"/>
  <c r="L186" i="9"/>
  <c r="L185" i="9"/>
  <c r="L184" i="9"/>
  <c r="L183" i="9"/>
  <c r="L182" i="9"/>
  <c r="L181" i="9"/>
  <c r="L180" i="9"/>
  <c r="L179" i="9"/>
  <c r="L178" i="9"/>
  <c r="L177" i="9"/>
  <c r="K135" i="9"/>
  <c r="L135" i="9" s="1"/>
  <c r="K136" i="9"/>
  <c r="L136" i="9"/>
  <c r="K137" i="9"/>
  <c r="L137" i="9" s="1"/>
  <c r="E138" i="9"/>
  <c r="E139" i="9"/>
  <c r="E140" i="9"/>
  <c r="E104" i="9"/>
  <c r="K104" i="9" s="1"/>
  <c r="K72" i="9"/>
  <c r="L72" i="9"/>
  <c r="K93" i="9"/>
  <c r="L93" i="9" s="1"/>
  <c r="K92" i="9"/>
  <c r="L92" i="9" s="1"/>
  <c r="K91" i="9"/>
  <c r="L91" i="9" s="1"/>
  <c r="K90" i="9"/>
  <c r="L90" i="9" s="1"/>
  <c r="K89" i="9"/>
  <c r="L89" i="9" s="1"/>
  <c r="K88" i="9"/>
  <c r="L88" i="9" s="1"/>
  <c r="K87" i="9"/>
  <c r="L87" i="9" s="1"/>
  <c r="K86" i="9"/>
  <c r="L86" i="9" s="1"/>
  <c r="K85" i="9"/>
  <c r="L85" i="9" s="1"/>
  <c r="K84" i="9"/>
  <c r="L84" i="9" s="1"/>
  <c r="K83" i="9"/>
  <c r="L83" i="9" s="1"/>
  <c r="K82" i="9"/>
  <c r="L82" i="9" s="1"/>
  <c r="K81" i="9"/>
  <c r="L81" i="9" s="1"/>
  <c r="K80" i="9"/>
  <c r="L80" i="9" s="1"/>
  <c r="K79" i="9"/>
  <c r="L79" i="9" s="1"/>
  <c r="K78" i="9"/>
  <c r="L78" i="9" s="1"/>
  <c r="K77" i="9"/>
  <c r="L77" i="9" s="1"/>
  <c r="K76" i="9"/>
  <c r="L76" i="9" s="1"/>
  <c r="K75" i="9"/>
  <c r="L75" i="9" s="1"/>
  <c r="K74" i="9"/>
  <c r="L74" i="9" s="1"/>
  <c r="K73" i="9"/>
  <c r="L73" i="9" s="1"/>
  <c r="K64" i="9"/>
  <c r="K57" i="9"/>
  <c r="K58" i="9"/>
  <c r="K59" i="9"/>
  <c r="K60" i="9"/>
  <c r="K61" i="9"/>
  <c r="K62" i="9"/>
  <c r="K63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L45" i="9" s="1"/>
  <c r="K46" i="9"/>
  <c r="K47" i="9"/>
  <c r="L47" i="9" s="1"/>
  <c r="K48" i="9"/>
  <c r="K49" i="9"/>
  <c r="K50" i="9"/>
  <c r="K51" i="9"/>
  <c r="L51" i="9" s="1"/>
  <c r="K52" i="9"/>
  <c r="L94" i="9" l="1"/>
  <c r="K154" i="4"/>
  <c r="P153" i="4" l="1"/>
  <c r="O153" i="4"/>
  <c r="N153" i="4"/>
  <c r="L153" i="4"/>
  <c r="P152" i="4"/>
  <c r="O152" i="4"/>
  <c r="N152" i="4"/>
  <c r="L152" i="4"/>
  <c r="P151" i="4"/>
  <c r="O151" i="4"/>
  <c r="N151" i="4"/>
  <c r="L151" i="4"/>
  <c r="P149" i="4"/>
  <c r="O149" i="4"/>
  <c r="N149" i="4"/>
  <c r="L149" i="4"/>
  <c r="P148" i="4"/>
  <c r="O148" i="4"/>
  <c r="N148" i="4"/>
  <c r="L148" i="4"/>
  <c r="P147" i="4"/>
  <c r="O147" i="4"/>
  <c r="N147" i="4"/>
  <c r="L147" i="4"/>
  <c r="P146" i="4"/>
  <c r="O146" i="4"/>
  <c r="N146" i="4"/>
  <c r="L146" i="4"/>
  <c r="P145" i="4"/>
  <c r="O145" i="4"/>
  <c r="N145" i="4"/>
  <c r="L145" i="4"/>
  <c r="P144" i="4"/>
  <c r="O144" i="4"/>
  <c r="N144" i="4"/>
  <c r="L144" i="4"/>
  <c r="P143" i="4"/>
  <c r="O143" i="4"/>
  <c r="N143" i="4"/>
  <c r="L143" i="4"/>
  <c r="P142" i="4"/>
  <c r="O142" i="4"/>
  <c r="N142" i="4"/>
  <c r="L142" i="4"/>
  <c r="P141" i="4"/>
  <c r="O141" i="4"/>
  <c r="N141" i="4"/>
  <c r="L141" i="4"/>
  <c r="P140" i="4"/>
  <c r="O140" i="4"/>
  <c r="N140" i="4"/>
  <c r="L140" i="4"/>
  <c r="P138" i="4"/>
  <c r="O138" i="4"/>
  <c r="N138" i="4"/>
  <c r="L138" i="4"/>
  <c r="P139" i="4"/>
  <c r="O139" i="4"/>
  <c r="N139" i="4"/>
  <c r="L139" i="4"/>
  <c r="P137" i="4"/>
  <c r="O137" i="4"/>
  <c r="N137" i="4"/>
  <c r="L137" i="4"/>
  <c r="P135" i="4"/>
  <c r="O135" i="4"/>
  <c r="N135" i="4"/>
  <c r="L135" i="4"/>
  <c r="P134" i="4"/>
  <c r="O134" i="4"/>
  <c r="N134" i="4"/>
  <c r="L134" i="4"/>
  <c r="P133" i="4"/>
  <c r="O133" i="4"/>
  <c r="N133" i="4"/>
  <c r="L133" i="4"/>
  <c r="P132" i="4"/>
  <c r="O132" i="4"/>
  <c r="N132" i="4"/>
  <c r="L132" i="4"/>
  <c r="P130" i="4"/>
  <c r="O130" i="4"/>
  <c r="N130" i="4"/>
  <c r="L130" i="4"/>
  <c r="P129" i="4"/>
  <c r="O129" i="4"/>
  <c r="N129" i="4"/>
  <c r="L129" i="4"/>
  <c r="P128" i="4"/>
  <c r="O128" i="4"/>
  <c r="N128" i="4"/>
  <c r="L128" i="4"/>
  <c r="P127" i="4"/>
  <c r="O127" i="4"/>
  <c r="N127" i="4"/>
  <c r="L127" i="4"/>
  <c r="P126" i="4"/>
  <c r="O126" i="4"/>
  <c r="N126" i="4"/>
  <c r="L126" i="4"/>
  <c r="P124" i="4"/>
  <c r="O124" i="4"/>
  <c r="N124" i="4"/>
  <c r="L124" i="4"/>
  <c r="P123" i="4"/>
  <c r="O123" i="4"/>
  <c r="N123" i="4"/>
  <c r="L123" i="4"/>
  <c r="P122" i="4"/>
  <c r="O122" i="4"/>
  <c r="N122" i="4"/>
  <c r="L122" i="4"/>
  <c r="P120" i="4"/>
  <c r="O120" i="4"/>
  <c r="N120" i="4"/>
  <c r="L120" i="4"/>
  <c r="P119" i="4"/>
  <c r="O119" i="4"/>
  <c r="N119" i="4"/>
  <c r="L119" i="4"/>
  <c r="P118" i="4"/>
  <c r="O118" i="4"/>
  <c r="N118" i="4"/>
  <c r="L118" i="4"/>
  <c r="P117" i="4"/>
  <c r="O117" i="4"/>
  <c r="N117" i="4"/>
  <c r="L117" i="4"/>
  <c r="P116" i="4"/>
  <c r="O116" i="4"/>
  <c r="N116" i="4"/>
  <c r="L116" i="4"/>
  <c r="P114" i="4"/>
  <c r="O114" i="4"/>
  <c r="N114" i="4"/>
  <c r="L114" i="4"/>
  <c r="P113" i="4"/>
  <c r="O113" i="4"/>
  <c r="N113" i="4"/>
  <c r="L113" i="4"/>
  <c r="P111" i="4"/>
  <c r="O111" i="4"/>
  <c r="N111" i="4"/>
  <c r="L111" i="4"/>
  <c r="P110" i="4"/>
  <c r="O110" i="4"/>
  <c r="N110" i="4"/>
  <c r="L110" i="4"/>
  <c r="P109" i="4"/>
  <c r="O109" i="4"/>
  <c r="N109" i="4"/>
  <c r="L109" i="4"/>
  <c r="P108" i="4"/>
  <c r="O108" i="4"/>
  <c r="N108" i="4"/>
  <c r="L108" i="4"/>
  <c r="P107" i="4"/>
  <c r="O107" i="4"/>
  <c r="N107" i="4"/>
  <c r="L107" i="4"/>
  <c r="P106" i="4"/>
  <c r="O106" i="4"/>
  <c r="N106" i="4"/>
  <c r="L106" i="4"/>
  <c r="P105" i="4"/>
  <c r="O105" i="4"/>
  <c r="N105" i="4"/>
  <c r="L105" i="4"/>
  <c r="P103" i="4"/>
  <c r="O103" i="4"/>
  <c r="N103" i="4"/>
  <c r="L103" i="4"/>
  <c r="P102" i="4"/>
  <c r="O102" i="4"/>
  <c r="N102" i="4"/>
  <c r="L102" i="4"/>
  <c r="P101" i="4"/>
  <c r="O101" i="4"/>
  <c r="N101" i="4"/>
  <c r="L101" i="4"/>
  <c r="P100" i="4"/>
  <c r="O100" i="4"/>
  <c r="N100" i="4"/>
  <c r="L100" i="4"/>
  <c r="P99" i="4"/>
  <c r="O99" i="4"/>
  <c r="N99" i="4"/>
  <c r="L99" i="4"/>
  <c r="P97" i="4"/>
  <c r="O97" i="4"/>
  <c r="N97" i="4"/>
  <c r="L97" i="4"/>
  <c r="P96" i="4"/>
  <c r="O96" i="4"/>
  <c r="N96" i="4"/>
  <c r="L96" i="4"/>
  <c r="P95" i="4"/>
  <c r="O95" i="4"/>
  <c r="N95" i="4"/>
  <c r="L95" i="4"/>
  <c r="P94" i="4"/>
  <c r="O94" i="4"/>
  <c r="N94" i="4"/>
  <c r="L94" i="4"/>
  <c r="P93" i="4"/>
  <c r="O93" i="4"/>
  <c r="N93" i="4"/>
  <c r="L93" i="4"/>
  <c r="P92" i="4"/>
  <c r="O92" i="4"/>
  <c r="N92" i="4"/>
  <c r="L92" i="4"/>
  <c r="P91" i="4"/>
  <c r="O91" i="4"/>
  <c r="N91" i="4"/>
  <c r="L91" i="4"/>
  <c r="P90" i="4"/>
  <c r="O90" i="4"/>
  <c r="N90" i="4"/>
  <c r="L90" i="4"/>
  <c r="P89" i="4"/>
  <c r="O89" i="4"/>
  <c r="N89" i="4"/>
  <c r="L89" i="4"/>
  <c r="P87" i="4"/>
  <c r="O87" i="4"/>
  <c r="N87" i="4"/>
  <c r="L87" i="4"/>
  <c r="P86" i="4"/>
  <c r="O86" i="4"/>
  <c r="N86" i="4"/>
  <c r="L86" i="4"/>
  <c r="P85" i="4"/>
  <c r="O85" i="4"/>
  <c r="N85" i="4"/>
  <c r="L85" i="4"/>
  <c r="P84" i="4"/>
  <c r="O84" i="4"/>
  <c r="N84" i="4"/>
  <c r="L84" i="4"/>
  <c r="P83" i="4"/>
  <c r="O83" i="4"/>
  <c r="N83" i="4"/>
  <c r="L83" i="4"/>
  <c r="P81" i="4"/>
  <c r="O81" i="4"/>
  <c r="N81" i="4"/>
  <c r="L81" i="4"/>
  <c r="P82" i="4"/>
  <c r="O82" i="4"/>
  <c r="N82" i="4"/>
  <c r="L82" i="4"/>
  <c r="P80" i="4"/>
  <c r="O80" i="4"/>
  <c r="N80" i="4"/>
  <c r="L80" i="4"/>
  <c r="P78" i="4"/>
  <c r="O78" i="4"/>
  <c r="N78" i="4"/>
  <c r="L78" i="4"/>
  <c r="P77" i="4"/>
  <c r="O77" i="4"/>
  <c r="N77" i="4"/>
  <c r="L77" i="4"/>
  <c r="P75" i="4"/>
  <c r="O75" i="4"/>
  <c r="N75" i="4"/>
  <c r="L75" i="4"/>
  <c r="P74" i="4"/>
  <c r="O74" i="4"/>
  <c r="N74" i="4"/>
  <c r="L74" i="4"/>
  <c r="P73" i="4"/>
  <c r="O73" i="4"/>
  <c r="N73" i="4"/>
  <c r="L73" i="4"/>
  <c r="P72" i="4"/>
  <c r="O72" i="4"/>
  <c r="N72" i="4"/>
  <c r="L72" i="4"/>
  <c r="P71" i="4"/>
  <c r="O71" i="4"/>
  <c r="N71" i="4"/>
  <c r="L71" i="4"/>
  <c r="P68" i="4"/>
  <c r="O68" i="4"/>
  <c r="N68" i="4"/>
  <c r="L68" i="4"/>
  <c r="P67" i="4"/>
  <c r="O67" i="4"/>
  <c r="N67" i="4"/>
  <c r="L67" i="4"/>
  <c r="P64" i="4"/>
  <c r="O64" i="4"/>
  <c r="N64" i="4"/>
  <c r="L64" i="4"/>
  <c r="P63" i="4"/>
  <c r="O63" i="4"/>
  <c r="N63" i="4"/>
  <c r="L63" i="4"/>
  <c r="P62" i="4"/>
  <c r="O62" i="4"/>
  <c r="N62" i="4"/>
  <c r="L62" i="4"/>
  <c r="P61" i="4"/>
  <c r="O61" i="4"/>
  <c r="N61" i="4"/>
  <c r="L61" i="4"/>
  <c r="P60" i="4"/>
  <c r="O60" i="4"/>
  <c r="N60" i="4"/>
  <c r="L60" i="4"/>
  <c r="P58" i="4"/>
  <c r="O58" i="4"/>
  <c r="N58" i="4"/>
  <c r="L58" i="4"/>
  <c r="P57" i="4"/>
  <c r="O57" i="4"/>
  <c r="N57" i="4"/>
  <c r="L57" i="4"/>
  <c r="P56" i="4"/>
  <c r="O56" i="4"/>
  <c r="N56" i="4"/>
  <c r="L56" i="4"/>
  <c r="P55" i="4"/>
  <c r="O55" i="4"/>
  <c r="N55" i="4"/>
  <c r="L55" i="4"/>
  <c r="P54" i="4"/>
  <c r="O54" i="4"/>
  <c r="N54" i="4"/>
  <c r="L54" i="4"/>
  <c r="P53" i="4"/>
  <c r="O53" i="4"/>
  <c r="N53" i="4"/>
  <c r="L53" i="4"/>
  <c r="L46" i="4"/>
  <c r="N46" i="4"/>
  <c r="O46" i="4"/>
  <c r="P46" i="4"/>
  <c r="L47" i="4"/>
  <c r="N47" i="4"/>
  <c r="O47" i="4"/>
  <c r="P47" i="4"/>
  <c r="L48" i="4"/>
  <c r="N48" i="4"/>
  <c r="O48" i="4"/>
  <c r="P48" i="4"/>
  <c r="L49" i="4"/>
  <c r="N49" i="4"/>
  <c r="O49" i="4"/>
  <c r="P49" i="4"/>
  <c r="L50" i="4"/>
  <c r="N50" i="4"/>
  <c r="O50" i="4"/>
  <c r="P50" i="4"/>
  <c r="L51" i="4"/>
  <c r="N51" i="4"/>
  <c r="O51" i="4"/>
  <c r="P51" i="4"/>
  <c r="P45" i="4"/>
  <c r="O45" i="4"/>
  <c r="N45" i="4"/>
  <c r="L45" i="4"/>
  <c r="L38" i="4"/>
  <c r="N38" i="4"/>
  <c r="O38" i="4"/>
  <c r="P38" i="4"/>
  <c r="L39" i="4"/>
  <c r="N39" i="4"/>
  <c r="O39" i="4"/>
  <c r="P39" i="4"/>
  <c r="L40" i="4"/>
  <c r="N40" i="4"/>
  <c r="O40" i="4"/>
  <c r="P40" i="4"/>
  <c r="L41" i="4"/>
  <c r="N41" i="4"/>
  <c r="O41" i="4"/>
  <c r="P41" i="4"/>
  <c r="L42" i="4"/>
  <c r="N42" i="4"/>
  <c r="O42" i="4"/>
  <c r="P42" i="4"/>
  <c r="L43" i="4"/>
  <c r="N43" i="4"/>
  <c r="O43" i="4"/>
  <c r="P43" i="4"/>
  <c r="G153" i="4"/>
  <c r="M153" i="4" s="1"/>
  <c r="G152" i="4"/>
  <c r="M152" i="4" s="1"/>
  <c r="G151" i="4"/>
  <c r="M151" i="4" s="1"/>
  <c r="G149" i="4"/>
  <c r="M149" i="4" s="1"/>
  <c r="G148" i="4"/>
  <c r="M148" i="4" s="1"/>
  <c r="G147" i="4"/>
  <c r="M147" i="4" s="1"/>
  <c r="G146" i="4"/>
  <c r="M146" i="4" s="1"/>
  <c r="G145" i="4"/>
  <c r="M145" i="4" s="1"/>
  <c r="G144" i="4"/>
  <c r="M144" i="4" s="1"/>
  <c r="G143" i="4"/>
  <c r="M143" i="4" s="1"/>
  <c r="G142" i="4"/>
  <c r="M142" i="4" s="1"/>
  <c r="G141" i="4"/>
  <c r="M141" i="4" s="1"/>
  <c r="G140" i="4"/>
  <c r="M140" i="4" s="1"/>
  <c r="G138" i="4"/>
  <c r="M138" i="4" s="1"/>
  <c r="G139" i="4"/>
  <c r="M139" i="4" s="1"/>
  <c r="G137" i="4"/>
  <c r="M137" i="4" s="1"/>
  <c r="G135" i="4"/>
  <c r="M135" i="4" s="1"/>
  <c r="G134" i="4"/>
  <c r="M134" i="4" s="1"/>
  <c r="G133" i="4"/>
  <c r="M133" i="4" s="1"/>
  <c r="G132" i="4"/>
  <c r="M132" i="4" s="1"/>
  <c r="G130" i="4"/>
  <c r="M130" i="4" s="1"/>
  <c r="G129" i="4"/>
  <c r="M129" i="4" s="1"/>
  <c r="G128" i="4"/>
  <c r="M128" i="4" s="1"/>
  <c r="G127" i="4"/>
  <c r="M127" i="4" s="1"/>
  <c r="G126" i="4"/>
  <c r="M126" i="4" s="1"/>
  <c r="G124" i="4"/>
  <c r="M124" i="4" s="1"/>
  <c r="G123" i="4"/>
  <c r="M123" i="4" s="1"/>
  <c r="G122" i="4"/>
  <c r="M122" i="4" s="1"/>
  <c r="G120" i="4"/>
  <c r="M120" i="4" s="1"/>
  <c r="G119" i="4"/>
  <c r="M119" i="4" s="1"/>
  <c r="G118" i="4"/>
  <c r="M118" i="4" s="1"/>
  <c r="G117" i="4"/>
  <c r="M117" i="4" s="1"/>
  <c r="G116" i="4"/>
  <c r="M116" i="4" s="1"/>
  <c r="G114" i="4"/>
  <c r="M114" i="4" s="1"/>
  <c r="G113" i="4"/>
  <c r="M113" i="4" s="1"/>
  <c r="G111" i="4"/>
  <c r="M111" i="4" s="1"/>
  <c r="G110" i="4"/>
  <c r="M110" i="4" s="1"/>
  <c r="G109" i="4"/>
  <c r="M109" i="4" s="1"/>
  <c r="G108" i="4"/>
  <c r="M108" i="4" s="1"/>
  <c r="G107" i="4"/>
  <c r="M107" i="4" s="1"/>
  <c r="G106" i="4"/>
  <c r="M106" i="4" s="1"/>
  <c r="G105" i="4"/>
  <c r="M105" i="4" s="1"/>
  <c r="G103" i="4"/>
  <c r="M103" i="4" s="1"/>
  <c r="G102" i="4"/>
  <c r="M102" i="4" s="1"/>
  <c r="G101" i="4"/>
  <c r="M101" i="4" s="1"/>
  <c r="G100" i="4"/>
  <c r="M100" i="4" s="1"/>
  <c r="G99" i="4"/>
  <c r="M99" i="4" s="1"/>
  <c r="G97" i="4"/>
  <c r="M97" i="4" s="1"/>
  <c r="G96" i="4"/>
  <c r="M96" i="4" s="1"/>
  <c r="G94" i="4"/>
  <c r="M94" i="4" s="1"/>
  <c r="G95" i="4"/>
  <c r="M95" i="4" s="1"/>
  <c r="G93" i="4"/>
  <c r="M93" i="4" s="1"/>
  <c r="G92" i="4"/>
  <c r="M92" i="4" s="1"/>
  <c r="G91" i="4"/>
  <c r="M91" i="4" s="1"/>
  <c r="G90" i="4"/>
  <c r="M90" i="4" s="1"/>
  <c r="G89" i="4"/>
  <c r="M89" i="4" s="1"/>
  <c r="G86" i="4"/>
  <c r="M86" i="4" s="1"/>
  <c r="G87" i="4"/>
  <c r="M87" i="4" s="1"/>
  <c r="G85" i="4"/>
  <c r="M85" i="4" s="1"/>
  <c r="G84" i="4"/>
  <c r="M84" i="4" s="1"/>
  <c r="G83" i="4"/>
  <c r="M83" i="4" s="1"/>
  <c r="G82" i="4"/>
  <c r="M82" i="4" s="1"/>
  <c r="G81" i="4"/>
  <c r="M81" i="4" s="1"/>
  <c r="G80" i="4"/>
  <c r="M80" i="4" s="1"/>
  <c r="G78" i="4"/>
  <c r="M78" i="4" s="1"/>
  <c r="G77" i="4"/>
  <c r="M77" i="4" s="1"/>
  <c r="G75" i="4"/>
  <c r="M75" i="4" s="1"/>
  <c r="G74" i="4"/>
  <c r="M74" i="4" s="1"/>
  <c r="G73" i="4"/>
  <c r="M73" i="4" s="1"/>
  <c r="G72" i="4"/>
  <c r="M72" i="4" s="1"/>
  <c r="G71" i="4"/>
  <c r="M71" i="4" s="1"/>
  <c r="G68" i="4"/>
  <c r="M68" i="4" s="1"/>
  <c r="G67" i="4"/>
  <c r="M67" i="4" s="1"/>
  <c r="G64" i="4"/>
  <c r="M64" i="4" s="1"/>
  <c r="G63" i="4"/>
  <c r="M63" i="4" s="1"/>
  <c r="G62" i="4"/>
  <c r="M62" i="4" s="1"/>
  <c r="G61" i="4"/>
  <c r="M61" i="4" s="1"/>
  <c r="G60" i="4"/>
  <c r="M60" i="4" s="1"/>
  <c r="G58" i="4"/>
  <c r="M58" i="4" s="1"/>
  <c r="G57" i="4"/>
  <c r="M57" i="4" s="1"/>
  <c r="G56" i="4"/>
  <c r="M56" i="4" s="1"/>
  <c r="G55" i="4"/>
  <c r="M55" i="4" s="1"/>
  <c r="G54" i="4"/>
  <c r="M54" i="4" s="1"/>
  <c r="G53" i="4"/>
  <c r="M53" i="4" s="1"/>
  <c r="G46" i="4"/>
  <c r="M46" i="4" s="1"/>
  <c r="G47" i="4"/>
  <c r="M47" i="4" s="1"/>
  <c r="G48" i="4"/>
  <c r="M48" i="4" s="1"/>
  <c r="G49" i="4"/>
  <c r="M49" i="4" s="1"/>
  <c r="G50" i="4"/>
  <c r="M50" i="4" s="1"/>
  <c r="G51" i="4"/>
  <c r="M51" i="4" s="1"/>
  <c r="G45" i="4"/>
  <c r="M45" i="4" s="1"/>
  <c r="P37" i="4"/>
  <c r="O37" i="4"/>
  <c r="N37" i="4"/>
  <c r="G41" i="4"/>
  <c r="M41" i="4" s="1"/>
  <c r="G42" i="4"/>
  <c r="M42" i="4" s="1"/>
  <c r="G43" i="4"/>
  <c r="M43" i="4" s="1"/>
  <c r="G39" i="4"/>
  <c r="M39" i="4" s="1"/>
  <c r="G40" i="4"/>
  <c r="M40" i="4" s="1"/>
  <c r="G37" i="4"/>
  <c r="M37" i="4" s="1"/>
  <c r="F33" i="4" l="1"/>
  <c r="L33" i="4" s="1"/>
  <c r="L295" i="9"/>
  <c r="O34" i="4"/>
  <c r="O32" i="4"/>
  <c r="M303" i="9"/>
  <c r="B303" i="9"/>
  <c r="A303" i="9"/>
  <c r="K309" i="9" s="1"/>
  <c r="K304" i="9"/>
  <c r="L304" i="9" s="1"/>
  <c r="M294" i="9"/>
  <c r="A294" i="9"/>
  <c r="K301" i="9" s="1"/>
  <c r="B294" i="9"/>
  <c r="K286" i="9"/>
  <c r="L286" i="9" s="1"/>
  <c r="M284" i="9"/>
  <c r="B284" i="9"/>
  <c r="A284" i="9"/>
  <c r="K292" i="9" s="1"/>
  <c r="K287" i="9"/>
  <c r="L287" i="9" s="1"/>
  <c r="K285" i="9"/>
  <c r="L285" i="9" s="1"/>
  <c r="O31" i="4"/>
  <c r="K277" i="9"/>
  <c r="L277" i="9" s="1"/>
  <c r="K276" i="9"/>
  <c r="L276" i="9" s="1"/>
  <c r="M275" i="9"/>
  <c r="B275" i="9"/>
  <c r="A275" i="9"/>
  <c r="K282" i="9" s="1"/>
  <c r="O30" i="4"/>
  <c r="O29" i="4"/>
  <c r="O28" i="4"/>
  <c r="M266" i="9"/>
  <c r="B266" i="9"/>
  <c r="A266" i="9"/>
  <c r="K273" i="9" s="1"/>
  <c r="K268" i="9"/>
  <c r="L268" i="9" s="1"/>
  <c r="K267" i="9"/>
  <c r="L267" i="9" s="1"/>
  <c r="M258" i="9"/>
  <c r="B258" i="9"/>
  <c r="A258" i="9"/>
  <c r="K264" i="9" s="1"/>
  <c r="K259" i="9"/>
  <c r="L259" i="9" s="1"/>
  <c r="M249" i="9"/>
  <c r="B249" i="9"/>
  <c r="A249" i="9"/>
  <c r="K256" i="9" s="1"/>
  <c r="K251" i="9"/>
  <c r="L251" i="9" s="1"/>
  <c r="K250" i="9"/>
  <c r="L250" i="9" s="1"/>
  <c r="O27" i="4"/>
  <c r="K242" i="9"/>
  <c r="L242" i="9" s="1"/>
  <c r="M240" i="9"/>
  <c r="B240" i="9"/>
  <c r="A240" i="9"/>
  <c r="K247" i="9" s="1"/>
  <c r="K241" i="9"/>
  <c r="L241" i="9" s="1"/>
  <c r="L305" i="9" l="1"/>
  <c r="L309" i="9" s="1"/>
  <c r="F34" i="4" s="1"/>
  <c r="L34" i="4" s="1"/>
  <c r="L269" i="9"/>
  <c r="L273" i="9" s="1"/>
  <c r="F30" i="4" s="1"/>
  <c r="L30" i="4" s="1"/>
  <c r="L243" i="9"/>
  <c r="L247" i="9" s="1"/>
  <c r="F27" i="4" s="1"/>
  <c r="L27" i="4" s="1"/>
  <c r="L288" i="9"/>
  <c r="L292" i="9" s="1"/>
  <c r="F32" i="4" s="1"/>
  <c r="L32" i="4" s="1"/>
  <c r="L252" i="9"/>
  <c r="L256" i="9" s="1"/>
  <c r="F28" i="4" s="1"/>
  <c r="L28" i="4" s="1"/>
  <c r="L278" i="9"/>
  <c r="L260" i="9"/>
  <c r="L308" i="9" l="1"/>
  <c r="H34" i="4" s="1"/>
  <c r="N34" i="4" s="1"/>
  <c r="L291" i="9"/>
  <c r="H32" i="4" s="1"/>
  <c r="N32" i="4" s="1"/>
  <c r="L272" i="9"/>
  <c r="H30" i="4" s="1"/>
  <c r="N30" i="4" s="1"/>
  <c r="L246" i="9"/>
  <c r="H27" i="4" s="1"/>
  <c r="N27" i="4" s="1"/>
  <c r="L281" i="9"/>
  <c r="H31" i="4" s="1"/>
  <c r="N31" i="4" s="1"/>
  <c r="L282" i="9"/>
  <c r="F31" i="4" s="1"/>
  <c r="L31" i="4" s="1"/>
  <c r="L255" i="9"/>
  <c r="H28" i="4" s="1"/>
  <c r="N28" i="4" s="1"/>
  <c r="L263" i="9"/>
  <c r="H29" i="4" s="1"/>
  <c r="N29" i="4" s="1"/>
  <c r="L264" i="9"/>
  <c r="F29" i="4" s="1"/>
  <c r="L29" i="4" s="1"/>
  <c r="A154" i="10" a="1"/>
  <c r="A154" i="10" l="1"/>
  <c r="O26" i="4"/>
  <c r="K233" i="9"/>
  <c r="L233" i="9" s="1"/>
  <c r="L234" i="9" s="1"/>
  <c r="M232" i="9"/>
  <c r="B232" i="9"/>
  <c r="A232" i="9"/>
  <c r="K238" i="9" s="1"/>
  <c r="O25" i="4"/>
  <c r="P25" i="4"/>
  <c r="M224" i="9"/>
  <c r="B224" i="9"/>
  <c r="A224" i="9"/>
  <c r="K230" i="9" s="1"/>
  <c r="K225" i="9"/>
  <c r="L225" i="9" s="1"/>
  <c r="L226" i="9" s="1"/>
  <c r="O24" i="4"/>
  <c r="P24" i="4"/>
  <c r="K217" i="9"/>
  <c r="L217" i="9" s="1"/>
  <c r="M216" i="9"/>
  <c r="B216" i="9"/>
  <c r="A216" i="9"/>
  <c r="K222" i="9" s="1"/>
  <c r="P23" i="4"/>
  <c r="K202" i="9"/>
  <c r="L202" i="9" s="1"/>
  <c r="K203" i="9"/>
  <c r="L203" i="9" s="1"/>
  <c r="K204" i="9"/>
  <c r="L204" i="9" s="1"/>
  <c r="K205" i="9"/>
  <c r="L205" i="9" s="1"/>
  <c r="K206" i="9"/>
  <c r="L206" i="9" s="1"/>
  <c r="K207" i="9"/>
  <c r="L207" i="9" s="1"/>
  <c r="K208" i="9"/>
  <c r="L208" i="9" s="1"/>
  <c r="K209" i="9"/>
  <c r="L209" i="9" s="1"/>
  <c r="M175" i="9"/>
  <c r="B175" i="9"/>
  <c r="A175" i="9"/>
  <c r="K214" i="9" s="1"/>
  <c r="F23" i="4"/>
  <c r="G23" i="4" s="1"/>
  <c r="M23" i="4" s="1"/>
  <c r="Q23" i="4" s="1"/>
  <c r="E201" i="9"/>
  <c r="K201" i="9" s="1"/>
  <c r="E200" i="9"/>
  <c r="K200" i="9" s="1"/>
  <c r="E199" i="9"/>
  <c r="K199" i="9" s="1"/>
  <c r="L199" i="9" s="1"/>
  <c r="E198" i="9"/>
  <c r="P22" i="4"/>
  <c r="K161" i="9"/>
  <c r="L161" i="9" s="1"/>
  <c r="K162" i="9"/>
  <c r="L162" i="9" s="1"/>
  <c r="K163" i="9"/>
  <c r="L163" i="9" s="1"/>
  <c r="K164" i="9"/>
  <c r="L164" i="9" s="1"/>
  <c r="K165" i="9"/>
  <c r="L165" i="9" s="1"/>
  <c r="K166" i="9"/>
  <c r="L166" i="9" s="1"/>
  <c r="K167" i="9"/>
  <c r="L167" i="9" s="1"/>
  <c r="K168" i="9"/>
  <c r="L168" i="9" s="1"/>
  <c r="M156" i="9"/>
  <c r="B156" i="9"/>
  <c r="A156" i="9"/>
  <c r="K173" i="9" s="1"/>
  <c r="L173" i="9"/>
  <c r="F22" i="4" s="1"/>
  <c r="E160" i="9"/>
  <c r="K160" i="9" s="1"/>
  <c r="E159" i="9"/>
  <c r="K159" i="9" s="1"/>
  <c r="E158" i="9"/>
  <c r="K158" i="9" s="1"/>
  <c r="E157" i="9"/>
  <c r="K157" i="9" s="1"/>
  <c r="P21" i="4"/>
  <c r="K117" i="9"/>
  <c r="L117" i="9" s="1"/>
  <c r="K118" i="9"/>
  <c r="L118" i="9" s="1"/>
  <c r="K119" i="9"/>
  <c r="L119" i="9" s="1"/>
  <c r="K120" i="9"/>
  <c r="L120" i="9" s="1"/>
  <c r="K121" i="9"/>
  <c r="L121" i="9" s="1"/>
  <c r="K122" i="9"/>
  <c r="L122" i="9" s="1"/>
  <c r="K123" i="9"/>
  <c r="L123" i="9" s="1"/>
  <c r="K124" i="9"/>
  <c r="L124" i="9" s="1"/>
  <c r="K125" i="9"/>
  <c r="L125" i="9" s="1"/>
  <c r="K126" i="9"/>
  <c r="L126" i="9" s="1"/>
  <c r="K127" i="9"/>
  <c r="L127" i="9" s="1"/>
  <c r="K128" i="9"/>
  <c r="L128" i="9" s="1"/>
  <c r="K129" i="9"/>
  <c r="L129" i="9" s="1"/>
  <c r="K130" i="9"/>
  <c r="L130" i="9" s="1"/>
  <c r="K131" i="9"/>
  <c r="L131" i="9" s="1"/>
  <c r="K132" i="9"/>
  <c r="L132" i="9" s="1"/>
  <c r="K133" i="9"/>
  <c r="L133" i="9" s="1"/>
  <c r="K134" i="9"/>
  <c r="L134" i="9" s="1"/>
  <c r="K142" i="9"/>
  <c r="L142" i="9" s="1"/>
  <c r="K143" i="9"/>
  <c r="L143" i="9" s="1"/>
  <c r="K144" i="9"/>
  <c r="L144" i="9" s="1"/>
  <c r="K145" i="9"/>
  <c r="L145" i="9" s="1"/>
  <c r="K146" i="9"/>
  <c r="L146" i="9" s="1"/>
  <c r="K147" i="9"/>
  <c r="L147" i="9" s="1"/>
  <c r="K148" i="9"/>
  <c r="L148" i="9" s="1"/>
  <c r="K149" i="9"/>
  <c r="L149" i="9" s="1"/>
  <c r="K116" i="9"/>
  <c r="L116" i="9" s="1"/>
  <c r="B113" i="9"/>
  <c r="A113" i="9"/>
  <c r="B111" i="9"/>
  <c r="A111" i="9"/>
  <c r="M115" i="9"/>
  <c r="B115" i="9"/>
  <c r="A115" i="9"/>
  <c r="K154" i="9" s="1"/>
  <c r="L154" i="9"/>
  <c r="F21" i="4" s="1"/>
  <c r="E141" i="9"/>
  <c r="K141" i="9" s="1"/>
  <c r="L141" i="9" s="1"/>
  <c r="K140" i="9"/>
  <c r="K139" i="9"/>
  <c r="M103" i="9"/>
  <c r="B103" i="9"/>
  <c r="A103" i="9"/>
  <c r="K109" i="9" s="1"/>
  <c r="E95" i="9"/>
  <c r="M71" i="9"/>
  <c r="B71" i="9"/>
  <c r="A71" i="9"/>
  <c r="K101" i="9" s="1"/>
  <c r="L64" i="9"/>
  <c r="L63" i="9"/>
  <c r="L62" i="9"/>
  <c r="L61" i="9"/>
  <c r="L60" i="9"/>
  <c r="L59" i="9"/>
  <c r="L58" i="9"/>
  <c r="L57" i="9"/>
  <c r="E56" i="9"/>
  <c r="E55" i="9"/>
  <c r="E54" i="9"/>
  <c r="E53" i="9"/>
  <c r="G27" i="4"/>
  <c r="G28" i="4"/>
  <c r="G29" i="4"/>
  <c r="G30" i="4"/>
  <c r="G31" i="4"/>
  <c r="G32" i="4"/>
  <c r="G33" i="4"/>
  <c r="G34" i="4"/>
  <c r="P17" i="4"/>
  <c r="O18" i="4"/>
  <c r="P18" i="4"/>
  <c r="P16" i="4"/>
  <c r="L67" i="9"/>
  <c r="L52" i="9"/>
  <c r="L50" i="9"/>
  <c r="L49" i="9"/>
  <c r="L48" i="9"/>
  <c r="L46" i="9"/>
  <c r="L44" i="9"/>
  <c r="L43" i="9"/>
  <c r="L42" i="9"/>
  <c r="L41" i="9"/>
  <c r="L40" i="9"/>
  <c r="L39" i="9"/>
  <c r="L38" i="9"/>
  <c r="L37" i="9"/>
  <c r="L36" i="9"/>
  <c r="L35" i="9"/>
  <c r="L34" i="9"/>
  <c r="L33" i="9"/>
  <c r="L32" i="9"/>
  <c r="L31" i="9"/>
  <c r="M30" i="9"/>
  <c r="B30" i="9"/>
  <c r="A30" i="9"/>
  <c r="K69" i="9" s="1"/>
  <c r="B28" i="9"/>
  <c r="A28" i="9"/>
  <c r="O14" i="4"/>
  <c r="P14" i="4"/>
  <c r="L24" i="9"/>
  <c r="L26" i="9" s="1"/>
  <c r="F14" i="4" s="1"/>
  <c r="K20" i="9"/>
  <c r="L20" i="9" s="1"/>
  <c r="B19" i="9"/>
  <c r="A19" i="9"/>
  <c r="K26" i="9" s="1"/>
  <c r="B8" i="9"/>
  <c r="M19" i="9"/>
  <c r="L15" i="9"/>
  <c r="L17" i="9" s="1"/>
  <c r="F13" i="4" s="1"/>
  <c r="M10" i="9"/>
  <c r="K11" i="9"/>
  <c r="L11" i="9" s="1"/>
  <c r="L13" i="9" s="1"/>
  <c r="L16" i="9" s="1"/>
  <c r="H13" i="4" s="1"/>
  <c r="B10" i="9"/>
  <c r="A10" i="9"/>
  <c r="K17" i="9" s="1"/>
  <c r="A8" i="9"/>
  <c r="B6" i="9"/>
  <c r="A6" i="9"/>
  <c r="G38" i="4"/>
  <c r="M38" i="4" s="1"/>
  <c r="P13" i="4"/>
  <c r="L37" i="4"/>
  <c r="K53" i="9" l="1"/>
  <c r="L53" i="9" s="1"/>
  <c r="K54" i="9"/>
  <c r="L54" i="9" s="1"/>
  <c r="K56" i="9"/>
  <c r="L56" i="9" s="1"/>
  <c r="K55" i="9"/>
  <c r="L55" i="9" s="1"/>
  <c r="J34" i="4"/>
  <c r="P34" i="4" s="1"/>
  <c r="M34" i="4"/>
  <c r="Q34" i="4" s="1"/>
  <c r="P15" i="4"/>
  <c r="K198" i="9"/>
  <c r="L198" i="9" s="1"/>
  <c r="E296" i="9"/>
  <c r="K296" i="9" s="1"/>
  <c r="L296" i="9" s="1"/>
  <c r="L300" i="9" s="1"/>
  <c r="H33" i="4" s="1"/>
  <c r="P33" i="4"/>
  <c r="M33" i="4"/>
  <c r="Q33" i="4" s="1"/>
  <c r="J32" i="4"/>
  <c r="P32" i="4" s="1"/>
  <c r="M32" i="4"/>
  <c r="Q32" i="4" s="1"/>
  <c r="M31" i="4"/>
  <c r="Q31" i="4" s="1"/>
  <c r="J31" i="4"/>
  <c r="P31" i="4" s="1"/>
  <c r="M30" i="4"/>
  <c r="Q30" i="4" s="1"/>
  <c r="J30" i="4"/>
  <c r="P30" i="4" s="1"/>
  <c r="M29" i="4"/>
  <c r="Q29" i="4" s="1"/>
  <c r="J29" i="4"/>
  <c r="P29" i="4" s="1"/>
  <c r="M28" i="4"/>
  <c r="Q28" i="4" s="1"/>
  <c r="J28" i="4"/>
  <c r="P28" i="4" s="1"/>
  <c r="M27" i="4"/>
  <c r="Q27" i="4" s="1"/>
  <c r="J27" i="4"/>
  <c r="P27" i="4" s="1"/>
  <c r="L238" i="9"/>
  <c r="F26" i="4" s="1"/>
  <c r="L237" i="9"/>
  <c r="H26" i="4" s="1"/>
  <c r="N26" i="4" s="1"/>
  <c r="L230" i="9"/>
  <c r="F25" i="4" s="1"/>
  <c r="L25" i="4" s="1"/>
  <c r="L229" i="9"/>
  <c r="H25" i="4" s="1"/>
  <c r="N25" i="4" s="1"/>
  <c r="L23" i="4"/>
  <c r="L218" i="9"/>
  <c r="L200" i="9"/>
  <c r="L201" i="9"/>
  <c r="G22" i="4"/>
  <c r="M22" i="4" s="1"/>
  <c r="Q22" i="4" s="1"/>
  <c r="L22" i="4"/>
  <c r="L160" i="9"/>
  <c r="L159" i="9"/>
  <c r="L158" i="9"/>
  <c r="L157" i="9"/>
  <c r="G21" i="4"/>
  <c r="M21" i="4" s="1"/>
  <c r="L21" i="4"/>
  <c r="L139" i="9"/>
  <c r="K138" i="9"/>
  <c r="L138" i="9" s="1"/>
  <c r="L150" i="9" s="1"/>
  <c r="L140" i="9"/>
  <c r="K95" i="9"/>
  <c r="L95" i="9" s="1"/>
  <c r="G14" i="4"/>
  <c r="M14" i="4" s="1"/>
  <c r="Q14" i="4" s="1"/>
  <c r="L14" i="4"/>
  <c r="P12" i="4"/>
  <c r="L22" i="9"/>
  <c r="L25" i="9" s="1"/>
  <c r="H14" i="4" s="1"/>
  <c r="N14" i="4" s="1"/>
  <c r="N13" i="4"/>
  <c r="I13" i="4"/>
  <c r="O13" i="4" s="1"/>
  <c r="O12" i="4" s="1"/>
  <c r="L65" i="9" l="1"/>
  <c r="L68" i="9" s="1"/>
  <c r="H16" i="4" s="1"/>
  <c r="L169" i="9"/>
  <c r="Q21" i="4"/>
  <c r="L172" i="9"/>
  <c r="H22" i="4" s="1"/>
  <c r="N22" i="4" s="1"/>
  <c r="N33" i="4"/>
  <c r="I33" i="4"/>
  <c r="O33" i="4" s="1"/>
  <c r="G26" i="4"/>
  <c r="L26" i="4"/>
  <c r="G25" i="4"/>
  <c r="M25" i="4" s="1"/>
  <c r="Q25" i="4" s="1"/>
  <c r="L221" i="9"/>
  <c r="H24" i="4" s="1"/>
  <c r="N24" i="4" s="1"/>
  <c r="L222" i="9"/>
  <c r="F24" i="4" s="1"/>
  <c r="L213" i="9"/>
  <c r="H23" i="4" s="1"/>
  <c r="N23" i="4" s="1"/>
  <c r="L153" i="9"/>
  <c r="H21" i="4" s="1"/>
  <c r="N21" i="4" s="1"/>
  <c r="L104" i="9"/>
  <c r="L105" i="9" s="1"/>
  <c r="E94" i="9"/>
  <c r="N12" i="4"/>
  <c r="L69" i="9" l="1"/>
  <c r="F16" i="4" s="1"/>
  <c r="N16" i="4"/>
  <c r="I16" i="4"/>
  <c r="O16" i="4" s="1"/>
  <c r="G16" i="4"/>
  <c r="M16" i="4" s="1"/>
  <c r="Q16" i="4" s="1"/>
  <c r="L16" i="4"/>
  <c r="N20" i="4"/>
  <c r="N19" i="4" s="1"/>
  <c r="M26" i="4"/>
  <c r="Q26" i="4" s="1"/>
  <c r="J26" i="4"/>
  <c r="P26" i="4" s="1"/>
  <c r="P20" i="4" s="1"/>
  <c r="P19" i="4" s="1"/>
  <c r="P11" i="4" s="1"/>
  <c r="P154" i="4" s="1"/>
  <c r="I22" i="4"/>
  <c r="O22" i="4" s="1"/>
  <c r="G24" i="4"/>
  <c r="M24" i="4" s="1"/>
  <c r="L24" i="4"/>
  <c r="L20" i="4" s="1"/>
  <c r="L19" i="4" s="1"/>
  <c r="I23" i="4"/>
  <c r="O23" i="4" s="1"/>
  <c r="I21" i="4"/>
  <c r="O21" i="4" s="1"/>
  <c r="L108" i="9"/>
  <c r="H18" i="4" s="1"/>
  <c r="N18" i="4" s="1"/>
  <c r="L109" i="9"/>
  <c r="F18" i="4" s="1"/>
  <c r="K94" i="9"/>
  <c r="E96" i="9"/>
  <c r="K96" i="9" s="1"/>
  <c r="L96" i="9" s="1"/>
  <c r="L97" i="9" s="1"/>
  <c r="G13" i="4"/>
  <c r="M13" i="4" s="1"/>
  <c r="Q13" i="4" s="1"/>
  <c r="L13" i="4"/>
  <c r="L12" i="4" s="1"/>
  <c r="L100" i="9" l="1"/>
  <c r="L101" i="9" s="1"/>
  <c r="F17" i="4" s="1"/>
  <c r="Q24" i="4"/>
  <c r="M20" i="4"/>
  <c r="M19" i="4" s="1"/>
  <c r="O20" i="4"/>
  <c r="O19" i="4" s="1"/>
  <c r="L18" i="4"/>
  <c r="G18" i="4"/>
  <c r="M18" i="4" s="1"/>
  <c r="Q18" i="4" s="1"/>
  <c r="M12" i="4"/>
  <c r="B3" i="3"/>
  <c r="A5" i="6" s="1"/>
  <c r="A5" i="8" s="1"/>
  <c r="N38" i="8"/>
  <c r="M38" i="8"/>
  <c r="L38" i="8"/>
  <c r="I31" i="8"/>
  <c r="B23" i="8" s="1"/>
  <c r="O38" i="8" s="1"/>
  <c r="A8" i="8"/>
  <c r="I31" i="6"/>
  <c r="B23" i="6" s="1"/>
  <c r="O38" i="6" s="1"/>
  <c r="E21" i="7"/>
  <c r="E31" i="7" s="1"/>
  <c r="D42" i="7"/>
  <c r="E42" i="7"/>
  <c r="F42" i="7"/>
  <c r="C42" i="7"/>
  <c r="D38" i="7"/>
  <c r="E38" i="7"/>
  <c r="F38" i="7"/>
  <c r="C38" i="7"/>
  <c r="D31" i="7"/>
  <c r="F31" i="7"/>
  <c r="C31" i="7"/>
  <c r="D19" i="7"/>
  <c r="E19" i="7"/>
  <c r="F19" i="7"/>
  <c r="C19" i="7"/>
  <c r="A8" i="6"/>
  <c r="G17" i="4" l="1"/>
  <c r="M17" i="4" s="1"/>
  <c r="Q17" i="4" s="1"/>
  <c r="L17" i="4"/>
  <c r="L15" i="4" s="1"/>
  <c r="L11" i="4" s="1"/>
  <c r="L154" i="4" s="1"/>
  <c r="K6" i="4" s="1"/>
  <c r="Q20" i="4"/>
  <c r="H17" i="4"/>
  <c r="Q12" i="4"/>
  <c r="A3" i="7"/>
  <c r="B32" i="8"/>
  <c r="F43" i="7"/>
  <c r="E43" i="7"/>
  <c r="D43" i="7"/>
  <c r="C43" i="7"/>
  <c r="N38" i="6"/>
  <c r="M38" i="6"/>
  <c r="L38" i="6"/>
  <c r="M15" i="4" l="1"/>
  <c r="Q15" i="4" s="1"/>
  <c r="N17" i="4"/>
  <c r="N15" i="4" s="1"/>
  <c r="N11" i="4" s="1"/>
  <c r="N154" i="4" s="1"/>
  <c r="I17" i="4"/>
  <c r="O17" i="4" s="1"/>
  <c r="O15" i="4" s="1"/>
  <c r="O11" i="4" s="1"/>
  <c r="O154" i="4" s="1"/>
  <c r="M11" i="4"/>
  <c r="B32" i="6"/>
  <c r="M154" i="4" l="1"/>
  <c r="Q154" i="4" s="1"/>
  <c r="Q11" i="4"/>
</calcChain>
</file>

<file path=xl/sharedStrings.xml><?xml version="1.0" encoding="utf-8"?>
<sst xmlns="http://schemas.openxmlformats.org/spreadsheetml/2006/main" count="12147" uniqueCount="1399">
  <si>
    <t>Obra</t>
  </si>
  <si>
    <t>Bancos</t>
  </si>
  <si>
    <t>B.D.I.</t>
  </si>
  <si>
    <t>Encargos Sociais</t>
  </si>
  <si>
    <t>Planilha Orçamentária Resumida</t>
  </si>
  <si>
    <t>Item</t>
  </si>
  <si>
    <t>Descrição</t>
  </si>
  <si>
    <t>Total</t>
  </si>
  <si>
    <t>Peso (%)</t>
  </si>
  <si>
    <t xml:space="preserve"> 1 </t>
  </si>
  <si>
    <t xml:space="preserve"> 1.1 </t>
  </si>
  <si>
    <t xml:space="preserve"> 1.2 </t>
  </si>
  <si>
    <t xml:space="preserve"> 1.3 </t>
  </si>
  <si>
    <t xml:space="preserve"> 1.4 </t>
  </si>
  <si>
    <t xml:space="preserve"> 1.5 </t>
  </si>
  <si>
    <t>Total sem BDI</t>
  </si>
  <si>
    <t>Total do BDI</t>
  </si>
  <si>
    <t>Total Geral</t>
  </si>
  <si>
    <t xml:space="preserve">_______________________________________________________________
</t>
  </si>
  <si>
    <t>Código</t>
  </si>
  <si>
    <t>Banco</t>
  </si>
  <si>
    <t>Und</t>
  </si>
  <si>
    <t>Quant.</t>
  </si>
  <si>
    <t>Valor Unit</t>
  </si>
  <si>
    <t>Valor Unit com BDI</t>
  </si>
  <si>
    <t>SINAPI</t>
  </si>
  <si>
    <t>M</t>
  </si>
  <si>
    <t>m³</t>
  </si>
  <si>
    <t>m²</t>
  </si>
  <si>
    <t>H</t>
  </si>
  <si>
    <t>UN</t>
  </si>
  <si>
    <t>Composições Analíticas com Preço Unitário</t>
  </si>
  <si>
    <t>Composições Principais</t>
  </si>
  <si>
    <t>Tipo</t>
  </si>
  <si>
    <t>Composição</t>
  </si>
  <si>
    <t>Composição Auxiliar</t>
  </si>
  <si>
    <t>SEDI - SERVIÇOS DIVERSOS</t>
  </si>
  <si>
    <t xml:space="preserve"> 88316 </t>
  </si>
  <si>
    <t>SERVENTE COM ENCARGOS COMPLEMENTARES</t>
  </si>
  <si>
    <t>Insumo</t>
  </si>
  <si>
    <t>Material</t>
  </si>
  <si>
    <t xml:space="preserve"> 00005075 </t>
  </si>
  <si>
    <t>PREGO DE ACO POLIDO COM CABECA 18 X 30 (2 3/4 X 10)</t>
  </si>
  <si>
    <t>KG</t>
  </si>
  <si>
    <t>MO sem LS =&gt;</t>
  </si>
  <si>
    <t>LS =&gt;</t>
  </si>
  <si>
    <t>MO com LS =&gt;</t>
  </si>
  <si>
    <t>Valor do BDI =&gt;</t>
  </si>
  <si>
    <t>Valor com BDI =&gt;</t>
  </si>
  <si>
    <t>MOVT - MOVIMENTO DE TERRA</t>
  </si>
  <si>
    <t>CHOR - CUSTOS HORÁRIOS DE MÁQUINAS E EQUIPAMENTOS</t>
  </si>
  <si>
    <t>CHP</t>
  </si>
  <si>
    <t>CHI</t>
  </si>
  <si>
    <t xml:space="preserve"> 88309 </t>
  </si>
  <si>
    <t>PEDREIRO COM ENCARGOS COMPLEMENTARES</t>
  </si>
  <si>
    <t>FUES - FUNDAÇÕES E ESTRUTURAS</t>
  </si>
  <si>
    <t xml:space="preserve"> 00002692 </t>
  </si>
  <si>
    <t>DESMOLDANTE PROTETOR PARA FORMAS DE MADEIRA, DE BASE OLEOSA EMULSIONADA EM AGUA</t>
  </si>
  <si>
    <t>L</t>
  </si>
  <si>
    <t xml:space="preserve"> 5901 </t>
  </si>
  <si>
    <t>CAMINHÃO PIPA 10.000 L TRUCADO, PESO BRUTO TOTAL 23.000 KG, CARGA ÚTIL MÁXIMA 15.935 KG, DISTÂNCIA ENTRE EIXOS 4,8 M, POTÊNCIA 230 CV, INCLUSIVE TANQUE DE AÇO PARA TRANSPORTE DE ÁGUA - CHP DIURNO. AF_06/2014</t>
  </si>
  <si>
    <t xml:space="preserve"> 5903 </t>
  </si>
  <si>
    <t>CAMINHÃO PIPA 10.000 L TRUCADO, PESO BRUTO TOTAL 23.000 KG, CARGA ÚTIL MÁXIMA 15.935 KG, DISTÂNCIA ENTRE EIXOS 4,8 M, POTÊNCIA 230 CV, INCLUSIVE TANQUE DE AÇO PARA TRANSPORTE DE ÁGUA - CHI DIURNO. AF_06/2014</t>
  </si>
  <si>
    <t xml:space="preserve"> 00000367 </t>
  </si>
  <si>
    <t>AREIA GROSSA - POSTO JAZIDA/FORNECEDOR (RETIRADO NA JAZIDA, SEM TRANSPORTE)</t>
  </si>
  <si>
    <t xml:space="preserve"> 00000370 </t>
  </si>
  <si>
    <t>AREIA MEDIA - POSTO JAZIDA/FORNECEDOR (RETIRADO NA JAZIDA, SEM TRANSPORTE)</t>
  </si>
  <si>
    <t xml:space="preserve"> 00005068 </t>
  </si>
  <si>
    <t>PREGO DE ACO POLIDO COM CABECA 17 X 21 (2 X 11)</t>
  </si>
  <si>
    <t>Equipamento</t>
  </si>
  <si>
    <t>URBA - URBANIZAÇÃO</t>
  </si>
  <si>
    <t/>
  </si>
  <si>
    <t>Mão de Obra</t>
  </si>
  <si>
    <t>Composições Auxiliares</t>
  </si>
  <si>
    <t xml:space="preserve"> 00037370 </t>
  </si>
  <si>
    <t>Outros</t>
  </si>
  <si>
    <t xml:space="preserve"> 00037371 </t>
  </si>
  <si>
    <t>Serviços</t>
  </si>
  <si>
    <t xml:space="preserve"> 00037372 </t>
  </si>
  <si>
    <t xml:space="preserve"> 00037373 </t>
  </si>
  <si>
    <t>Taxas</t>
  </si>
  <si>
    <t xml:space="preserve"> 00043465 </t>
  </si>
  <si>
    <t>FERRAMENTAS - FAMILIA PEDREIRO - HORISTA (ENCARGOS COMPLEMENTARES - COLETADO CAIXA)</t>
  </si>
  <si>
    <t xml:space="preserve"> 00043489 </t>
  </si>
  <si>
    <t>EPI - FAMILIA PEDREIRO - HORISTA (ENCARGOS COMPLEMENTARES - COLETADO CAIXA)</t>
  </si>
  <si>
    <t xml:space="preserve"> 00001379 </t>
  </si>
  <si>
    <t>CIMENTO PORTLAND COMPOSTO CP II-32</t>
  </si>
  <si>
    <t xml:space="preserve"> 00000378 </t>
  </si>
  <si>
    <t>ARMADOR (HORISTA)</t>
  </si>
  <si>
    <t xml:space="preserve"> 00039017 </t>
  </si>
  <si>
    <t>ESPACADOR / DISTANCIADOR CIRCULAR COM ENTRADA LATERAL, EM PLASTICO, PARA VERGALHAO *4,2 A 12,5* MM, COBRIMENTO 20 MM</t>
  </si>
  <si>
    <t xml:space="preserve"> 00043132 </t>
  </si>
  <si>
    <t>ARAME RECOZIDO 16 BWG, D = 1,65 MM (0,016 KG/M) OU 18 BWG, D = 1,25 MM (0,01 KG/M)</t>
  </si>
  <si>
    <t xml:space="preserve"> 00043464 </t>
  </si>
  <si>
    <t>FERRAMENTAS - FAMILIA OPERADOR ESCAVADEIRA - HORISTA (ENCARGOS COMPLEMENTARES - COLETADO CAIXA)</t>
  </si>
  <si>
    <t xml:space="preserve"> 00043488 </t>
  </si>
  <si>
    <t>EPI - FAMILIA OPERADOR ESCAVADEIRA - HORISTA (ENCARGOS COMPLEMENTARES - COLETADO CAIXA)</t>
  </si>
  <si>
    <t xml:space="preserve"> 00002705 </t>
  </si>
  <si>
    <t>ENERGIA ELETRICA ATE 2000 KWH INDUSTRIAL, SEM DEMANDA</t>
  </si>
  <si>
    <t>KWH</t>
  </si>
  <si>
    <t xml:space="preserve"> 00037758 </t>
  </si>
  <si>
    <t>CAMINHAO TRUCADO, PESO BRUTO TOTAL 23000 KG, CARGA UTIL MAXIMA 15285 KG, DISTANCIA ENTRE EIXOS 4,80 M, POTENCIA 326 CV (INCLUI CABINE E CHASSI, NAO INCLUI CARROCERIA)</t>
  </si>
  <si>
    <t xml:space="preserve"> 00004221 </t>
  </si>
  <si>
    <t>OLEO DIESEL COMBUSTIVEL COMUM</t>
  </si>
  <si>
    <t xml:space="preserve"> 88282 </t>
  </si>
  <si>
    <t>MOTORISTA DE CAMINHÃO COM ENCARGOS COMPLEMENTARES</t>
  </si>
  <si>
    <t xml:space="preserve"> 91396 </t>
  </si>
  <si>
    <t>CAMINHÃO PIPA 10.000 L TRUCADO, PESO BRUTO TOTAL 23.000 KG, CARGA ÚTIL MÁXIMA 15.935 KG, DISTÂNCIA ENTRE EIXOS 4,8 M, POTÊNCIA 230 CV, INCLUSIVE TANQUE DE AÇO PARA TRANSPORTE DE ÁGUA - DEPRECIAÇÃO. AF_06/2014</t>
  </si>
  <si>
    <t xml:space="preserve"> 91397 </t>
  </si>
  <si>
    <t>CAMINHÃO PIPA 10.000 L TRUCADO, PESO BRUTO TOTAL 23.000 KG, CARGA ÚTIL MÁXIMA 15.935 KG, DISTÂNCIA ENTRE EIXOS 4,8 M, POTÊNCIA 230 CV, INCLUSIVE TANQUE DE AÇO PARA TRANSPORTE DE ÁGUA - JUROS. AF_06/2014</t>
  </si>
  <si>
    <t xml:space="preserve"> 91398 </t>
  </si>
  <si>
    <t>CAMINHÃO PIPA 10.000 L TRUCADO, PESO BRUTO TOTAL 23.000 KG, CARGA ÚTIL MÁXIMA 15.935 KG, DISTÂNCIA ENTRE EIXOS 4,8 M, POTÊNCIA 230 CV, INCLUSIVE TANQUE DE AÇO PARA TRANSPORTE DE ÁGUA - IMPOSTOS E SEGUROS. AF_06/2014</t>
  </si>
  <si>
    <t xml:space="preserve"> 53831 </t>
  </si>
  <si>
    <t>CAMINHÃO PIPA 10.000 L TRUCADO, PESO BRUTO TOTAL 23.000 KG, CARGA ÚTIL MÁXIMA 15.935 KG, DISTÂNCIA ENTRE EIXOS 4,8 M, POTÊNCIA 230 CV, INCLUSIVE TANQUE DE AÇO PARA TRANSPORTE DE ÁGUA - MATERIAIS NA OPERAÇÃO. AF_06/2014</t>
  </si>
  <si>
    <t xml:space="preserve"> 5763 </t>
  </si>
  <si>
    <t>CAMINHÃO PIPA 10.000 L TRUCADO, PESO BRUTO TOTAL 23.000 KG, CARGA ÚTIL MÁXIMA 15.935 KG, DISTÂNCIA ENTRE EIXOS 4,8 M, POTÊNCIA 230 CV, INCLUSIVE TANQUE DE AÇO PARA TRANSPORTE DE ÁGUA - MANUTENÇÃO. AF_06/2014</t>
  </si>
  <si>
    <t xml:space="preserve"> 00037736 </t>
  </si>
  <si>
    <t>TANQUE DE ACO CARBONO NAO REVESTIDO, PARA TRANSPORTE DE AGUA COM CAPACIDADE DE 10 M3, COM BOMBA CENTRIFUGA POR TOMADA DE FORCA, VAZAO MAXIMA *75* M3/H (INCLUI MONTAGEM, NAO INCLUI CAMINHAO)</t>
  </si>
  <si>
    <t xml:space="preserve"> 00001213 </t>
  </si>
  <si>
    <t>CARPINTEIRO DE FORMAS (HORISTA)</t>
  </si>
  <si>
    <t xml:space="preserve"> 00004721 </t>
  </si>
  <si>
    <t>PEDRA BRITADA N. 1 (9,5 a 19 MM) POSTO PEDREIRA/FORNECEDOR, SEM FRETE</t>
  </si>
  <si>
    <t xml:space="preserve"> 95347 </t>
  </si>
  <si>
    <t>CURSO DE CAPACITAÇÃO PARA MOTORISTA DE CAMINHÃO (ENCARGOS COMPLEMENTARES) - HORISTA</t>
  </si>
  <si>
    <t xml:space="preserve"> 00004093 </t>
  </si>
  <si>
    <t xml:space="preserve"> 95371 </t>
  </si>
  <si>
    <t>CURSO DE CAPACITAÇÃO PARA PEDREIRO (ENCARGOS COMPLEMENTARES) - HORISTA</t>
  </si>
  <si>
    <t xml:space="preserve"> 00004750 </t>
  </si>
  <si>
    <t>PEDREIRO (HORISTA)</t>
  </si>
  <si>
    <t xml:space="preserve"> 95378 </t>
  </si>
  <si>
    <t>CURSO DE CAPACITAÇÃO PARA SERVENTE (ENCARGOS COMPLEMENTARES) - HORISTA</t>
  </si>
  <si>
    <t xml:space="preserve"> 00006111 </t>
  </si>
  <si>
    <t>SERVENTE DE OBRAS</t>
  </si>
  <si>
    <t xml:space="preserve"> 00010567 </t>
  </si>
  <si>
    <t>TABUA *2,5 X 23* CM EM PINUS, MISTA OU EQUIVALENTE DA REGIAO - BRUTA</t>
  </si>
  <si>
    <t xml:space="preserve"> 00043467 </t>
  </si>
  <si>
    <t>FERRAMENTAS - FAMILIA SERVENTE - HORISTA (ENCARGOS COMPLEMENTARES - COLETADO CAIXA)</t>
  </si>
  <si>
    <t xml:space="preserve"> 00043491 </t>
  </si>
  <si>
    <t>EPI - FAMILIA SERVENTE - HORISTA (ENCARGOS COMPLEMENTARES - COLETADO CAIXA)</t>
  </si>
  <si>
    <t>PIS</t>
  </si>
  <si>
    <t>QUADRO DE COMPOSIÇÃO DO BDI - SERVIÇOS</t>
  </si>
  <si>
    <t>OBJETO</t>
  </si>
  <si>
    <t>TIPO DE OBRA DO EMPREENDIMENTO</t>
  </si>
  <si>
    <t>DESONERAÇÃO</t>
  </si>
  <si>
    <t>SIM</t>
  </si>
  <si>
    <t>Conforme legislação tributária municipal, definir estimativa de percentual da base de cálculo para o ISS:</t>
  </si>
  <si>
    <t>Sobre a base de cálculo, definir a respectiva alíquota do ISS (entre 2% e 5%)</t>
  </si>
  <si>
    <t>CÁLCULO DE BDI</t>
  </si>
  <si>
    <t>Construção e Reforma de quaisquer Edificações inclusive Unidades Habitacionais, Escolas, Hospitais, de uso Agropecuário, Estações p/Trêns/Metrôs, Estádios e Quadras Esportivas, Instalações p/Embarque/Desembarque de passageiros em Aeroportos, Rodoviárias, Portos,etc., Pórticos, Mirantes e outros Edifícios de finalidade turística</t>
  </si>
  <si>
    <t>Construção de Rodovias, Ferrovias, Pistas de Aeroportos, Pontes, Viadutos, Metrôs, Túneis, Barreiras Acústicas, Praças de Pedágio, Sinalização de Rodoviais e Aeroportos, Placas de Sinalização de Tráfego e Semelhantes, Infra Viária Urbana, Estacionamento de Veículos, Praças, Calçadas p/Pedestres, Elevados, Passarelas, Ciclovias e VLT</t>
  </si>
  <si>
    <t>Abastecimento de Água, Coleta de Esgoto</t>
  </si>
  <si>
    <t>Fornecimento de materiais e equipamentos</t>
  </si>
  <si>
    <t>Construção e Manutenção de Estações e Redes de Distribuição de Energia Elétrica</t>
  </si>
  <si>
    <t>Portuárias, Marítimas e Fluviais</t>
  </si>
  <si>
    <t>Item componente do BDI</t>
  </si>
  <si>
    <t>% Informado</t>
  </si>
  <si>
    <t>1º Q</t>
  </si>
  <si>
    <t>Médio</t>
  </si>
  <si>
    <t>3º Q</t>
  </si>
  <si>
    <t>Administração Central (AC)</t>
  </si>
  <si>
    <t>Seguro (S) e Garantia (G)</t>
  </si>
  <si>
    <t>Risco (R)</t>
  </si>
  <si>
    <t>Despesas Finanaceiras (DF)</t>
  </si>
  <si>
    <t>Lucro (L)</t>
  </si>
  <si>
    <t>Impostos (I)</t>
  </si>
  <si>
    <t>CONFORME LESGILAÇÃO ESPECÍFICA</t>
  </si>
  <si>
    <t>Tributos</t>
  </si>
  <si>
    <t>%</t>
  </si>
  <si>
    <t>VALORES DE BDI POR TIPO DE OBRA</t>
  </si>
  <si>
    <t>Observações</t>
  </si>
  <si>
    <t>TIPO DE OBRA</t>
  </si>
  <si>
    <t>1) Preencher apenas a coluna % Informado (Coluna B)</t>
  </si>
  <si>
    <t>CONFINS</t>
  </si>
  <si>
    <t>Construção de Edifícios</t>
  </si>
  <si>
    <t>ISS (*)</t>
  </si>
  <si>
    <t>Construção de Rodovias e Ferrovias</t>
  </si>
  <si>
    <t>(variável até 5,00% conforme o município).</t>
  </si>
  <si>
    <t>CPRB (**)</t>
  </si>
  <si>
    <t>Rede de Abastecimento de Água, Coleta de Esgotos</t>
  </si>
  <si>
    <t>3) O cálculo do BDI se baseia na fórmula abaixo utilizada pelo Acórdão 2622/13</t>
  </si>
  <si>
    <t>Estações e Redes de Distribução de Energia Elétrica</t>
  </si>
  <si>
    <t>Obras Portuárias, Marítimas e Fluviais</t>
  </si>
  <si>
    <t>B.D.I =</t>
  </si>
  <si>
    <t>Fornecimento de Materiais e Equipamentos</t>
  </si>
  <si>
    <t>Fórmula Utilizada:</t>
  </si>
  <si>
    <r>
      <t xml:space="preserve">(1 + </t>
    </r>
    <r>
      <rPr>
        <i/>
        <sz val="11"/>
        <color theme="1"/>
        <rFont val="Times New Roman"/>
        <family val="1"/>
      </rPr>
      <t>AC + S + G + R</t>
    </r>
    <r>
      <rPr>
        <sz val="11"/>
        <color theme="1"/>
        <rFont val="Times New Roman"/>
        <family val="1"/>
      </rPr>
      <t xml:space="preserve">) * (1 + </t>
    </r>
    <r>
      <rPr>
        <i/>
        <sz val="11"/>
        <color theme="1"/>
        <rFont val="Times New Roman"/>
        <family val="1"/>
      </rPr>
      <t>DF</t>
    </r>
    <r>
      <rPr>
        <sz val="11"/>
        <color theme="1"/>
        <rFont val="Times New Roman"/>
        <family val="1"/>
      </rPr>
      <t xml:space="preserve">) * (1 + </t>
    </r>
    <r>
      <rPr>
        <i/>
        <sz val="11"/>
        <color theme="1"/>
        <rFont val="Times New Roman"/>
        <family val="1"/>
      </rPr>
      <t>L</t>
    </r>
    <r>
      <rPr>
        <sz val="11"/>
        <color theme="1"/>
        <rFont val="Times New Roman"/>
        <family val="1"/>
      </rPr>
      <t>)</t>
    </r>
  </si>
  <si>
    <t>Observações sobre os % informados no cálculo de BDI, neste caso:</t>
  </si>
  <si>
    <t>(**) Conforme a Lei Nº 13.161/2015 que define as novas regras relativas à desoneração da folha de pagamento. Como optante pela desoneração, as empresas do setor de construção civil (OBRA DE INFRAESTRUTURA CNAE 422) contribuirão à alíquota do CRPB de 4,5% (quatro e meio por cento) sobre o valor da receita bruta em substituição a tributação de 20% sobre a folha de pagamento da empresa.</t>
  </si>
  <si>
    <t>MES</t>
  </si>
  <si>
    <t xml:space="preserve"> 00000345 </t>
  </si>
  <si>
    <t>ARAME GALVANIZADO 18 BWG, D = 1,24MM (0,009 KG/M)</t>
  </si>
  <si>
    <t xml:space="preserve"> 00004813 </t>
  </si>
  <si>
    <t>PLACA DE OBRA (PARA CONSTRUCAO CIVIL) EM CHAPA GALVANIZADA *N. 22*, ADESIVADA, DE *2,4 X 1,2* M (SEM POSTES PARA FIXACAO)</t>
  </si>
  <si>
    <t>EXAMES - HORISTA (COLETADO CAIXA - ENCARGOS COMPLEMENTARES)</t>
  </si>
  <si>
    <t>SEGURO - HORISTA (COLETADO CAIXA - ENCARGOS COMPLEMENTARES)</t>
  </si>
  <si>
    <t xml:space="preserve"> 00002696 </t>
  </si>
  <si>
    <t>ENCANADOR OU BOMBEIRO HIDRAULICO (HORISTA)</t>
  </si>
  <si>
    <t xml:space="preserve"> 00002436 </t>
  </si>
  <si>
    <t>ELETRICISTA (HORISTA)</t>
  </si>
  <si>
    <t xml:space="preserve"> 94974 </t>
  </si>
  <si>
    <t>CONCRETO MAGRO PARA LASTRO, TRAÇO 1:4,5:4,5 (EM MASSA SECA DE CIMENTO/ AREIA MÉDIA/ BRITA 1) - PREPARO MANUAL. AF_05/2021</t>
  </si>
  <si>
    <t xml:space="preserve"> 00004417 </t>
  </si>
  <si>
    <t>SARRAFO NAO APARELHADO *2,5 X 7* CM, EM MACARANDUBA, ANGELIM OU EQUIVALENTE DA REGIAO -  BRUTA</t>
  </si>
  <si>
    <t>ALIMENTACAO - HORISTA (COLETADO CAIXA - ENCARGOS COMPLEMENTARES)</t>
  </si>
  <si>
    <t>TRANSPORTE - HORISTA (COLETADO CAIXA - ENCARGOS COMPLEMENTARES)</t>
  </si>
  <si>
    <t>Cronograma Físico e Financeiro</t>
  </si>
  <si>
    <t>Total Por Etapa</t>
  </si>
  <si>
    <t>30 DIAS</t>
  </si>
  <si>
    <t>60 DIAS</t>
  </si>
  <si>
    <t>90 DIAS</t>
  </si>
  <si>
    <t>120 DIAS</t>
  </si>
  <si>
    <t>150 DIAS</t>
  </si>
  <si>
    <t>180 DIAS</t>
  </si>
  <si>
    <t>Porcentagem</t>
  </si>
  <si>
    <t>Custo</t>
  </si>
  <si>
    <t>Porcentagem Acumulado</t>
  </si>
  <si>
    <t>100,0%</t>
  </si>
  <si>
    <t>Custo Acumulado</t>
  </si>
  <si>
    <r>
      <t xml:space="preserve">(1 - </t>
    </r>
    <r>
      <rPr>
        <i/>
        <sz val="11"/>
        <color theme="1"/>
        <rFont val="Times New Roman"/>
        <family val="1"/>
      </rPr>
      <t xml:space="preserve">I) </t>
    </r>
  </si>
  <si>
    <t>Reincidência de Grupo A sobre Aviso Prévio Trabalhado e Reincidência do FGTS sobre Aviso Prévio Indenizado</t>
  </si>
  <si>
    <t>CÓDIGO</t>
  </si>
  <si>
    <t>DESCRIÇÃO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</si>
  <si>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</si>
  <si>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</si>
  <si>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</si>
  <si>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</si>
  <si>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</si>
  <si>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</si>
  <si>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</si>
  <si>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</si>
  <si>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</si>
  <si>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</si>
  <si>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</si>
  <si>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</si>
  <si>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</si>
  <si>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</si>
  <si>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</si>
  <si>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</si>
  <si>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</si>
  <si>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</si>
  <si>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</si>
  <si>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B1</t>
  </si>
  <si>
    <t>Repouso Semanal Remunerado</t>
  </si>
  <si>
    <t>Não incide</t>
  </si>
  <si>
    <t>B2</t>
  </si>
  <si>
    <t>Feriados</t>
  </si>
  <si>
    <t>B3</t>
  </si>
  <si>
    <t>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</si>
  <si>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</si>
  <si>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</si>
  <si>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</si>
  <si>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</si>
  <si>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</si>
  <si>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</si>
  <si>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</si>
  <si>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</si>
  <si>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</si>
  <si>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</si>
  <si>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</si>
  <si>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</si>
  <si>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</si>
  <si>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</si>
  <si>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</si>
  <si>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</si>
  <si>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</si>
  <si>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</si>
  <si>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</si>
  <si>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</si>
  <si>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</si>
  <si>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</si>
  <si>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</si>
  <si>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</si>
  <si>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</si>
  <si>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D1</t>
  </si>
  <si>
    <t>Reincidência de Grupo A sobre Grupo B</t>
  </si>
  <si>
    <t>D2</t>
  </si>
  <si>
    <t>D</t>
  </si>
  <si>
    <r>
      <rPr>
        <b/>
        <sz val="14"/>
        <color rgb="FFFFFFFF"/>
        <rFont val="Calibri"/>
        <family val="2"/>
      </rPr>
      <t>ENCARGOS   SOCIAIS   SOBRE   A   MÃO   DE   OBRA</t>
    </r>
  </si>
  <si>
    <r>
      <rPr>
        <b/>
        <sz val="14"/>
        <color rgb="FFFFFFFF"/>
        <rFont val="Calibri"/>
        <family val="2"/>
      </rPr>
      <t>GRUPO A</t>
    </r>
  </si>
  <si>
    <r>
      <rPr>
        <b/>
        <sz val="14"/>
        <color rgb="FFFFFFFF"/>
        <rFont val="Calibri"/>
        <family val="2"/>
      </rPr>
      <t>GRUPO B</t>
    </r>
  </si>
  <si>
    <r>
      <rPr>
        <b/>
        <sz val="14"/>
        <color rgb="FFFFFFFF"/>
        <rFont val="Calibri"/>
        <family val="2"/>
      </rPr>
      <t>GRUPO C</t>
    </r>
  </si>
  <si>
    <r>
      <rPr>
        <b/>
        <sz val="14"/>
        <color rgb="FFFFFFFF"/>
        <rFont val="Calibri"/>
        <family val="2"/>
      </rPr>
      <t>GRUPO D</t>
    </r>
  </si>
  <si>
    <r>
      <rPr>
        <b/>
        <sz val="14"/>
        <color rgb="FFFFFFFF"/>
        <rFont val="Calibri"/>
        <family val="2"/>
      </rPr>
      <t>TOTAL(A+B+C+D)</t>
    </r>
  </si>
  <si>
    <t>C</t>
  </si>
  <si>
    <t>SERVIÇOS PRELIMINARES</t>
  </si>
  <si>
    <t>MOVIMENTO DE TERRA</t>
  </si>
  <si>
    <t>ESQUADRIAS</t>
  </si>
  <si>
    <t>PINTURA</t>
  </si>
  <si>
    <r>
      <rPr>
        <b/>
        <sz val="12"/>
        <color rgb="FFFFFFFF"/>
        <rFont val="Calibri"/>
        <family val="2"/>
      </rPr>
      <t>COM DESONERAÇÃO</t>
    </r>
  </si>
  <si>
    <r>
      <rPr>
        <b/>
        <sz val="12"/>
        <color rgb="FFFFFFFF"/>
        <rFont val="Calibri"/>
        <family val="2"/>
      </rPr>
      <t>SEM DESONERAÇÃO</t>
    </r>
  </si>
  <si>
    <t xml:space="preserve"> 99059 </t>
  </si>
  <si>
    <t>LOCACAO CONVENCIONAL DE OBRA, UTILIZANDO GABARITO DE TÁBUAS CORRIDAS PONTALETADAS A CADA 2,00M -  2 UTILIZAÇÕES. AF_10/2018</t>
  </si>
  <si>
    <t xml:space="preserve"> 1.6 </t>
  </si>
  <si>
    <t>Próprio</t>
  </si>
  <si>
    <t xml:space="preserve"> 96995 </t>
  </si>
  <si>
    <t>REATERRO MANUAL APILOADO COM SOQUETE. AF_10/2017</t>
  </si>
  <si>
    <t xml:space="preserve"> 96620 </t>
  </si>
  <si>
    <t>LASTRO DE CONCRETO MAGRO, APLICADO EM PISOS, LAJES SOBRE SOLO OU RADIERS. AF_08/2017</t>
  </si>
  <si>
    <t xml:space="preserve"> 88485 </t>
  </si>
  <si>
    <t xml:space="preserve"> 88489 </t>
  </si>
  <si>
    <t xml:space="preserve"> 91926 </t>
  </si>
  <si>
    <t xml:space="preserve"> 91941 </t>
  </si>
  <si>
    <t>CANT - CANTEIRO DE OBRAS</t>
  </si>
  <si>
    <t>PINT - PINTURAS</t>
  </si>
  <si>
    <t>INHI - INSTALAÇÕES HIDROS SANITÁRIAS</t>
  </si>
  <si>
    <t xml:space="preserve"> 91341 </t>
  </si>
  <si>
    <t>PORTA EM ALUMÍNIO DE ABRIR TIPO VENEZIANA COM GUARNIÇÃO, FIXAÇÃO COM PARAFUSOS - FORNECIMENTO E INSTALAÇÃO. AF_12/2019</t>
  </si>
  <si>
    <t>ESQV - ESQUADRIAS/FERRAGENS/VIDROS</t>
  </si>
  <si>
    <t>INEL - INSTALAÇÃO ELÉTRICA/ELETRIFICAÇÃO E ILUMINAÇÃO EXTERNA</t>
  </si>
  <si>
    <t xml:space="preserve"> 91924 </t>
  </si>
  <si>
    <t>COBE - COBERTURA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</si>
  <si>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</si>
  <si>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</si>
  <si>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>PARE - PAREDES/PAINEIS</t>
  </si>
  <si>
    <t>REVE - REVESTIMENTO E TRATAMENTO DE SUPERFÍCIES</t>
  </si>
  <si>
    <t>PISO - PISOS</t>
  </si>
  <si>
    <t xml:space="preserve"> 91937 </t>
  </si>
  <si>
    <t xml:space="preserve"> 92000 </t>
  </si>
  <si>
    <t>CJ</t>
  </si>
  <si>
    <t xml:space="preserve"> 00010886 </t>
  </si>
  <si>
    <t>EXTINTOR DE INCENDIO PORTATIL COM CARGA DE AGUA PRESSURIZADA DE 10 L, CLASSE A</t>
  </si>
  <si>
    <t xml:space="preserve"> 00010891 </t>
  </si>
  <si>
    <t>EXTINTOR DE INCENDIO PORTATIL COM CARGA DE PO QUIMICO SECO (PQS) DE 4 KG, CLASSE BC</t>
  </si>
  <si>
    <t>SERT - SERVIÇOS TÉCNICOS</t>
  </si>
  <si>
    <t xml:space="preserve"> 88239 </t>
  </si>
  <si>
    <t>AJUDANTE DE CARPINTEIRO COM ENCARGOS COMPLEMENTARES</t>
  </si>
  <si>
    <t xml:space="preserve"> 88262 </t>
  </si>
  <si>
    <t>CARPINTEIRO DE FORMAS COM ENCARGOS COMPLEMENTARES</t>
  </si>
  <si>
    <t xml:space="preserve"> 91692 </t>
  </si>
  <si>
    <t>SERRA CIRCULAR DE BANCADA COM MOTOR ELÉTRICO POTÊNCIA DE 5HP, COM COIFA PARA DISCO 10" - CHP DIURNO. AF_08/2015</t>
  </si>
  <si>
    <t xml:space="preserve"> 91693 </t>
  </si>
  <si>
    <t>SERRA CIRCULAR DE BANCADA COM MOTOR ELÉTRICO POTÊNCIA DE 5HP, COM COIFA PARA DISCO 10" - CHI DIURNO. AF_08/2015</t>
  </si>
  <si>
    <t xml:space="preserve"> 99062 </t>
  </si>
  <si>
    <t>MARCAÇÃO DE PONTOS EM GABARITO OU CAVALETE. AF_10/2018</t>
  </si>
  <si>
    <t xml:space="preserve"> 00004433 </t>
  </si>
  <si>
    <t xml:space="preserve"> 00007356 </t>
  </si>
  <si>
    <t>TINTA LATEX ACRILICA PREMIUM, COR BRANCO FOSCO</t>
  </si>
  <si>
    <t xml:space="preserve"> 91533 </t>
  </si>
  <si>
    <t>COMPACTADOR DE SOLOS DE PERCUSSÃO (SOQUETE) COM MOTOR A GASOLINA 4 TEMPOS, POTÊNCIA 4 CV - CHP DIURNO. AF_08/2015</t>
  </si>
  <si>
    <t xml:space="preserve"> 91534 </t>
  </si>
  <si>
    <t>COMPACTADOR DE SOLOS DE PERCUSSÃO (SOQUETE) COM MOTOR A GASOLINA 4 TEMPOS, POTÊNCIA 4 CV - CHI DIURNO. AF_08/2015</t>
  </si>
  <si>
    <t xml:space="preserve"> 94968 </t>
  </si>
  <si>
    <t>CONCRETO MAGRO PARA LASTRO, TRAÇO 1:4,5:4,5 (EM MASSA SECA DE CIMENTO/ AREIA MÉDIA/ BRITA 1) - PREPARO MECÂNICO COM BETONEIRA 600 L. AF_05/2021</t>
  </si>
  <si>
    <t xml:space="preserve"> 92759 </t>
  </si>
  <si>
    <t>ARMAÇÃO DE PILAR OU VIGA DE ESTRUTURA CONVENCIONAL DE CONCRETO ARMADO UTILIZANDO AÇO CA-60 DE 5,0 MM - MONTAGEM. AF_06/2022</t>
  </si>
  <si>
    <t xml:space="preserve"> 92760 </t>
  </si>
  <si>
    <t>ARMAÇÃO DE PILAR OU VIGA DE ESTRUTURA CONVENCIONAL DE CONCRETO ARMADO UTILIZANDO AÇO CA-50 DE 6,3 MM - MONTAGEM. AF_06/2022</t>
  </si>
  <si>
    <t xml:space="preserve"> 92761 </t>
  </si>
  <si>
    <t>ARMAÇÃO DE PILAR OU VIGA DE ESTRUTURA CONVENCIONAL DE CONCRETO ARMADO UTILIZANDO AÇO CA-50 DE 8,0 MM - MONTAGEM. AF_06/2022</t>
  </si>
  <si>
    <t xml:space="preserve"> 92762 </t>
  </si>
  <si>
    <t>ARMAÇÃO DE PILAR OU VIGA DE ESTRUTURA CONVENCIONAL DE CONCRETO ARMADO UTILIZANDO AÇO CA-50 DE 10,0 MM - MONTAGEM. AF_06/2022</t>
  </si>
  <si>
    <t xml:space="preserve"> 92763 </t>
  </si>
  <si>
    <t>ARMAÇÃO DE PILAR OU VIGA DE ESTRUTURA CONVENCIONAL DE CONCRETO ARMADO UTILIZANDO AÇO CA-50 DE 12,5 MM - MONTAGEM. AF_06/2022</t>
  </si>
  <si>
    <t xml:space="preserve"> 96543 </t>
  </si>
  <si>
    <t>ARMAÇÃO DE BLOCO, VIGA BALDRAME E SAPATA UTILIZANDO AÇO CA-60 DE 5 MM - MONTAGEM. AF_06/2017</t>
  </si>
  <si>
    <t xml:space="preserve"> 96544 </t>
  </si>
  <si>
    <t>ARMAÇÃO DE BLOCO, VIGA BALDRAME OU SAPATA UTILIZANDO AÇO CA-50 DE 6,3 MM - MONTAGEM. AF_06/2017</t>
  </si>
  <si>
    <t xml:space="preserve"> 96545 </t>
  </si>
  <si>
    <t>ARMAÇÃO DE BLOCO, VIGA BALDRAME OU SAPATA UTILIZANDO AÇO CA-50 DE 8 MM - MONTAGEM. AF_06/2017</t>
  </si>
  <si>
    <t xml:space="preserve"> 96546 </t>
  </si>
  <si>
    <t>ARMAÇÃO DE BLOCO, VIGA BALDRAME OU SAPATA UTILIZANDO AÇO CA-50 DE 10 MM - MONTAGEM. AF_06/2017</t>
  </si>
  <si>
    <t xml:space="preserve"> 96547 </t>
  </si>
  <si>
    <t>ARMAÇÃO DE BLOCO, VIGA BALDRAME OU SAPATA UTILIZANDO AÇO CA-50 DE 12,5 MM - MONTAGEM. AF_06/2017</t>
  </si>
  <si>
    <t xml:space="preserve"> 90586 </t>
  </si>
  <si>
    <t>VIBRADOR DE IMERSÃO, DIÂMETRO DE PONTEIRA 45MM, MOTOR ELÉTRICO TRIFÁSICO POTÊNCIA DE 2 CV - CHP DIURNO. AF_06/2015</t>
  </si>
  <si>
    <t xml:space="preserve"> 90587 </t>
  </si>
  <si>
    <t>VIBRADOR DE IMERSÃO, DIÂMETRO DE PONTEIRA 45MM, MOTOR ELÉTRICO TRIFÁSICO POTÊNCIA DE 2 CV - CHI DIURNO. AF_06/2015</t>
  </si>
  <si>
    <t xml:space="preserve"> 87294 </t>
  </si>
  <si>
    <t>ARGAMASSA TRAÇO 1:2:9 (EM VOLUME DE CIMENTO, CAL E AREIA MÉDIA ÚMIDA) PARA EMBOÇO/MASSA ÚNICA/ASSENTAMENTO DE ALVENARIA DE VEDAÇÃO, PREPARO MECÂNICO COM BETONEIRA 600 L. AF_08/2019</t>
  </si>
  <si>
    <t xml:space="preserve"> 92270 </t>
  </si>
  <si>
    <t>FABRICAÇÃO DE FÔRMA PARA VIGAS, COM MADEIRA SERRADA, E = 25 MM. AF_09/2020</t>
  </si>
  <si>
    <t xml:space="preserve"> 92801 </t>
  </si>
  <si>
    <t>CORTE E DOBRA DE AÇO CA-50, DIÂMETRO DE 6,3 MM. AF_06/2022</t>
  </si>
  <si>
    <t xml:space="preserve"> 94970 </t>
  </si>
  <si>
    <t>CONCRETO FCK = 20MPA, TRAÇO 1:2,7:3 (EM MASSA SECA DE CIMENTO/ AREIA MÉDIA/ BRITA 1) - PREPARO MECÂNICO COM BETONEIRA 600 L. AF_05/2021</t>
  </si>
  <si>
    <t xml:space="preserve"> 92800 </t>
  </si>
  <si>
    <t>CORTE E DOBRA DE AÇO CA-60, DIÂMETRO DE 5,0 MM. AF_06/2022</t>
  </si>
  <si>
    <t xml:space="preserve"> 00040304 </t>
  </si>
  <si>
    <t>PREGO DE ACO POLIDO COM CABECA DUPLA 17 X 27 (2 1/2 X 11)</t>
  </si>
  <si>
    <t xml:space="preserve"> 00007271 </t>
  </si>
  <si>
    <t>BLOCO CERAMICO / TIJOLO VAZADO PARA ALVENARIA DE VEDACAO, 8 FUROS NA HORIZONTAL, DE 9 X 19 X 19 CM (L XA X C)</t>
  </si>
  <si>
    <t xml:space="preserve"> 00034557 </t>
  </si>
  <si>
    <t>TELA DE ACO SOLDADA GALVANIZADA/ZINCADA PARA ALVENARIA, FIO D = *1,20 A 1,70* MM, MALHA 15 X 15 MM, (C X L) *50 X 7,5* CM</t>
  </si>
  <si>
    <t xml:space="preserve"> 00037395 </t>
  </si>
  <si>
    <t>PINO DE ACO COM FURO, HASTE = 27 MM (ACAO DIRETA)</t>
  </si>
  <si>
    <t>CENTO</t>
  </si>
  <si>
    <t xml:space="preserve"> 88629 </t>
  </si>
  <si>
    <t>ARGAMASSA TRAÇO 1:3 (EM VOLUME DE CIMENTO E AREIA MÉDIA ÚMIDA), PREPARO MANUAL. AF_08/2019</t>
  </si>
  <si>
    <t xml:space="preserve"> 88323 </t>
  </si>
  <si>
    <t>TELHADISTA COM ENCARGOS COMPLEMENTARES</t>
  </si>
  <si>
    <t xml:space="preserve"> 93281 </t>
  </si>
  <si>
    <t>GUINCHO ELÉTRICO DE COLUNA, CAPACIDADE 400 KG, COM MOTO FREIO, MOTOR TRIFÁSICO DE 1,25 CV - CHP DIURNO. AF_03/2016</t>
  </si>
  <si>
    <t xml:space="preserve"> 93282 </t>
  </si>
  <si>
    <t>GUINCHO ELÉTRICO DE COLUNA, CAPACIDADE 400 KG, COM MOTO FREIO, MOTOR TRIFÁSICO DE 1,25 CV - CHI DIURNO. AF_03/2016</t>
  </si>
  <si>
    <t xml:space="preserve"> 00000142 </t>
  </si>
  <si>
    <t>SELANTE ELASTICO MONOCOMPONENTE A BASE DE POLIURETANO (PU) PARA JUNTAS DIVERSAS</t>
  </si>
  <si>
    <t>310ML</t>
  </si>
  <si>
    <t xml:space="preserve"> 88269 </t>
  </si>
  <si>
    <t>GESSEIRO COM ENCARGOS COMPLEMENTARES</t>
  </si>
  <si>
    <t xml:space="preserve"> 00003315 </t>
  </si>
  <si>
    <t>GESSO EM PO PARA REVESTIMENTOS/MOLDURAS/SANCAS E USO GERAL</t>
  </si>
  <si>
    <t xml:space="preserve"> 00004812 </t>
  </si>
  <si>
    <t>PLACA DE GESSO PARA FORRO, *60 X 60* CM, ESPESSURA DE 12 MM (SEM COLOCACAO)</t>
  </si>
  <si>
    <t xml:space="preserve"> 00020250 </t>
  </si>
  <si>
    <t>SISAL EM FIBRA / ESTOPA SISAL PARA GESSO</t>
  </si>
  <si>
    <t xml:space="preserve"> 00040547 </t>
  </si>
  <si>
    <t>PARAFUSO ZINCADO, AUTOBROCANTE, FLANGEADO, 4,2 MM X 19 MM</t>
  </si>
  <si>
    <t>IMPE - IMPERMEABILIZAÇÕES E PROTEÇÕES DIVERSAS</t>
  </si>
  <si>
    <t xml:space="preserve"> 87313 </t>
  </si>
  <si>
    <t>ARGAMASSA TRAÇO 1:3 (EM VOLUME DE CIMENTO E AREIA GROSSA ÚMIDA) PARA CHAPISCO CONVENCIONAL, PREPARO MECÂNICO COM BETONEIRA 400 L. AF_08/2019</t>
  </si>
  <si>
    <t xml:space="preserve"> 87292 </t>
  </si>
  <si>
    <t>ARGAMASSA TRAÇO 1:2:8 (EM VOLUME DE CIMENTO, CAL E AREIA MÉDIA ÚMIDA) PARA EMBOÇO/MASSA ÚNICA/ASSENTAMENTO DE ALVENARIA DE VEDAÇÃO, PREPARO MECÂNICO COM BETONEIRA 400 L. AF_08/2019</t>
  </si>
  <si>
    <t xml:space="preserve"> 88256 </t>
  </si>
  <si>
    <t>AZULEJISTA OU LADRILHISTA COM ENCARGOS COMPLEMENTARES</t>
  </si>
  <si>
    <t xml:space="preserve"> 00001381 </t>
  </si>
  <si>
    <t>ARGAMASSA COLANTE AC I PARA CERAMICAS</t>
  </si>
  <si>
    <t xml:space="preserve"> 00034357 </t>
  </si>
  <si>
    <t>REJUNTE CIMENTICIO, QUALQUER COR</t>
  </si>
  <si>
    <t xml:space="preserve"> 88310 </t>
  </si>
  <si>
    <t>PINTOR COM ENCARGOS COMPLEMENTARES</t>
  </si>
  <si>
    <t xml:space="preserve"> 00006085 </t>
  </si>
  <si>
    <t>SELADOR ACRILICO OPACO PREMIUM INTERIOR/EXTERIOR</t>
  </si>
  <si>
    <t xml:space="preserve"> 00003767 </t>
  </si>
  <si>
    <t>LIXA EM FOLHA PARA PAREDE OU MADEIRA, NUMERO 120, COR VERMELHA</t>
  </si>
  <si>
    <t xml:space="preserve"> 00005318 </t>
  </si>
  <si>
    <t>DILUENTE AGUARRAS</t>
  </si>
  <si>
    <t xml:space="preserve"> 91946 </t>
  </si>
  <si>
    <t xml:space="preserve"> 87367 </t>
  </si>
  <si>
    <t>ARGAMASSA TRAÇO 1:1:6 (EM VOLUME DE CIMENTO, CAL E AREIA MÉDIA ÚMIDA) PARA EMBOÇO/MASSA ÚNICA/ASSENTAMENTO DE ALVENARIA DE VEDAÇÃO, PREPARO MANUAL. AF_08/2019</t>
  </si>
  <si>
    <t xml:space="preserve"> 88247 </t>
  </si>
  <si>
    <t>AUXILIAR DE ELETRICISTA COM ENCARGOS COMPLEMENTARES</t>
  </si>
  <si>
    <t xml:space="preserve"> 88264 </t>
  </si>
  <si>
    <t>ELETRICISTA COM ENCARGOS COMPLEMENTARES</t>
  </si>
  <si>
    <t xml:space="preserve"> 00021127 </t>
  </si>
  <si>
    <t>FITA ISOLANTE ADESIVA ANTICHAMA, USO ATE 750 V, EM ROLO DE 19 MM X 5 M</t>
  </si>
  <si>
    <t xml:space="preserve"> 00001014 </t>
  </si>
  <si>
    <t>CABO DE COBRE, FLEXIVEL, CLASSE 4 OU 5, ISOLACAO EM PVC/A, ANTICHAMA BWF-B, 1 CONDUTOR, 450/750 V, SECAO NOMINAL 2,5 MM2</t>
  </si>
  <si>
    <t xml:space="preserve"> 00039385 </t>
  </si>
  <si>
    <t>LUMINARIA LED PLAFON REDONDO DE SOBREPOR BIVOLT 12/13 W,  D = *17* CM</t>
  </si>
  <si>
    <t xml:space="preserve"> 00001872 </t>
  </si>
  <si>
    <t>CAIXA DE PASSAGEM, EM PVC, DE 4" X 2", PARA ELETRODUTO FLEXIVEL CORRUGADO</t>
  </si>
  <si>
    <t xml:space="preserve"> 88248 </t>
  </si>
  <si>
    <t>AUXILIAR DE ENCANADOR OU BOMBEIRO HIDRÁULICO COM ENCARGOS COMPLEMENTARES</t>
  </si>
  <si>
    <t xml:space="preserve"> 88267 </t>
  </si>
  <si>
    <t>ENCANADOR OU BOMBEIRO HIDRÁULICO COM ENCARGOS COMPLEMENTARES</t>
  </si>
  <si>
    <t xml:space="preserve"> 00038383 </t>
  </si>
  <si>
    <t>LIXA D'AGUA EM FOLHA, GRAO 100</t>
  </si>
  <si>
    <t xml:space="preserve"> 00020078 </t>
  </si>
  <si>
    <t>PASTA LUBRIFICANTE PARA TUBOS E CONEXOES COM JUNTA ELASTICA, EMBALAGEM DE *400* GR (USO EM PVC, ACO, POLIETILENO E OUTROS)</t>
  </si>
  <si>
    <t xml:space="preserve"> 101616 </t>
  </si>
  <si>
    <t>PREPARO DE FUNDO DE VALA COM LARGURA MENOR QUE 1,5 M (ACERTO DO SOLO NATURAL). AF_08/2020</t>
  </si>
  <si>
    <t xml:space="preserve"> 00004491 </t>
  </si>
  <si>
    <t>PONTALETE *7,5 X 7,5* CM EM PINUS, MISTA OU EQUIVALENTE DA REGIAO - BRUTA</t>
  </si>
  <si>
    <t xml:space="preserve"> 00004517 </t>
  </si>
  <si>
    <t>SARRAFO *2,5 X 7,5* CM EM PINUS, MISTA OU EQUIVALENTE DA REGIAO - BRUTA</t>
  </si>
  <si>
    <t xml:space="preserve"> 96536 </t>
  </si>
  <si>
    <t>FABRICAÇÃO, MONTAGEM E DESMONTAGEM DE FÔRMA PARA VIGA BALDRAME, EM MADEIRA SERRADA, E=25 MM, 4 UTILIZAÇÕES. AF_06/2017</t>
  </si>
  <si>
    <t xml:space="preserve"> 00004350 </t>
  </si>
  <si>
    <t>BUCHA DE NYLON, DIAMETRO DO FURO 8 MM, COMPRIMENTO 40 MM, COM PARAFUSO DE ROSCA SOBERBA, CABECA CHATA, FENDA SIMPLES, 4,8 X 50 MM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</si>
  <si>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</si>
  <si>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</si>
  <si>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88238 </t>
  </si>
  <si>
    <t>AJUDANTE DE ARMADOR COM ENCARGOS COMPLEMENTARES</t>
  </si>
  <si>
    <t xml:space="preserve"> 95308 </t>
  </si>
  <si>
    <t>CURSO DE CAPACITAÇÃO PARA AJUDANTE DE ARMADOR (ENCARGOS COMPLEMENTARES) - HORISTA</t>
  </si>
  <si>
    <t xml:space="preserve"> 00006114 </t>
  </si>
  <si>
    <t>AJUDANTE DE ARMADOR (HORISTA)</t>
  </si>
  <si>
    <t xml:space="preserve"> 95309 </t>
  </si>
  <si>
    <t>CURSO DE CAPACITAÇÃO PARA AJUDANTE DE CARPINTEIRO (ENCARGOS COMPLEMENTARES) - HORISTA</t>
  </si>
  <si>
    <t xml:space="preserve"> 00006117 </t>
  </si>
  <si>
    <t>CARPINTEIRO AUXILIAR (HORISTA)</t>
  </si>
  <si>
    <t xml:space="preserve"> 00043459 </t>
  </si>
  <si>
    <t>FERRAMENTAS - FAMILIA CARPINTEIRO DE FORMAS - HORISTA (ENCARGOS COMPLEMENTARES - COLETADO CAIXA)</t>
  </si>
  <si>
    <t xml:space="preserve"> 00043483 </t>
  </si>
  <si>
    <t>EPI - FAMILIA CARPINTEIRO DE FORMAS - HORISTA (ENCARGOS COMPLEMENTARES - COLETADO CAIXA)</t>
  </si>
  <si>
    <t xml:space="preserve"> 88377 </t>
  </si>
  <si>
    <t>OPERADOR DE BETONEIRA ESTACIONÁRIA/MISTURADOR COM ENCARGOS COMPLEMENTARES</t>
  </si>
  <si>
    <t xml:space="preserve"> 00001106 </t>
  </si>
  <si>
    <t>CAL HIDRATADA CH-I PARA ARGAMASSAS</t>
  </si>
  <si>
    <t xml:space="preserve"> 88830 </t>
  </si>
  <si>
    <t xml:space="preserve"> 88831 </t>
  </si>
  <si>
    <t xml:space="preserve"> 89225 </t>
  </si>
  <si>
    <t xml:space="preserve"> 89226 </t>
  </si>
  <si>
    <t xml:space="preserve"> 00000123 </t>
  </si>
  <si>
    <t>ADITIVO IMPERMEABILIZANTE DE PEGA NORMAL PARA ARGAMASSAS E CONCRETOS SEM ARMACAO, LIQUIDO E ISENTO DE CLORETOS</t>
  </si>
  <si>
    <t xml:space="preserve"> 88245 </t>
  </si>
  <si>
    <t>ARMADOR COM ENCARGOS COMPLEMENTARES</t>
  </si>
  <si>
    <t xml:space="preserve"> 95314 </t>
  </si>
  <si>
    <t>CURSO DE CAPACITAÇÃO PARA ARMADOR (ENCARGOS COMPLEMENTARES) - HORISTA</t>
  </si>
  <si>
    <t xml:space="preserve"> 92803 </t>
  </si>
  <si>
    <t>CORTE E DOBRA DE AÇO CA-50, DIÂMETRO DE 10,0 MM. AF_06/2022</t>
  </si>
  <si>
    <t xml:space="preserve"> 92804 </t>
  </si>
  <si>
    <t>CORTE E DOBRA DE AÇO CA-50, DIÂMETRO DE 12,5 MM. AF_06/2022</t>
  </si>
  <si>
    <t xml:space="preserve"> 92802 </t>
  </si>
  <si>
    <t>CORTE E DOBRA DE AÇO CA-50, DIÂMETRO DE 8,0 MM. AF_06/2022</t>
  </si>
  <si>
    <t xml:space="preserve"> 00000034 </t>
  </si>
  <si>
    <t>ACO CA-50, 10,0 MM, VERGALHAO</t>
  </si>
  <si>
    <t xml:space="preserve"> 95316 </t>
  </si>
  <si>
    <t>CURSO DE CAPACITAÇÃO PARA AUXILIAR DE ELETRICISTA (ENCARGOS COMPLEMENTARES) - HORISTA</t>
  </si>
  <si>
    <t xml:space="preserve"> 00000247 </t>
  </si>
  <si>
    <t>AJUDANTE DE ELETRICISTA (HORISTA)</t>
  </si>
  <si>
    <t xml:space="preserve"> 00043460 </t>
  </si>
  <si>
    <t>FERRAMENTAS - FAMILIA ELETRICISTA - HORISTA (ENCARGOS COMPLEMENTARES - COLETADO CAIXA)</t>
  </si>
  <si>
    <t xml:space="preserve"> 00043484 </t>
  </si>
  <si>
    <t>EPI - FAMILIA ELETRICISTA - HORISTA (ENCARGOS COMPLEMENTARES - COLETADO CAIXA)</t>
  </si>
  <si>
    <t xml:space="preserve"> 95317 </t>
  </si>
  <si>
    <t>CURSO DE CAPACITAÇÃO PARA AUXILIAR DE ENCANADOR OU BOMBEIRO HIDRÁULICO (ENCARGOS COMPLEMENTARES) - HORISTA</t>
  </si>
  <si>
    <t xml:space="preserve"> 00000246 </t>
  </si>
  <si>
    <t>AUXILIAR DE ENCANADOR OU BOMBEIRO HIDRAULICO (HORISTA)</t>
  </si>
  <si>
    <t xml:space="preserve"> 00043461 </t>
  </si>
  <si>
    <t>FERRAMENTAS - FAMILIA ENCANADOR - HORISTA (ENCARGOS COMPLEMENTARES - COLETADO CAIXA)</t>
  </si>
  <si>
    <t xml:space="preserve"> 00043485 </t>
  </si>
  <si>
    <t>EPI - FAMILIA ENCANADOR - HORISTA (ENCARGOS COMPLEMENTARES - COLETADO CAIXA)</t>
  </si>
  <si>
    <t xml:space="preserve"> 95324 </t>
  </si>
  <si>
    <t>CURSO DE CAPACITAÇÃO PARA AZULEJISTA OU LADRILHISTA (ENCARGOS COMPLEMENTARES) - HORISTA</t>
  </si>
  <si>
    <t xml:space="preserve"> 00004760 </t>
  </si>
  <si>
    <t>AZULEJISTA OU LADRILHEIRO (HORISTA)</t>
  </si>
  <si>
    <t xml:space="preserve"> 00007568 </t>
  </si>
  <si>
    <t>BUCHA DE NYLON SEM ABA S10, COM PARAFUSO DE 6,10 X 65 MM EM ACO ZINCADO COM ROSCA SOBERBA, CABECA CHATA E FENDA PHILLIPS</t>
  </si>
  <si>
    <t xml:space="preserve"> 00007319 </t>
  </si>
  <si>
    <t>TINTA ASFALTICA IMPERMEABILIZANTE DISPERSA EM AGUA, PARA MATERIAIS CIMENTICIOS</t>
  </si>
  <si>
    <t xml:space="preserve"> 88826 </t>
  </si>
  <si>
    <t xml:space="preserve"> 88827 </t>
  </si>
  <si>
    <t xml:space="preserve"> 88828 </t>
  </si>
  <si>
    <t xml:space="preserve"> 88829 </t>
  </si>
  <si>
    <t xml:space="preserve"> 00010535 </t>
  </si>
  <si>
    <t>BETONEIRA CAPACIDADE NOMINAL 400 L, CAPACIDADE DE MISTURA  280 L, MOTOR ELETRICO TRIFASICO 220/380 V POTENCIA 2 CV, SEM CARREGADOR</t>
  </si>
  <si>
    <t xml:space="preserve"> 89221 </t>
  </si>
  <si>
    <t xml:space="preserve"> 89222 </t>
  </si>
  <si>
    <t xml:space="preserve"> 89223 </t>
  </si>
  <si>
    <t xml:space="preserve"> 89224 </t>
  </si>
  <si>
    <t xml:space="preserve"> 00036397 </t>
  </si>
  <si>
    <t>BETONEIRA, CAPACIDADE NOMINAL 600 L, CAPACIDADE DE MISTURA  360L, MOTOR ELETRICO TRIFASICO 220/380V, POTENCIA 4CV, EXCLUSO CARREGADOR</t>
  </si>
  <si>
    <t xml:space="preserve"> 00001013 </t>
  </si>
  <si>
    <t>CABO DE COBRE, FLEXIVEL, CLASSE 4 OU 5, ISOLACAO EM PVC/A, ANTICHAMA BWF-B, 1 CONDUTOR, 450/750 V, SECAO NOMINAL 1,5 MM2</t>
  </si>
  <si>
    <t xml:space="preserve"> 00001871 </t>
  </si>
  <si>
    <t>CAIXA OCTOGONAL DE FUNDO MOVEL, EM PVC, DE 3" X 3", PARA ELETRODUTO FLEXIVEL CORRUGADO</t>
  </si>
  <si>
    <t xml:space="preserve"> 95330 </t>
  </si>
  <si>
    <t>CURSO DE CAPACITAÇÃO PARA CARPINTEIRO DE FÔRMAS (ENCARGOS COMPLEMENTARES) - HORISTA</t>
  </si>
  <si>
    <t xml:space="preserve"> 88297 </t>
  </si>
  <si>
    <t>OPERADOR DE MÁQUINAS E EQUIPAMENTOS COM ENCARGOS COMPLEMENTARES</t>
  </si>
  <si>
    <t xml:space="preserve"> 91529 </t>
  </si>
  <si>
    <t>COMPACTADOR DE SOLOS DE PERCUSSÃO (SOQUETE) COM MOTOR A GASOLINA 4 TEMPOS, POTÊNCIA 4 CV - DEPRECIAÇÃO. AF_08/2015</t>
  </si>
  <si>
    <t xml:space="preserve"> 91530 </t>
  </si>
  <si>
    <t>COMPACTADOR DE SOLOS DE PERCUSSÃO (SOQUETE) COM MOTOR A GASOLINA 4 TEMPOS, POTÊNCIA 4 CV - JUROS. AF_08/2015</t>
  </si>
  <si>
    <t xml:space="preserve"> 91531 </t>
  </si>
  <si>
    <t>COMPACTADOR DE SOLOS DE PERCUSSÃO (SOQUETE) COM MOTOR A GASOLINA 4 TEMPOS, POTÊNCIA 4 CV - MANUTENÇÃO. AF_08/2015</t>
  </si>
  <si>
    <t xml:space="preserve"> 91532 </t>
  </si>
  <si>
    <t>COMPACTADOR DE SOLOS DE PERCUSSÃO (SOQUETE) COM MOTOR A GASOLINA 4 TEMPOS, POTÊNCIA 4 CV - MATERIAIS NA OPERAÇÃO. AF_08/2015</t>
  </si>
  <si>
    <t xml:space="preserve"> 00013458 </t>
  </si>
  <si>
    <t>COMPACTADOR DE SOLOS DE PERCURSAO (SOQUETE) COM MOTOR A GASOLINA 4 TEMPOS DE 4 HP (4 CV)</t>
  </si>
  <si>
    <t xml:space="preserve"> 00004222 </t>
  </si>
  <si>
    <t>GASOLINA COMUM</t>
  </si>
  <si>
    <t xml:space="preserve"> 94971 </t>
  </si>
  <si>
    <t>CONCRETO FCK = 25MPA, TRAÇO 1:2,3:2,7 (EM MASSA SECA DE CIMENTO/ AREIA MÉDIA/ BRITA 1) - PREPARO MECÂNICO COM BETONEIRA 600 L. AF_05/2021</t>
  </si>
  <si>
    <t xml:space="preserve"> 00043055 </t>
  </si>
  <si>
    <t>ACO CA-50, 12,5 MM OU 16,0 MM, VERGALHAO</t>
  </si>
  <si>
    <t xml:space="preserve"> 00000032 </t>
  </si>
  <si>
    <t>ACO CA-50, 6,3 MM, VERGALHAO</t>
  </si>
  <si>
    <t xml:space="preserve"> 00000033 </t>
  </si>
  <si>
    <t>ACO CA-50, 8,0 MM, VERGALHAO</t>
  </si>
  <si>
    <t xml:space="preserve"> 00043059 </t>
  </si>
  <si>
    <t>ACO CA-60, 4,2 MM, OU 5,0 MM, OU 6,0 MM, OU 7,0 MM, VERGALHAO</t>
  </si>
  <si>
    <t xml:space="preserve"> 95332 </t>
  </si>
  <si>
    <t>CURSO DE CAPACITAÇÃO PARA ELETRICISTA (ENCARGOS COMPLEMENTARES) - HORISTA</t>
  </si>
  <si>
    <t xml:space="preserve"> 95335 </t>
  </si>
  <si>
    <t>CURSO DE CAPACITAÇÃO PARA ENCANADOR OU BOMBEIRO HIDRÁULICO (ENCARGOS COMPLEMENTARES) - HORISTA</t>
  </si>
  <si>
    <t xml:space="preserve"> 95337 </t>
  </si>
  <si>
    <t>CURSO DE CAPACITAÇÃO PARA GESSEIRO (ENCARGOS COMPLEMENTARES) - HORISTA</t>
  </si>
  <si>
    <t xml:space="preserve"> 00012872 </t>
  </si>
  <si>
    <t>GESSEIRO (HORISTA)</t>
  </si>
  <si>
    <t xml:space="preserve"> 95389 </t>
  </si>
  <si>
    <t>CURSO DE CAPACITAÇÃO PARA OPERADOR DE BETONEIRA ESTACIONÁRIA/MISTURADOR (ENCARGOS COMPLEMENTARES) - HORISTA</t>
  </si>
  <si>
    <t xml:space="preserve"> 00037666 </t>
  </si>
  <si>
    <t>OPERADOR DE BETONEIRA ESTACIONARIA / MISTURADOR</t>
  </si>
  <si>
    <t xml:space="preserve"> 95358 </t>
  </si>
  <si>
    <t>CURSO DE CAPACITAÇÃO PARA OPERADOR DE GUINCHO (ENCARGOS COMPLEMENTARES) - HORISTA</t>
  </si>
  <si>
    <t xml:space="preserve"> 00004253 </t>
  </si>
  <si>
    <t>OPERADOR DE GUINCHO OU GUINCHEIRO</t>
  </si>
  <si>
    <t xml:space="preserve"> 95360 </t>
  </si>
  <si>
    <t>CURSO DE CAPACITAÇÃO PARA OPERADOR DE MÁQUINAS E EQUIPAMENTOS (ENCARGOS COMPLEMENTARES) - HORISTA</t>
  </si>
  <si>
    <t xml:space="preserve"> 00004230 </t>
  </si>
  <si>
    <t>OPERADOR DE MAQUINAS E TRATORES DIVERSOS (TERRAPLANAGEM)</t>
  </si>
  <si>
    <t xml:space="preserve"> 95372 </t>
  </si>
  <si>
    <t>CURSO DE CAPACITAÇÃO PARA PINTOR (ENCARGOS COMPLEMENTARES) - HORISTA</t>
  </si>
  <si>
    <t xml:space="preserve"> 00004783 </t>
  </si>
  <si>
    <t>PINTOR (HORISTA)</t>
  </si>
  <si>
    <t xml:space="preserve"> 95385 </t>
  </si>
  <si>
    <t>CURSO DE CAPACITAÇÃO PARA TELHADISTA (ENCARGOS COMPLEMENTARES) - HORISTA</t>
  </si>
  <si>
    <t xml:space="preserve"> 00012869 </t>
  </si>
  <si>
    <t>TELHADOR (HORISTA)</t>
  </si>
  <si>
    <t xml:space="preserve"> 00001345 </t>
  </si>
  <si>
    <t>CHAPA/PAINEL DE MADEIRA COMPENSADA PLASTIFICADA (MADEIRITE PLASTIFICADO) PARA FORMA DE CONCRETO, DE 2200 x 1100 MM, E = *17* MM</t>
  </si>
  <si>
    <t xml:space="preserve"> 92267 </t>
  </si>
  <si>
    <t>FABRICAÇÃO DE FÔRMA PARA LAJES, EM CHAPA DE MADEIRA COMPENSADA RESINADA, E = 17 MM. AF_09/2020</t>
  </si>
  <si>
    <t xml:space="preserve"> 00001358 </t>
  </si>
  <si>
    <t>CHAPA/PAINEL DE MADEIRA COMPENSADA RESINADA (MADEIRITE RESINADO ROSA) PARA FORMA DE CONCRETO, DE 2200 x 1100 MM, E = 17 MM</t>
  </si>
  <si>
    <t xml:space="preserve"> 00006189 </t>
  </si>
  <si>
    <t>TABUA NAO APARELHADA *2,5 X 30* CM, EM MACARANDUBA, ANGELIM OU EQUIVALENTE DA REGIAO - BRUTA</t>
  </si>
  <si>
    <t xml:space="preserve"> 00005073 </t>
  </si>
  <si>
    <t>PREGO DE ACO POLIDO COM CABECA 17 X 24 (2 1/4 X 11)</t>
  </si>
  <si>
    <t xml:space="preserve"> 88295 </t>
  </si>
  <si>
    <t>OPERADOR DE GUINCHO COM ENCARGOS COMPLEMENTARES</t>
  </si>
  <si>
    <t xml:space="preserve"> 93277 </t>
  </si>
  <si>
    <t>GUINCHO ELÉTRICO DE COLUNA, CAPACIDADE 400 KG, COM MOTO FREIO, MOTOR TRIFÁSICO DE 1,25 CV - DEPRECIAÇÃO. AF_03/2016</t>
  </si>
  <si>
    <t xml:space="preserve"> 93278 </t>
  </si>
  <si>
    <t>GUINCHO ELÉTRICO DE COLUNA, CAPACIDADE 400 KG, COM MOTO FREIO, MOTOR TRIFÁSICO DE 1,25 CV - JUROS. AF_03/2016</t>
  </si>
  <si>
    <t xml:space="preserve"> 93279 </t>
  </si>
  <si>
    <t>GUINCHO ELÉTRICO DE COLUNA, CAPACIDADE 400 KG, COM MOTO FREIO, MOTOR TRIFÁSICO DE 1,25 CV - MANUTENÇÃO. AF_03/2016</t>
  </si>
  <si>
    <t xml:space="preserve"> 93280 </t>
  </si>
  <si>
    <t>GUINCHO ELÉTRICO DE COLUNA, CAPACIDADE 400 KG, COM MOTO FREIO, MOTOR TRIFÁSICO DE 1,25 CV - MATERIAIS NA OPERAÇÃO. AF_03/2016</t>
  </si>
  <si>
    <t xml:space="preserve"> 00036487 </t>
  </si>
  <si>
    <t>GUINCHO ELETRICO DE COLUNA, CAPACIDADE 400 KG, COM MOTO FREIO, MOTOR TRIFASICO DE 1,25 CV</t>
  </si>
  <si>
    <t xml:space="preserve"> 00038101 </t>
  </si>
  <si>
    <t>TOMADA 2P+T 10A, 250V  (APENAS MODULO)</t>
  </si>
  <si>
    <t xml:space="preserve"> 00038112 </t>
  </si>
  <si>
    <t>INTERRUPTOR SIMPLES 10A, 250V (APENAS MODULO)</t>
  </si>
  <si>
    <t xml:space="preserve"> 00010749 </t>
  </si>
  <si>
    <t>LOCACAO DE ESCORA METALICA TELESCOPICA, COM ALTURA REGULAVEL DE *1,80* A *3,20* M, COM CAPACIDADE DE CARGA DE NO MINIMO 1000 KGF (10 KN), INCLUSO TRIPE E FORCADO</t>
  </si>
  <si>
    <t xml:space="preserve"> 00040271 </t>
  </si>
  <si>
    <t>LOCACAO DE APRUMADOR METALICO DE PILAR, COM ALTURA E ANGULO REGULAVEIS, EXTENSAO DE *1,50* A *2,80* M</t>
  </si>
  <si>
    <t xml:space="preserve"> 00040275 </t>
  </si>
  <si>
    <t>LOCACAO DE VIGA SANDUICHE METALICA VAZADA PARA TRAVAMENTO DE PILARES, ALTURA DE *8* CM, LARGURA DE *6* CM E EXTENSAO DE 2 M</t>
  </si>
  <si>
    <t xml:space="preserve"> 00040287 </t>
  </si>
  <si>
    <t>LOCACAO DE BARRA DE ANCORAGEM DE 0,80 A 1,20 M DE EXTENSAO, COM ROSCA DE 5/8", INCLUINDO PORCA E FLANGE</t>
  </si>
  <si>
    <t xml:space="preserve"> 00043466 </t>
  </si>
  <si>
    <t>FERRAMENTAS - FAMILIA PINTOR - HORISTA (ENCARGOS COMPLEMENTARES - COLETADO CAIXA)</t>
  </si>
  <si>
    <t xml:space="preserve"> 00043490 </t>
  </si>
  <si>
    <t>EPI - FAMILIA PINTOR - HORISTA (ENCARGOS COMPLEMENTARES - COLETADO CAIXA)</t>
  </si>
  <si>
    <t xml:space="preserve"> 00036888 </t>
  </si>
  <si>
    <t>GUARNICAO / MOLDURA / ARREMATE DE ACABAMENTO PARA ESQUADRIA, EM ALUMINIO PERFIL 25, ACABAMENTO ANODIZADO BRANCO OU BRILHANTE, PARA 1 FACE</t>
  </si>
  <si>
    <t xml:space="preserve"> 00039025 </t>
  </si>
  <si>
    <t>PORTA DE ABRIR EM ALUMINIO TIPO VENEZIANA, ACABAMENTO ANODIZADO NATURAL, SEM GUARNICAO/ALIZAR/VISTA, 87 X 210 CM</t>
  </si>
  <si>
    <t xml:space="preserve"> 00013393 </t>
  </si>
  <si>
    <t>QUADRO DE DISTRIBUICAO COM BARRAMENTO TRIFASICO, DE EMBUTIR, EM CHAPA DE ACO GALVANIZADO, PARA 12 DISJUNTORES DIN, 100 A</t>
  </si>
  <si>
    <t xml:space="preserve"> 91688 </t>
  </si>
  <si>
    <t>SERRA CIRCULAR DE BANCADA COM MOTOR ELÉTRICO POTÊNCIA DE 5HP, COM COIFA PARA DISCO 10" - DEPRECIAÇÃO. AF_08/2015</t>
  </si>
  <si>
    <t xml:space="preserve"> 91689 </t>
  </si>
  <si>
    <t>SERRA CIRCULAR DE BANCADA COM MOTOR ELÉTRICO POTÊNCIA DE 5HP, COM COIFA PARA DISCO 10" - JUROS. AF_08/2015</t>
  </si>
  <si>
    <t xml:space="preserve"> 91690 </t>
  </si>
  <si>
    <t>SERRA CIRCULAR DE BANCADA COM MOTOR ELÉTRICO POTÊNCIA DE 5HP, COM COIFA PARA DISCO 10" - MANUTENÇÃO. AF_08/2015</t>
  </si>
  <si>
    <t xml:space="preserve"> 91691 </t>
  </si>
  <si>
    <t>SERRA CIRCULAR DE BANCADA COM MOTOR ELÉTRICO POTÊNCIA DE 5HP, COM COIFA PARA DISCO 10" - MATERIAIS NA OPERAÇÃO. AF_08/2015</t>
  </si>
  <si>
    <t xml:space="preserve"> 00014618 </t>
  </si>
  <si>
    <t>SERRA CIRCULAR DE BANCADA COM MOTOR ELETRICO, POTENCIA DE *1600* W, PARA DISCO DE DIAMETRO DE 10" (250 MM)</t>
  </si>
  <si>
    <t xml:space="preserve"> 00038094 </t>
  </si>
  <si>
    <t>ESPELHO / PLACA DE 3 POSTOS 4" X 2", PARA INSTALACAO DE TOMADAS E INTERRUPTORES</t>
  </si>
  <si>
    <t xml:space="preserve"> 00038099 </t>
  </si>
  <si>
    <t>SUPORTE DE FIXACAO PARA ESPELHO / PLACA 4" X 2", PARA 3 MODULOS, PARA INSTALACAO DE TOMADAS E INTERRUPTORES (SOMENTE SUPORTE)</t>
  </si>
  <si>
    <t xml:space="preserve"> 91998 </t>
  </si>
  <si>
    <t xml:space="preserve"> 90582 </t>
  </si>
  <si>
    <t>VIBRADOR DE IMERSÃO, DIÂMETRO DE PONTEIRA 45MM, MOTOR ELÉTRICO TRIFÁSICO POTÊNCIA DE 2 CV - DEPRECIAÇÃO. AF_06/2015</t>
  </si>
  <si>
    <t xml:space="preserve"> 90583 </t>
  </si>
  <si>
    <t>VIBRADOR DE IMERSÃO, DIÂMETRO DE PONTEIRA 45MM, MOTOR ELÉTRICO TRIFÁSICO POTÊNCIA DE 2 CV - JUROS. AF_06/2015</t>
  </si>
  <si>
    <t xml:space="preserve"> 90584 </t>
  </si>
  <si>
    <t>VIBRADOR DE IMERSÃO, DIÂMETRO DE PONTEIRA 45MM, MOTOR ELÉTRICO TRIFÁSICO POTÊNCIA DE 2 CV - MANUTENÇÃO. AF_06/2015</t>
  </si>
  <si>
    <t xml:space="preserve"> 90585 </t>
  </si>
  <si>
    <t>VIBRADOR DE IMERSÃO, DIÂMETRO DE PONTEIRA 45MM, MOTOR ELÉTRICO TRIFÁSICO POTÊNCIA DE 2 CV - MATERIAIS NA OPERAÇÃO. AF_06/2015</t>
  </si>
  <si>
    <t xml:space="preserve"> 00013896 </t>
  </si>
  <si>
    <t>VIBRADOR DE IMERSAO, DIAMETRO DA PONTEIRA DE *45* MM, COM MOTOR ELETRICO TRIFASICO DE 2 HP (2 CV)</t>
  </si>
  <si>
    <t>(*) A taxa de incidência do ISS pode ser de 2 a 5%. Foi considerada a taxa cobrada pela Prefeitura Municipal, ou seja, 5% sobre a mão-deobra e considerada essa última 50% do custo total da obra, então 5% x 50% = 2,5%.</t>
  </si>
  <si>
    <t>Desonerado: 
Horista: 85,69%
Mensalista: 48,16%</t>
  </si>
  <si>
    <t xml:space="preserve"> 1.7 </t>
  </si>
  <si>
    <t xml:space="preserve"> 1.8 </t>
  </si>
  <si>
    <t xml:space="preserve"> 1.9 </t>
  </si>
  <si>
    <t xml:space="preserve"> 1.10 </t>
  </si>
  <si>
    <t xml:space="preserve"> 1.11 </t>
  </si>
  <si>
    <t xml:space="preserve"> 1.12 </t>
  </si>
  <si>
    <t xml:space="preserve"> 1.13 </t>
  </si>
  <si>
    <t xml:space="preserve"> 1.14 </t>
  </si>
  <si>
    <t xml:space="preserve"> 1.15 </t>
  </si>
  <si>
    <t xml:space="preserve"> 1.16 </t>
  </si>
  <si>
    <t>EQUIPAMENTOS</t>
  </si>
  <si>
    <t xml:space="preserve"> 1.1.1 </t>
  </si>
  <si>
    <t xml:space="preserve"> CPU_SOUSA_001 </t>
  </si>
  <si>
    <t>PLACA DE OBRA EM CHAPA DE ACO GALVANIZADO [ADAPTADO SINAPI 74209/01]</t>
  </si>
  <si>
    <t xml:space="preserve"> 1.1.2 </t>
  </si>
  <si>
    <t xml:space="preserve"> 1.2.1 </t>
  </si>
  <si>
    <t xml:space="preserve"> 1.2.2 </t>
  </si>
  <si>
    <t xml:space="preserve"> 1.2.3 </t>
  </si>
  <si>
    <t xml:space="preserve"> 94319 </t>
  </si>
  <si>
    <t>ATERRO MANUAL DE VALAS COM SOLO ARGILO-ARENOSO E COMPACTAÇÃO MECANIZADA. AF_05/2016</t>
  </si>
  <si>
    <t xml:space="preserve"> 1.3.1 </t>
  </si>
  <si>
    <t xml:space="preserve"> 94966 </t>
  </si>
  <si>
    <t>CONCRETO FCK = 30MPA, TRAÇO 1:2,1:2,5 (EM MASSA SECA DE CIMENTO/ AREIA MÉDIA/ BRITA 1) - PREPARO MECÂNICO COM BETONEIRA 400 L. AF_05/2021</t>
  </si>
  <si>
    <t xml:space="preserve"> 103670 </t>
  </si>
  <si>
    <t>LANÇAMENTO COM USO DE BALDES, ADENSAMENTO E ACABAMENTO DE CONCRETO EM ESTRUTURAS. AF_02/2022</t>
  </si>
  <si>
    <t xml:space="preserve"> 1.4.1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</si>
  <si>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</si>
  <si>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</si>
  <si>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1.4.2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</si>
  <si>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</si>
  <si>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</si>
  <si>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1.4.3 </t>
  </si>
  <si>
    <t xml:space="preserve"> 1.5.1 </t>
  </si>
  <si>
    <t xml:space="preserve"> 1.5.2 </t>
  </si>
  <si>
    <t xml:space="preserve"> 1.5.3 </t>
  </si>
  <si>
    <t xml:space="preserve"> 1.5.4 </t>
  </si>
  <si>
    <t xml:space="preserve"> 1.6.1 </t>
  </si>
  <si>
    <t xml:space="preserve"> 1.7.1 </t>
  </si>
  <si>
    <t xml:space="preserve"> 1.8.1 </t>
  </si>
  <si>
    <t xml:space="preserve"> 1.8.2 </t>
  </si>
  <si>
    <t xml:space="preserve"> 88495 </t>
  </si>
  <si>
    <t xml:space="preserve"> 88488 </t>
  </si>
  <si>
    <t xml:space="preserve"> 1.9.1 </t>
  </si>
  <si>
    <t xml:space="preserve"> 1.9.2 </t>
  </si>
  <si>
    <t xml:space="preserve"> 1.9.3 </t>
  </si>
  <si>
    <t xml:space="preserve"> 1.9.4 </t>
  </si>
  <si>
    <t xml:space="preserve"> 1.9.5 </t>
  </si>
  <si>
    <t xml:space="preserve"> 1.9.6 </t>
  </si>
  <si>
    <t xml:space="preserve"> 1.9.7 </t>
  </si>
  <si>
    <t xml:space="preserve"> 1.10.1 </t>
  </si>
  <si>
    <t xml:space="preserve"> 1.10.2 </t>
  </si>
  <si>
    <t>CAIXA OCTOGONAL 3" X 3", PVC, INSTALADA EM LAJE - FORNECIMENTO E INSTALAÇÃO. AF_03/2023</t>
  </si>
  <si>
    <t xml:space="preserve"> 1.10.3 </t>
  </si>
  <si>
    <t>CABO DE COBRE FLEXÍVEL ISOLADO, 1,5 MM², ANTI-CHAMA 450/750 V, PARA CIRCUITOS TERMINAIS - FORNECIMENTO E INSTALAÇÃO. AF_03/2023</t>
  </si>
  <si>
    <t xml:space="preserve"> 1.10.4 </t>
  </si>
  <si>
    <t>CABO DE COBRE FLEXÍVEL ISOLADO, 2,5 MM², ANTI-CHAMA 450/750 V, PARA CIRCUITOS TERMINAIS - FORNECIMENTO E INSTALAÇÃO. AF_03/2023</t>
  </si>
  <si>
    <t xml:space="preserve"> 1.10.5 </t>
  </si>
  <si>
    <t xml:space="preserve"> 1.10.6 </t>
  </si>
  <si>
    <t xml:space="preserve"> 1.10.7 </t>
  </si>
  <si>
    <t xml:space="preserve"> 1.10.8 </t>
  </si>
  <si>
    <t xml:space="preserve"> 1.10.9 </t>
  </si>
  <si>
    <t>TOMADA BAIXA DE EMBUTIR (1 MÓDULO), 2P+T 10 A, INCLUINDO SUPORTE E PLACA - FORNECIMENTO E INSTALAÇÃO. AF_03/2023</t>
  </si>
  <si>
    <t xml:space="preserve"> 103782 </t>
  </si>
  <si>
    <t>LUMINÁRIA TIPO PLAFON CIRCULAR, DE SOBREPOR, COM LED DE 12/13 W - FORNECIMENTO E INSTALAÇÃO. AF_03/2022</t>
  </si>
  <si>
    <t xml:space="preserve"> 1.11.1 </t>
  </si>
  <si>
    <t xml:space="preserve"> 1.11.2 </t>
  </si>
  <si>
    <t xml:space="preserve"> 1.11.3 </t>
  </si>
  <si>
    <t xml:space="preserve"> 1.11.4 </t>
  </si>
  <si>
    <t xml:space="preserve"> 1.11.5 </t>
  </si>
  <si>
    <t xml:space="preserve"> 1.12.1 </t>
  </si>
  <si>
    <t xml:space="preserve"> 1.12.2 </t>
  </si>
  <si>
    <t xml:space="preserve"> 1.12.3 </t>
  </si>
  <si>
    <t xml:space="preserve"> 1.12.4 </t>
  </si>
  <si>
    <t xml:space="preserve"> 1.12.5 </t>
  </si>
  <si>
    <t xml:space="preserve"> 1.12.6 </t>
  </si>
  <si>
    <t xml:space="preserve"> 1.12.7 </t>
  </si>
  <si>
    <t xml:space="preserve"> 96113 </t>
  </si>
  <si>
    <t>FORRO EM PLACAS DE GESSO, PARA AMBIENTES COMERCIAIS. AF_05/2017_PS</t>
  </si>
  <si>
    <t xml:space="preserve"> 1.13.1 </t>
  </si>
  <si>
    <t xml:space="preserve"> 1.13.2 </t>
  </si>
  <si>
    <t xml:space="preserve"> 1.14.1 </t>
  </si>
  <si>
    <t xml:space="preserve"> 1.14.2 </t>
  </si>
  <si>
    <t xml:space="preserve"> 1.14.3 </t>
  </si>
  <si>
    <t xml:space="preserve"> 1.14.4 </t>
  </si>
  <si>
    <t xml:space="preserve"> 1.14.5 </t>
  </si>
  <si>
    <t xml:space="preserve"> 1.15.1 </t>
  </si>
  <si>
    <t xml:space="preserve"> 1.15.2 </t>
  </si>
  <si>
    <t xml:space="preserve"> 1.15.3 </t>
  </si>
  <si>
    <t xml:space="preserve"> 1.16.1 </t>
  </si>
  <si>
    <t xml:space="preserve"> 1.16.2 </t>
  </si>
  <si>
    <t xml:space="preserve"> 94962 </t>
  </si>
  <si>
    <t>CONCRETO MAGRO PARA LASTRO, TRAÇO 1:4,5:4,5 (EM MASSA SECA DE CIMENTO/ AREIA MÉDIA/ BRITA 1) - PREPARO MECÂNICO COM BETONEIRA 400 L. AF_05/2021</t>
  </si>
  <si>
    <t xml:space="preserve"> 90447 </t>
  </si>
  <si>
    <t>RASGO EM ALVENARIA PARA ELETRODUTOS COM DIAMETROS MENORES OU IGUAIS A 40 MM. AF_05/2015</t>
  </si>
  <si>
    <t xml:space="preserve"> 91940 </t>
  </si>
  <si>
    <t>CAIXA RETANGULAR 4" X 2" MÉDIA (1,30 M DO PISO), PVC, INSTALADA EM PAREDE - FORNECIMENTO E INSTALAÇÃO. AF_03/2023</t>
  </si>
  <si>
    <t>CAIXA RETANGULAR 4" X 2" BAIXA (0,30 M DO PISO), PVC, INSTALADA EM PAREDE - FORNECIMENTO E INSTALAÇÃO. AF_03/2023</t>
  </si>
  <si>
    <t xml:space="preserve"> 91939 </t>
  </si>
  <si>
    <t>CAIXA RETANGULAR 4" X 2" ALTA (2,00 M DO PISO), PVC, INSTALADA EM PAREDE - FORNECIMENTO E INSTALAÇÃO. AF_03/2023</t>
  </si>
  <si>
    <t>PAVI - PAVIMENTAÇÃO</t>
  </si>
  <si>
    <t>CAIBRO NAO APARELHADO *6 X 6* CM, EM MACARANDUBA, ANGELIM OU EQUIVALENTE DA REGIAO - BRUTA</t>
  </si>
  <si>
    <t xml:space="preserve"> 00006079 </t>
  </si>
  <si>
    <t>ARGILA, ARGILA VERMELHA OU ARGILA ARENOSA (RETIRADA NA JAZIDA, SEM TRANSPORTE)</t>
  </si>
  <si>
    <t xml:space="preserve"> 92264 </t>
  </si>
  <si>
    <t>FABRICAÇÃO DE FÔRMA PARA PILARES E ESTRUTURAS SIMILARES, EM CHAPA DE MADEIRA COMPENSADA PLASTIFICADA, E = 18 MM. AF_09/2020</t>
  </si>
  <si>
    <t xml:space="preserve"> 92266 </t>
  </si>
  <si>
    <t>FABRICAÇÃO DE FÔRMA PARA VIGAS, EM CHAPA DE MADEIRA COMPENSADA PLASTIFICADA, E = 18 MM. AF_09/2020</t>
  </si>
  <si>
    <t xml:space="preserve"> 00040339 </t>
  </si>
  <si>
    <t>LOCACAO DE CRUZETA PARA ESCORA METALICA</t>
  </si>
  <si>
    <t xml:space="preserve"> 00039961 </t>
  </si>
  <si>
    <t>SILICONE ACETICO USO GERAL INCOLOR 280 G</t>
  </si>
  <si>
    <t xml:space="preserve"> 00043626 </t>
  </si>
  <si>
    <t>MASSA CORRIDA PARA SUPERFICIES DE AMBIENTES INTERNOS</t>
  </si>
  <si>
    <t xml:space="preserve"> 00001571 </t>
  </si>
  <si>
    <t>TERMINAL A COMPRESSAO EM COBRE ESTANHADO PARA CABO 4 MM2, 1 FURO E 1 COMPRESSAO, PARA PARAFUSO DE FIXACAO M5</t>
  </si>
  <si>
    <t>SUPORTE PARAFUSADO COM PLACA DE ENCAIXE 4" X 2" MÉDIO (1,30 M DO PISO) PARA PONTO ELÉTRICO - FORNECIMENTO E INSTALAÇÃO. AF_03/2023</t>
  </si>
  <si>
    <t xml:space="preserve"> 91966 </t>
  </si>
  <si>
    <t>INTERRUPTOR SIMPLES (3 MÓDULOS), 10A/250V, SEM SUPORTE E SEM PLACA - FORNECIMENTO E INSTALAÇÃO. AF_03/2023</t>
  </si>
  <si>
    <t>TOMADA BAIXA DE EMBUTIR (1 MÓDULO), 2P+T 10 A, SEM SUPORTE E SEM PLACA - FORNECIMENTO E INSTALAÇÃO. AF_03/2023</t>
  </si>
  <si>
    <t xml:space="preserve"> 00001292 </t>
  </si>
  <si>
    <t>PISO EM CERAMICA ESMALTADA EXTRA, PEI MAIOR OU IGUAL A 4, FORMATO MAIOR QUE 2025 CM2</t>
  </si>
  <si>
    <t xml:space="preserve"> 89529 </t>
  </si>
  <si>
    <t>JOELHO 90 GRAUS, PVC, SERIE R, ÁGUA PLUVIAL, DN 100 MM, JUNTA ELÁSTICA, FORNECIDO E INSTALADO EM RAMAL DE ENCAMINHAMENTO. AF_06/2022</t>
  </si>
  <si>
    <t xml:space="preserve"> 89578 </t>
  </si>
  <si>
    <t>TUBO PVC, SÉRIE R, ÁGUA PLUVIAL, DN 100 MM, FORNECIDO E INSTALADO EM CONDUTORES VERTICAIS DE ÁGUAS PLUVIAIS. AF_06/2022</t>
  </si>
  <si>
    <t xml:space="preserve"> 00010997 </t>
  </si>
  <si>
    <t>ELETRODO REVESTIDO AWS - E7018, DIAMETRO IGUAL A 4,00 MM</t>
  </si>
  <si>
    <t xml:space="preserve"> 88317 </t>
  </si>
  <si>
    <t>SOLDADOR COM ENCARGOS COMPLEMENTARES</t>
  </si>
  <si>
    <t xml:space="preserve"> 95359 </t>
  </si>
  <si>
    <t>CURSO DE CAPACITAÇÃO PARA OPERADOR DE GUINDASTE (ENCARGOS COMPLEMENTARES) - HORISTA</t>
  </si>
  <si>
    <t xml:space="preserve"> 00004254 </t>
  </si>
  <si>
    <t>OPERADOR DE GUINDASTE</t>
  </si>
  <si>
    <t xml:space="preserve"> 95379 </t>
  </si>
  <si>
    <t>CURSO DE CAPACITAÇÃO PARA SOLDADOR (ENCARGOS COMPLEMENTARES) - HORISTA</t>
  </si>
  <si>
    <t xml:space="preserve"> 00006160 </t>
  </si>
  <si>
    <t>SOLDADOR (HORISTA)</t>
  </si>
  <si>
    <t xml:space="preserve"> 00005074 </t>
  </si>
  <si>
    <t>PREGO DE ACO POLIDO COM CABECA 15 X 18 (1 1/2 X 13)</t>
  </si>
  <si>
    <t xml:space="preserve"> 93288 </t>
  </si>
  <si>
    <t>GUINDASTE HIDRÁULICO AUTOPROPELIDO, COM LANÇA TELESCÓPICA 40 M, CAPACIDADE MÁXIMA 60 T, POTÊNCIA 260 KW - CHI DIURNO. AF_03/2016</t>
  </si>
  <si>
    <t xml:space="preserve"> 88296 </t>
  </si>
  <si>
    <t>OPERADOR DE GUINDASTE COM ENCARGOS COMPLEMENTARES</t>
  </si>
  <si>
    <t xml:space="preserve"> 93283 </t>
  </si>
  <si>
    <t>GUINDASTE HIDRÁULICO AUTOPROPELIDO, COM LANÇA TELESCÓPICA 40 M, CAPACIDADE MÁXIMA 60 T, POTÊNCIA 260 KW - DEPRECIAÇÃO. AF_03/2016</t>
  </si>
  <si>
    <t xml:space="preserve"> 93284 </t>
  </si>
  <si>
    <t>GUINDASTE HIDRÁULICO AUTOPROPELIDO, COM LANÇA TELESCÓPICA 40 M, CAPACIDADE MÁXIMA 60 T, POTÊNCIA 260 KW - JUROS. AF_03/2016</t>
  </si>
  <si>
    <t xml:space="preserve"> 93296 </t>
  </si>
  <si>
    <t>GUINDASTE HIDRÁULICO AUTOPROPELIDO, COM LANÇA TELESCÓPICA 40 M, CAPACIDADE MÁXIMA 60 T, POTÊNCIA 260 KW - IMPOSTOS E SEGUROS. AF_03/2016</t>
  </si>
  <si>
    <t xml:space="preserve"> 93287 </t>
  </si>
  <si>
    <t>GUINDASTE HIDRÁULICO AUTOPROPELIDO, COM LANÇA TELESCÓPICA 40 M, CAPACIDADE MÁXIMA 60 T, POTÊNCIA 260 KW - CHP DIURNO. AF_03/2016</t>
  </si>
  <si>
    <t xml:space="preserve"> 93285 </t>
  </si>
  <si>
    <t>GUINDASTE HIDRÁULICO AUTOPROPELIDO, COM LANÇA TELESCÓPICA 40 M, CAPACIDADE MÁXIMA 60 T, POTÊNCIA 260 KW - MANUTENÇÃO. AF_03/2016</t>
  </si>
  <si>
    <t xml:space="preserve"> 93286 </t>
  </si>
  <si>
    <t>GUINDASTE HIDRÁULICO AUTOPROPELIDO, COM LANÇA TELESCÓPICA 40 M, CAPACIDADE MÁXIMA 60 T, POTÊNCIA 260 KW - MATERIAIS NA OPERAÇÃO. AF_03/2016</t>
  </si>
  <si>
    <t xml:space="preserve"> 00044474 </t>
  </si>
  <si>
    <t>GUINDASTE HIDRAULICO AUTOPROPELIDO, COM LANCA TELESCOPICA 40 M, CAPACIDADE MAXIMA 60 T, POTENCIA 260 KW, TRACAO  6 X 6</t>
  </si>
  <si>
    <t xml:space="preserve"> 00000299 </t>
  </si>
  <si>
    <t>ANEL BORRACHA, DN 100 MM, PARA TUBO SERIE REFORCADA ESGOTO PREDIAL</t>
  </si>
  <si>
    <t xml:space="preserve"> 00020151 </t>
  </si>
  <si>
    <t>JOELHO, PVC SERIE R, 45 GRAUS, DN 100 MM, PARA ESGOTO PREDIAL</t>
  </si>
  <si>
    <t xml:space="preserve"> 00020157 </t>
  </si>
  <si>
    <t>JOELHO, PVC SERIE R, 90 GRAUS, DN 100 MM, PARA ESGOTO PREDIAL</t>
  </si>
  <si>
    <t xml:space="preserve"> 00007307 </t>
  </si>
  <si>
    <t>FUNDO ANTICORROSIVO PARA METAIS FERROSOS (ZARCAO)</t>
  </si>
  <si>
    <t xml:space="preserve"> 00012815 </t>
  </si>
  <si>
    <t>FITA CREPE ROLO DE 25 MM X 50 M</t>
  </si>
  <si>
    <t xml:space="preserve"> 00043468 </t>
  </si>
  <si>
    <t>FERRAMENTAS - FAMILIA SOLDADOR - HORISTA (ENCARGOS COMPLEMENTARES - COLETADO CAIXA)</t>
  </si>
  <si>
    <t xml:space="preserve"> 00043492 </t>
  </si>
  <si>
    <t>EPI - FAMILIA SOLDADOR - HORISTA (ENCARGOS COMPLEMENTARES - COLETADO CAIXA)</t>
  </si>
  <si>
    <t xml:space="preserve"> 00009841 </t>
  </si>
  <si>
    <t>TUBO PVC, SERIE R, DN 100 MM, PARA ESGOTO OU AGUAS PLUVIAIS PREDIAL (NBR 5688)</t>
  </si>
  <si>
    <t>Fazer Negócio (***)</t>
  </si>
  <si>
    <r>
      <t>(***) Cobrança a que se refere o inciso I do Art. 4º da Lei 2.211, de 25 de novembro de 2009, que lêr-se:</t>
    </r>
    <r>
      <rPr>
        <b/>
        <i/>
        <sz val="11"/>
        <rFont val="Arial"/>
        <family val="2"/>
      </rPr>
      <t xml:space="preserve"> "O produto resultante de 1,5% (hum vírgula cinco porcento) sobre todos os valores de pagamentos realizados pelo Município de Sousa, relativos ao fornecimento de bens, serviços e contratação de obras, creditados automanticamente ao FUNDO MUNICIPAL DE APOIO AO MICRO E PEQUENOS NEGÓCIOS." </t>
    </r>
  </si>
  <si>
    <t>QUADRO DE COMPOSIÇÃO DO BDI - Materiais</t>
  </si>
  <si>
    <t>2) Os Tributos hoje aplicáveis são: PIS (0,28%), COFINS (1,30%)</t>
  </si>
  <si>
    <t>2) Os Tributos atualmente aplicáveis são: PIS (0,28%), COFINS (1,30%), ISS (2,50%), CPRB (4,50%) e FN (1,50%)</t>
  </si>
  <si>
    <t xml:space="preserve">SINAPI - 06/2023 - Paraíba
</t>
  </si>
  <si>
    <t>CONSTRUÇÃO DE QUADRA POLIESPORTIVA</t>
  </si>
  <si>
    <t>INFRA-ESTRUTURA: FUNDAÇÕES (TODA A QUADRA)</t>
  </si>
  <si>
    <t>SUPERESTRUTURA (PILARES, VIGAS E LAJES) - TODA A QUADRA</t>
  </si>
  <si>
    <t>ELEVAÇÃO (murada)</t>
  </si>
  <si>
    <t>COBERTURA</t>
  </si>
  <si>
    <t>REVESTIMENTO DE PAREDES</t>
  </si>
  <si>
    <t>PAVIMENTAÇÃO</t>
  </si>
  <si>
    <t>INSTALAÇÃO ELÉTRICA (REFERENTE À TODA QUADRA)</t>
  </si>
  <si>
    <t>ELETRODUTOS E ACESSORIOS</t>
  </si>
  <si>
    <t>CABOS E FIOS</t>
  </si>
  <si>
    <t>ILUMINAÇÃO E TOMADAS</t>
  </si>
  <si>
    <t>DRENAGEM PLUVIAL</t>
  </si>
  <si>
    <t xml:space="preserve"> 1.17 </t>
  </si>
  <si>
    <t>PREVENÇÃO E COMBATE A INCÊNDIO</t>
  </si>
  <si>
    <t xml:space="preserve"> 1.18 </t>
  </si>
  <si>
    <t>ARQUIBANCADA</t>
  </si>
  <si>
    <t xml:space="preserve"> 1.19 </t>
  </si>
  <si>
    <t>SERVIÇOS FINAIS</t>
  </si>
  <si>
    <t>Serviços = 24,42%        Materiais = 14,30%</t>
  </si>
  <si>
    <t xml:space="preserve"> CPU_SOUSA_008 </t>
  </si>
  <si>
    <t>ESCAVACAO MANUAL EM SOLO-PROF. ATE 1,50 M [ADAPTADO SINAPI 79561/001]</t>
  </si>
  <si>
    <t>SAPATAS ISOLADAS/ARRANQUE DOS PILARES</t>
  </si>
  <si>
    <t xml:space="preserve"> 1.3.1.1 </t>
  </si>
  <si>
    <t xml:space="preserve"> 1.3.1.2 </t>
  </si>
  <si>
    <t xml:space="preserve"> CPU_SOUSA_010 </t>
  </si>
  <si>
    <t>ALVENARIA EM TIJOLO CERAMICO FURADO 9X19X19CM, 1 VEZ (ESPESSURA 19 CM),  ASSENTADO EM ARGAMASSA TRACO 1:4 (CIMENTO E AREIA MEDIA NAO PENEIRADA),  PREPARO MANUAL, JUNTA1 CM [ADAPTADO SINAPI 73935/002]</t>
  </si>
  <si>
    <t xml:space="preserve"> 1.3.1.3 </t>
  </si>
  <si>
    <t xml:space="preserve"> 1.3.1.4 </t>
  </si>
  <si>
    <t xml:space="preserve"> 96535 </t>
  </si>
  <si>
    <t>FABRICAÇÃO, MONTAGEM E DESMONTAGEM DE FÔRMA PARA SAPATA, EM MADEIRA SERRADA, E=25 MM, 4 UTILIZAÇÕES. AF_06/2017</t>
  </si>
  <si>
    <t xml:space="preserve"> 1.3.1.5 </t>
  </si>
  <si>
    <t xml:space="preserve"> 1.3.1.6 </t>
  </si>
  <si>
    <t xml:space="preserve"> 1.3.1.7 </t>
  </si>
  <si>
    <t xml:space="preserve"> 1.3.1.8 </t>
  </si>
  <si>
    <t xml:space="preserve"> 1.3.1.9 </t>
  </si>
  <si>
    <t xml:space="preserve"> 1.3.1.10 </t>
  </si>
  <si>
    <t xml:space="preserve"> 1.3.1.11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</si>
  <si>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</si>
  <si>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</si>
  <si>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1.3.1.12 </t>
  </si>
  <si>
    <t xml:space="preserve"> 1.3.1.13 </t>
  </si>
  <si>
    <t xml:space="preserve"> CPU_SOUSA_011 </t>
  </si>
  <si>
    <t>IMPERMEABILIZACAO DE ESTRUTURAS ENTERRADAS, COM TINTA ASFALTICA, DUAS  DEMAOS. [ADAPTADO SINAPI 74106/001]</t>
  </si>
  <si>
    <t xml:space="preserve"> 1.3.1.14 </t>
  </si>
  <si>
    <t>CONCRETO ARMADO PARA PILARES DA EDIFICAÇÃO</t>
  </si>
  <si>
    <t xml:space="preserve"> 1.4.1.1 </t>
  </si>
  <si>
    <t xml:space="preserve"> 1.4.1.2 </t>
  </si>
  <si>
    <t xml:space="preserve"> 1.4.1.3 </t>
  </si>
  <si>
    <t xml:space="preserve"> 1.4.1.4 </t>
  </si>
  <si>
    <t xml:space="preserve"> 1.4.1.5 </t>
  </si>
  <si>
    <t xml:space="preserve"> 92764 </t>
  </si>
  <si>
    <t>ARMAÇÃO DE PILAR OU VIGA DE ESTRUTURA CONVENCIONAL DE CONCRETO ARMADO UTILIZANDO AÇO CA-50 DE 16,0 MM - MONTAGEM. AF_06/2022</t>
  </si>
  <si>
    <t xml:space="preserve"> 1.4.1.6 </t>
  </si>
  <si>
    <t xml:space="preserve"> 1.4.1.7 </t>
  </si>
  <si>
    <t>CONCRETO ARMADO PARA VIGAS DA EDIFICAÇÃO</t>
  </si>
  <si>
    <t xml:space="preserve"> 1.4.2.1 </t>
  </si>
  <si>
    <t xml:space="preserve"> 1.4.2.2 </t>
  </si>
  <si>
    <t xml:space="preserve"> 1.4.2.3 </t>
  </si>
  <si>
    <t xml:space="preserve"> 1.4.2.4 </t>
  </si>
  <si>
    <t xml:space="preserve"> 1.4.2.5 </t>
  </si>
  <si>
    <t xml:space="preserve"> 1.4.2.6 </t>
  </si>
  <si>
    <t xml:space="preserve"> 1.4.2.7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</si>
  <si>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</si>
  <si>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</si>
  <si>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</si>
  <si>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</si>
  <si>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</si>
  <si>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1.4.3.3 </t>
  </si>
  <si>
    <t xml:space="preserve"> 1.4.3.4 </t>
  </si>
  <si>
    <t xml:space="preserve"> 1.4.3.5 </t>
  </si>
  <si>
    <t xml:space="preserve"> 1.4.3.6 </t>
  </si>
  <si>
    <t xml:space="preserve"> 103322 </t>
  </si>
  <si>
    <t>ALVENARIA DE VEDAÇÃO DE BLOCOS CERÂMICOS FURADOS NA VERTICAL DE 9X19X39 CM (ESPESSURA 9 CM) E ARGAMASSA DE ASSENTAMENTO COM PREPARO EM BETONEIRA. AF_12/2021</t>
  </si>
  <si>
    <t xml:space="preserve"> CPU_SOUSA_012 </t>
  </si>
  <si>
    <t>COBOGO DE CONCRETO (ELEMENTO VAZADO), 7X50X50CM, ASSENTADO COM  ARGAMASSA TRACO 1:3 (CIMENTO E AREIA) [ADAPTADO SINAPI 73937/003]</t>
  </si>
  <si>
    <t xml:space="preserve"> 93182 </t>
  </si>
  <si>
    <t>VERGA PRÉ-MOLDADA PARA JANELAS COM ATÉ 1,5 M DE VÃO. AF_03/2016</t>
  </si>
  <si>
    <t xml:space="preserve"> 93184 </t>
  </si>
  <si>
    <t>VERGA PRÉ-MOLDADA PARA PORTAS COM ATÉ 1,5 M DE VÃO. AF_03/2016</t>
  </si>
  <si>
    <t xml:space="preserve"> 1.5.5 </t>
  </si>
  <si>
    <t xml:space="preserve"> 93194 </t>
  </si>
  <si>
    <t>CONTRAVERGA PRÉ-MOLDADA PARA VÃOS DE ATÉ 1,5 M DE COMPRIMENTO. AF_03/2016</t>
  </si>
  <si>
    <t>PORTÃO DE FERRO</t>
  </si>
  <si>
    <t xml:space="preserve"> 1.6.1.1 </t>
  </si>
  <si>
    <t xml:space="preserve"> 1.6.1.2 </t>
  </si>
  <si>
    <t xml:space="preserve"> CPU_SOUSA_013 </t>
  </si>
  <si>
    <t>PORTAO DE FERRO EM CHAPA GALVANIZADA PLANA 14 GSG [ADAPTADO SINAPI 68054]</t>
  </si>
  <si>
    <t>ESTRUTRA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</si>
  <si>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</si>
  <si>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</si>
  <si>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</si>
  <si>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</si>
  <si>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</si>
  <si>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</si>
  <si>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</si>
  <si>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100434 </t>
  </si>
  <si>
    <t>CALHA DE BEIRAL, SEMICIRCULAR DE PVC, DIAMETRO 125 MM, INCLUINDO CABECEIRAS, EMENDAS, BOCAIS, SUPORTES E VEDAÇÕES, EXCLUINDO CONDUTORES, INCLUSO TRANSPORTE VERTICAL. AF_07/2019</t>
  </si>
  <si>
    <t xml:space="preserve"> 1.7.1.4 </t>
  </si>
  <si>
    <t xml:space="preserve"> 1.7.1.5 </t>
  </si>
  <si>
    <t xml:space="preserve"> 98560 </t>
  </si>
  <si>
    <t>IMPERMEABILIZAÇÃO DE PISO COM ARGAMASSA DE CIMENTO E AREIA, COM ADITIVO IMPERMEABILIZANTE, E = 2CM. AF_06/2018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</si>
  <si>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</si>
  <si>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</si>
  <si>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CPU_SOUSA_014 </t>
  </si>
  <si>
    <t>COMPACTACAO MECANICA, SEM CONTROLE DO GC (C/COMPACTADOR PLACA 400 KG)  [ADAPTADO 74005/001]</t>
  </si>
  <si>
    <t xml:space="preserve"> 87256 </t>
  </si>
  <si>
    <t>REVESTIMENTO CERÂMICO PARA PISO COM PLACAS TIPO ESMALTADA EXTRA DE DIMENSÕES 60X60 CM APLICADA EM AMBIENTES DE ÁREA ENTRE 5 M2 E 10 M2. AF_02/2023_PE</t>
  </si>
  <si>
    <t xml:space="preserve"> CPU_SOUSA_015 </t>
  </si>
  <si>
    <t>PISO EM CONCRETO 20MPA PREPARO MECANICO, ESPESSURA 7 CM, COM ARMACAO EM  TELA SOLDADA [ADAPTADO 72183]</t>
  </si>
  <si>
    <t xml:space="preserve"> CPU_SOUSA_021 </t>
  </si>
  <si>
    <t>PISO INDUSTRIAL ALTA RESISTENCIA, ESPESSURA 12MM, INCLUSO JUNTAS DE  DILATACAO PLASTICAS E POLIMENTO MECANIZADO [ADAPTADO 72137]</t>
  </si>
  <si>
    <t xml:space="preserve"> CPU_SOUSA_002 </t>
  </si>
  <si>
    <t>PISO TÁTIL DIRECIONAL E/OU ALERTA, DE CONCRETO, NA COR NATURAL, P/DEFICIENTES  VISUAIS, DIMENSÕES 25X25CM, APLICADO COM ARGAMASSA INDUSTRIALIZADA AC-II,  REJUNTADO, EXCLUSIVE REGULARIZAÇÃO DE BASE (ADAPTADO DE 09418/ORSE)</t>
  </si>
  <si>
    <t xml:space="preserve"> 1.9.8 </t>
  </si>
  <si>
    <t xml:space="preserve"> CPU_SOUSA_022 </t>
  </si>
  <si>
    <t>Solo-cimento compactado - Traço 1:18, inclusive cimento e arenoso comercial [ADAPTADO  ORSE 11356]</t>
  </si>
  <si>
    <t>FUNDO SELADOR ACRÍLICO, APLICAÇÃO MANUAL EM PAREDE, UMA DEMÃO. AF_04/2023</t>
  </si>
  <si>
    <t>EMASSAMENTO COM MASSA LÁTEX, APLICAÇÃO EM PAREDE, UMA DEMÃO, LIXAMENTO MANUAL. AF_04/2023</t>
  </si>
  <si>
    <t>PINTURA LÁTEX ACRÍLICA PREMIUM, APLICAÇÃO MANUAL EM PAREDES, DUAS DEMÃOS. AF_04/2023</t>
  </si>
  <si>
    <t xml:space="preserve"> CPU_SOUSA_016 </t>
  </si>
  <si>
    <t>APLICAÇÃO DE FUNDO SELADOR LÁTEX PVA EM TETO, UMA DEMÃO. AF_06/2014  [ADAPTADO 88482]</t>
  </si>
  <si>
    <t xml:space="preserve"> 88496 </t>
  </si>
  <si>
    <t>EMASSAMENTO COM MASSA LÁTEX, APLICAÇÃO EM TETO, DUAS DEMÃOS, LIXAMENTO MANUAL. AF_04/2023</t>
  </si>
  <si>
    <t>PINTURA LÁTEX ACRÍLICA PREMIUM, APLICAÇÃO MANUAL EM TETO, DUAS DEMÃOS. AF_04/2023</t>
  </si>
  <si>
    <t xml:space="preserve"> 102494 </t>
  </si>
  <si>
    <t>PINTURA DE PISO COM TINTA EPÓXI, APLICAÇÃO MANUAL, 2 DEMÃOS, INCLUSO PRIMER EPÓXI. AF_05/2021</t>
  </si>
  <si>
    <t xml:space="preserve"> CPU_SOUSA_004 </t>
  </si>
  <si>
    <t>FUNDO PREPARADOR PRIMER A BASE DE EPOXI, PARA ESTRUTURA METALICA, UMA DEMAO, ESPESSURA DE 25 MICRA (ADAPTADO DE SINAPI 73865/1)</t>
  </si>
  <si>
    <t xml:space="preserve"> CPU_SOUSA_005 </t>
  </si>
  <si>
    <t>PINTURA ESMALTE FOSCO, DUAS DEMAOS, SOBRE SUPERFICIE METALICA, INCLUSO UMA DEMAO DE FUNDO ANTICORROSIVO. UTILIZACAO DE REVOLVER ( AR-COMPRIMIDO) (ADAPTADO DE SINAPI 74145/1)</t>
  </si>
  <si>
    <t>DISJUNTOR TIPO NEMA, TRIPOLAR 10  ATE  50A, TENSAO MAXIMA DE 415 V</t>
  </si>
  <si>
    <t xml:space="preserve"> 93656 </t>
  </si>
  <si>
    <t>DISJUNTOR MONOPOLAR TIPO DIN, CORRENTE NOMINAL DE 25A - FORNECIMENTO E INSTALAÇÃO. AF_10/2020</t>
  </si>
  <si>
    <t xml:space="preserve"> 93653 </t>
  </si>
  <si>
    <t>DISJUNTOR MONOPOLAR TIPO DIN, CORRENTE NOMINAL DE 10A - FORNECIMENTO E INSTALAÇÃO. AF_10/2020</t>
  </si>
  <si>
    <t xml:space="preserve"> 93654 </t>
  </si>
  <si>
    <t>DISJUNTOR MONOPOLAR TIPO DIN, CORRENTE NOMINAL DE 16A - FORNECIMENTO E INSTALAÇÃO. AF_10/2020</t>
  </si>
  <si>
    <t xml:space="preserve"> 91846 </t>
  </si>
  <si>
    <t>ELETRODUTO FLEXÍVEL CORRUGADO, PVC, DN 32 MM (1"), PARA CIRCUITOS TERMINAIS, INSTALADO EM LAJE - FORNECIMENTO E INSTALAÇÃO. AF_03/2023</t>
  </si>
  <si>
    <t xml:space="preserve"> 91856 </t>
  </si>
  <si>
    <t>ELETRODUTO FLEXÍVEL CORRUGADO, PVC, DN 32 MM (1"), PARA CIRCUITOS TERMINAIS, INSTALADO EM PAREDE - FORNECIMENTO E INSTALAÇÃO. AF_03/2023</t>
  </si>
  <si>
    <t xml:space="preserve"> 91992 </t>
  </si>
  <si>
    <t>TOMADA ALTA DE EMBUTIR (1 MÓDULO), 2P+T 10 A, INCLUINDO SUPORTE E PLACA - FORNECIMENTO E INSTALAÇÃO. AF_03/2023</t>
  </si>
  <si>
    <t xml:space="preserve"> 97601 </t>
  </si>
  <si>
    <t>REFLETOR EM ALUMÍNIO, DE SUPORTE E ALÇA, COM LÂMPADA VAPOR DE MERCÚRIO DE 250 W, COM REATOR ALTO FATOR DE POTÊNCIA - FORNECIMENTO E INSTALAÇÃO. AF_02/2020</t>
  </si>
  <si>
    <t>CONJUNTO PARA FUTSAL COM PAR DE TRAVES OFICIAIS DE 3,00 X 2,00 M EM TUBO DE ACO GALVANIZADO 3" COM REQUADROS EM TUBO DE 1", PINTURA EM PRIMER COM TINTA ESMALTE SINTETICO E REDES DE POLIETILENO FIO 4 MM</t>
  </si>
  <si>
    <t xml:space="preserve"> CPU_SOUSA_003 </t>
  </si>
  <si>
    <t>ESTRUTURA METÁLICA MÓVEL PARA TABELA EM AÇO COM ARO PARA BASQUETE, PADRÃO OFICIAL, EM TUBO GALVANIZADO D=5" - INSTALADA (ADAPTADO DE ORSE 2419)")</t>
  </si>
  <si>
    <t>und</t>
  </si>
  <si>
    <t>CONJUNTO PARA QUADRA DE  VOLEI COM POSTES EM TUBO DE ACO GALVANIZADO 3", H = *255* CM, PINTURA EM TINTA ESMALTE SINTETICO, REDE DE NYLON COM 2 MM, MALHA 10 X 10 CM E ANTENAS OFICIAIS EM FIBRA DE VIDRO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</si>
  <si>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</si>
  <si>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</si>
  <si>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</si>
  <si>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1.16.4 </t>
  </si>
  <si>
    <t xml:space="preserve"> 1.16.5 </t>
  </si>
  <si>
    <t xml:space="preserve"> CPU_SOUSA_017 </t>
  </si>
  <si>
    <t>CAIXA DE INSPEÇÃO 80X80X80CM EM ALVENARIA - EXECUÇÃO [ADAPTADO 72289]</t>
  </si>
  <si>
    <t xml:space="preserve"> 1.17.1 </t>
  </si>
  <si>
    <t xml:space="preserve"> CPU_SOUSA_018 </t>
  </si>
  <si>
    <t>EXTINTOR DE PQS 4KG - FORNECIMENTO E INSTALACAO [ADAPTADO 72553]</t>
  </si>
  <si>
    <t xml:space="preserve"> 1.17.2 </t>
  </si>
  <si>
    <t xml:space="preserve"> CPU_SOUSA_019 </t>
  </si>
  <si>
    <t>EXTINTOR INCENDIO AGUA-PRESSURIZADA 10L INCL SUPORTE PAREDE CARGA  COMPLETA FORNECIMENTO E COLOCACAOO [ADAPTADO 73775/002]</t>
  </si>
  <si>
    <t xml:space="preserve"> 1.17.3 </t>
  </si>
  <si>
    <t xml:space="preserve"> CPU_SOUSA_020 </t>
  </si>
  <si>
    <t>PLACA DE SINALIZACAO DE SEGURANCA CONTRA INCENDIO, FOTOLUMINESCENTE,  QUADRADA, *20 X 20* CM, EM PVC *2* MM ANTI-CHAMAS (SIMBOLOS, CORES E  PICTOGRAMAS CONFORME NBR 13434) [ADAPTADO ORSE 12137]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</si>
  <si>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</si>
  <si>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</si>
  <si>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</si>
  <si>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1.18.1 </t>
  </si>
  <si>
    <t xml:space="preserve"> 1.18.2 </t>
  </si>
  <si>
    <t xml:space="preserve"> 1.18.3 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</si>
  <si>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</si>
  <si>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</si>
  <si>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</si>
  <si>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</si>
  <si>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</si>
  <si>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</si>
  <si>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</si>
  <si>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</si>
  <si>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</si>
  <si>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</si>
  <si>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</si>
  <si>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</si>
  <si>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1.19.1 </t>
  </si>
  <si>
    <t xml:space="preserve"> CPU_SOUSA_006 </t>
  </si>
  <si>
    <t>LIMPEZA FINAL DA OBRA (ADAPTADO DE SINAPI 9537)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</si>
  <si>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</si>
  <si>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</si>
  <si>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</si>
  <si>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</si>
  <si>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</si>
  <si>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¼), COM TELA DE ARAME GALVANIZADO, FIO 14 BWG E MALHA QUADRADA 5X5CM (EXCETO MURETA). AF_03/2021</t>
  </si>
  <si>
    <t xml:space="preserve"> 87373 </t>
  </si>
  <si>
    <t>ARGAMASSA TRAÇO 1:4 (EM VOLUME DE CIMENTO E AREIA MÉDIA ÚMIDA) PARA CONTRAPISO, PREPARO MANUAL. AF_08/2019</t>
  </si>
  <si>
    <t>BETONEIRA CAPACIDADE NOMINAL DE 400 L, CAPACIDADE DE MISTURA 280 L, MOTOR ELÉTRICO TRIFÁSICO POTÊNCIA DE 2 CV, SEM CARREGADOR - CHP DIURNO. AF_05/2023</t>
  </si>
  <si>
    <t>BETONEIRA CAPACIDADE NOMINAL DE 400 L, CAPACIDADE DE MISTURA 280 L, MOTOR ELÉTRICO TRIFÁSICO POTÊNCIA DE 2 CV, SEM CARREGADOR - CHI DIURNO. AF_05/2023</t>
  </si>
  <si>
    <t xml:space="preserve"> 92805 </t>
  </si>
  <si>
    <t>CORTE E DOBRA DE AÇO CA-50, DIÂMETRO DE 16,0 MM. AF_06/2022</t>
  </si>
  <si>
    <t xml:space="preserve"> 00040270 </t>
  </si>
  <si>
    <t>VIGA DE ESCORAMAENTO H20, DE MADEIRA, PESO DE 5,00 A 5,20 KG/M, COM EXTREMIDADES PLASTICAS</t>
  </si>
  <si>
    <t>BETONEIRA CAPACIDADE NOMINAL DE 600 L, CAPACIDADE DE MISTURA 360 L, MOTOR ELÉTRICO TRIFÁSICO POTÊNCIA DE 4 CV, SEM CARREGADOR - CHP DIURNO. AF_05/2023</t>
  </si>
  <si>
    <t>BETONEIRA CAPACIDADE NOMINAL DE 600 L, CAPACIDADE DE MISTURA 360 L, MOTOR ELÉTRICO TRIFÁSICO POTÊNCIA DE 4 CV, SEM CARREGADOR - CHI DIURNO. AF_05/2023</t>
  </si>
  <si>
    <t xml:space="preserve"> 00037592 </t>
  </si>
  <si>
    <t>BLOCO CERAMICO / TIJOLO VAZADO PARA ALVENARIA DE VEDACAO, FUROS NA VERTICAL,, 9 X 19 X 39 CM (NBR 15270)</t>
  </si>
  <si>
    <t xml:space="preserve"> 00000665 </t>
  </si>
  <si>
    <t>ELEMENTO VAZADO DE CONCRETO, QUADRICULADO, 16 FUROS *50 X 50 X 7* CM</t>
  </si>
  <si>
    <t xml:space="preserve"> 00004777 </t>
  </si>
  <si>
    <t>CANTONEIRA ACO ABAS IGUAIS (QUALQUER BITOLA), ESPESSURA ENTRE 1/8" E 1/4"</t>
  </si>
  <si>
    <t xml:space="preserve"> 00011026 </t>
  </si>
  <si>
    <t>CHAPA DE ACO GALVANIZADA BITOLA GSG 14, E = 1,95 MM (15,60 KG/M2)</t>
  </si>
  <si>
    <t xml:space="preserve"> 00043054 </t>
  </si>
  <si>
    <t>ACO CA-25, 10,0 MM, OU 12,5 MM, OU 16,0 MM, OU 20,0 MM, OU 25,0 MM, VERGALHAO</t>
  </si>
  <si>
    <t xml:space="preserve"> 100716 </t>
  </si>
  <si>
    <t>JATEAMENTO ABRASIVO COM GRANALHA DE AÇO EM PERFIL METÁLICO EM FÁBRICA. AF_01/2020</t>
  </si>
  <si>
    <t xml:space="preserve"> 100719 </t>
  </si>
  <si>
    <t>PINTURA COM TINTA ALQUÍDICA DE FUNDO (TIPO ZARCÃO) PULVERIZADA SOBRE PERFIL METÁLICO EXECUTADO EM FÁBRICA (POR DEMÃO). AF_01/2020_PE</t>
  </si>
  <si>
    <t xml:space="preserve"> 88240 </t>
  </si>
  <si>
    <t>AJUDANTE DE ESTRUTURA METÁLICA COM ENCARGOS COMPLEMENTARES</t>
  </si>
  <si>
    <t xml:space="preserve"> 88278 </t>
  </si>
  <si>
    <t>MONTADOR DE ESTRUTURA METÁLICA COM ENCARGOS COMPLEMENTARES</t>
  </si>
  <si>
    <t xml:space="preserve"> 00001334 </t>
  </si>
  <si>
    <t>CHAPA DE ACO GROSSA, ASTM A36, E = 5/8 " (15,88 MM) 124,49 KG/M2</t>
  </si>
  <si>
    <t xml:space="preserve"> 00010966 </t>
  </si>
  <si>
    <t>PERFIL "U" DE ACO LAMINADO, "U" 152 X 15,6</t>
  </si>
  <si>
    <t xml:space="preserve"> 00007243 </t>
  </si>
  <si>
    <t>TELHA TRAPEZOIDAL EM ACO ZINCADO, SEM PINTURA, ALTURA DE APROXIMADAMENTE 40 MM, ESPESSURA DE 0,50 MM E LARGURA UTIL DE 980 MM</t>
  </si>
  <si>
    <t xml:space="preserve"> 00011029 </t>
  </si>
  <si>
    <t>HASTE RETA PARA GANCHO DE FERRO GALVANIZADO, COM ROSCA 1/4 " X 30 CM PARA FIXACAO DE TELHA METALICA, INCLUI PORCA E ARRUELAS DE VEDACAO</t>
  </si>
  <si>
    <t xml:space="preserve"> 00011054 </t>
  </si>
  <si>
    <t>PARAFUSO ROSCA SOBERBA ZINCADO CABECA CHATA FENDA SIMPLES 3,2 X 20 MM (3/4 ")</t>
  </si>
  <si>
    <t xml:space="preserve"> 00012614 </t>
  </si>
  <si>
    <t>BOCAL PVC, PARA CALHA PLUVIAL, DIAMETRO DA SAIDA ENTRE *75 E 120* MM, PARA DRENAGEM PLUVIAL PREDIAL</t>
  </si>
  <si>
    <t xml:space="preserve"> 00012616 </t>
  </si>
  <si>
    <t>CABECEIRA DIREITA OU ESQUERDA, PVC, PARA CALHA PLUVIAL, DIAMETRO ENTRE *119 E 170* MM, PARA DRENAGEM PLUVIAL PREDIAL</t>
  </si>
  <si>
    <t xml:space="preserve"> 00012618 </t>
  </si>
  <si>
    <t>CALHA / PERFIL PLUVIAL DE PVC, DIAMETRO ENTRE *119 E 170* MM, COMPRIMENTO DE 3 M, PARA DRENAGEM PLUVIAL PREDIAL</t>
  </si>
  <si>
    <t xml:space="preserve"> 00012624 </t>
  </si>
  <si>
    <t>EMENDA PARA CALHA PLUVIAL, PVC, DIAMETRO ENTRE 119 E 170 MM, PARA DRENAGEM PLUVIAL PREDIAL</t>
  </si>
  <si>
    <t xml:space="preserve"> 00012626 </t>
  </si>
  <si>
    <t>SUPORTE METALICO PARA CALHA PLUVIAL, ZINCADO, DOBRADO, DIAMETRO ENTRE 119 E 170 MM, PARA DRENAGEM PLUVIAL PREDIAL</t>
  </si>
  <si>
    <t xml:space="preserve"> 00012627 </t>
  </si>
  <si>
    <t>VEDACAO DE CALHA, EM BORRACHA COR PRETA, MEDIDA ENTRE 119 E 170 MM, PARA DRENAGEM PLUVIAL PREDIAL</t>
  </si>
  <si>
    <t xml:space="preserve"> 87298 </t>
  </si>
  <si>
    <t>ARGAMASSA TRAÇO 1:3 (EM VOLUME DE CIMENTO E AREIA MÉDIA ÚMIDA) PARA CONTRAPISO, PREPARO MECÂNICO COM BETONEIRA 400 L. AF_08/2019</t>
  </si>
  <si>
    <t xml:space="preserve"> 00007156 </t>
  </si>
  <si>
    <t>TELA DE ACO SOLDADA NERVURADA, CA-60, Q-196, (3,11 KG/M2), DIAMETRO DO FIO = 5,0 MM, LARGURA = 2,45 M, ESPACAMENTO DA MALHA = 10 X 10 CM</t>
  </si>
  <si>
    <t xml:space="preserve"> 95276 </t>
  </si>
  <si>
    <t>POLIDORA DE PISO (POLITRIZ), PESO DE 100KG, DIÂMETRO 450 MM, MOTOR ELÉTRICO, POTÊNCIA 4 HP - CHP DIURNO. AF_05/2023</t>
  </si>
  <si>
    <t xml:space="preserve"> 00003671 </t>
  </si>
  <si>
    <t>JUNTA PLASTICA DE DILATACAO PARA PISOS, COR CINZA, 17 X 3 MM (ALTURA X ESPESSURA)</t>
  </si>
  <si>
    <t xml:space="preserve"> 00034753 </t>
  </si>
  <si>
    <t>CIMENTO PORTLAND POZOLANICO CP IV-32</t>
  </si>
  <si>
    <t xml:space="preserve"> 00004824 </t>
  </si>
  <si>
    <t>GRANILHA/ GRANA/ PEDRISCO OU AGREGADO EM MARMORE/ GRANITO/ QUARTZO E CALCARIO, PRETO, CINZA, PALHA OU BRANCO</t>
  </si>
  <si>
    <t xml:space="preserve"> 00007353 </t>
  </si>
  <si>
    <t>RESINA ACRILICA PREMIUM BASE AGUA - COR BRANCA</t>
  </si>
  <si>
    <t xml:space="preserve"> 00000371 </t>
  </si>
  <si>
    <t>ARGAMASSA INDUSTRIALIZADA MULTIUSO, PARA REVESTIMENTO INTERNO E EXTERNO E ASSENTAMENTO DE BLOCOS DIVERSOS</t>
  </si>
  <si>
    <t xml:space="preserve"> COT_SOUSA_001 </t>
  </si>
  <si>
    <t>PISO PODOTATIL DE CONCRETO - DIRECIONAL E  ALERTA, 30 X 30 CM [MEDIANA]</t>
  </si>
  <si>
    <t xml:space="preserve"> 00005330 </t>
  </si>
  <si>
    <t>DILUENTE EPOXI</t>
  </si>
  <si>
    <t xml:space="preserve"> 00007304 </t>
  </si>
  <si>
    <t>TINTA EPOXI BASE AGUA PREMIUM, BRANCA</t>
  </si>
  <si>
    <t xml:space="preserve"> 00044072 </t>
  </si>
  <si>
    <t>PRIMER EPOXI / EPOXIDICO</t>
  </si>
  <si>
    <t xml:space="preserve"> 00003768 </t>
  </si>
  <si>
    <t>LIXA EM FOLHA PARA FERRO, NUMERO 150</t>
  </si>
  <si>
    <t xml:space="preserve"> 00007288 </t>
  </si>
  <si>
    <t>TINTA ESMALTE SINTETICO PREMIUM FOSCO</t>
  </si>
  <si>
    <t xml:space="preserve"> 00034653 </t>
  </si>
  <si>
    <t>DISJUNTOR TIPO DIN/IEC, MONOPOLAR DE 6  ATE  32A</t>
  </si>
  <si>
    <t xml:space="preserve"> 00001570 </t>
  </si>
  <si>
    <t>TERMINAL A COMPRESSAO EM COBRE ESTANHADO PARA CABO 2,5 MM2, 1 FURO E 1 COMPRESSAO, PARA PARAFUSO DE FIXACAO M5</t>
  </si>
  <si>
    <t xml:space="preserve"> 00002690 </t>
  </si>
  <si>
    <t>ELETRODUTO PVC FLEXIVEL CORRUGADO, COR AMARELA, DE 32 MM</t>
  </si>
  <si>
    <t xml:space="preserve"> 91990 </t>
  </si>
  <si>
    <t>TOMADA ALTA DE EMBUTIR (1 MÓDULO), 2P+T 10 A, SEM SUPORTE E SEM PLACA - FORNECIMENTO E INSTALAÇÃO. AF_03/2023</t>
  </si>
  <si>
    <t xml:space="preserve"> 00003749 </t>
  </si>
  <si>
    <t>LAMPADA VAPOR MERCURIO 250 W (BASE E40)</t>
  </si>
  <si>
    <t xml:space="preserve"> 00013390 </t>
  </si>
  <si>
    <t>REFLETOR REDONDO EM ALUMINIO ANODIZADO PARA LAMPADA VAPOR DE MERCURIO/SODIO, CORPO EM ALUMINIO COM PINTURA EPOXI, PARA LAMPADA E-27 DE 300 W, COM SUPORTE REDONDO E ALCA REGULAVEL PARA FIXACAO.</t>
  </si>
  <si>
    <t xml:space="preserve"> 00039374 </t>
  </si>
  <si>
    <t>REATOR INTERNO/INTEGRADO PARA LAMPADA VAPOR METALICO 400 W, ALTO FATOR DE POTENCIA</t>
  </si>
  <si>
    <t>SEES - SERVIÇOS ESPECIAIS</t>
  </si>
  <si>
    <t xml:space="preserve"> 206 </t>
  </si>
  <si>
    <t>ORSE</t>
  </si>
  <si>
    <t>Aro p/cesta basquete standard d=45cm (cod.4001) par</t>
  </si>
  <si>
    <t>par</t>
  </si>
  <si>
    <t xml:space="preserve"> 932 </t>
  </si>
  <si>
    <t>Estrutura/suporte oficial p/tabela de basquete em tubo aço galvanizado d=5", H=3,05m piso/aro, pintura sintética, fornecimento e instalação par</t>
  </si>
  <si>
    <t xml:space="preserve"> 1929 </t>
  </si>
  <si>
    <t>Rede para cesta basquete seda fio 3mm, medindo 45x45cm (cod.2019) par</t>
  </si>
  <si>
    <t xml:space="preserve"> 4811 </t>
  </si>
  <si>
    <t>Tabela para basquete oficial em chapa metálica medindo 1,80x1,05m (cod. 4006) par</t>
  </si>
  <si>
    <t xml:space="preserve"> 00037556 </t>
  </si>
  <si>
    <t>PLACA DE SINALIZACAO DE SEGURANCA CONTRA INCENDIO, FOTOLUMINESCENTE, QUADRADA, *20 X 20* CM, EM PVC *2* MM ANTI-CHAMAS (SIMBOLOS, CORES E PICTOGRAMAS CONFORME NBR 16820)</t>
  </si>
  <si>
    <t xml:space="preserve"> 00038774 </t>
  </si>
  <si>
    <t>LUMINARIA DE EMERGENCIA 30 LEDS, POTENCIA 2 W, BATERIA DE LITIO, AUTONOMIA DE 6 HORAS</t>
  </si>
  <si>
    <t xml:space="preserve"> 00000003 </t>
  </si>
  <si>
    <t>ACIDO CLORIDRICO / ACIDO MURIATICO, DILUICAO 10% A 12% PARA USO EM LIMPEZA</t>
  </si>
  <si>
    <t xml:space="preserve"> 88325 </t>
  </si>
  <si>
    <t>VIDRACEIRO COM ENCARGOS COMPLEMENTARES</t>
  </si>
  <si>
    <t xml:space="preserve"> 00010505 </t>
  </si>
  <si>
    <t>VIDRO TEMPERADO INCOLOR E = 6 MM, SEM COLOCACAO</t>
  </si>
  <si>
    <t xml:space="preserve"> 00011950 </t>
  </si>
  <si>
    <t>BUCHA DE NYLON SEM ABA S6, COM PARAFUSO DE 4,20 X 40 MM EM ACO ZINCADO COM ROSCA SOBERBA, CABECA CHATA E FENDA PHILLIPS</t>
  </si>
  <si>
    <t xml:space="preserve"> 00034360 </t>
  </si>
  <si>
    <t>PERFIL DE ALUMINIO ANODIZADO</t>
  </si>
  <si>
    <t xml:space="preserve"> 00039432 </t>
  </si>
  <si>
    <t>FITA DE PAPEL REFORCADA COM LAMINA DE METAL PARA REFORCO DE CANTOS DE CHAPA DE GESSO PARA DRYWALL</t>
  </si>
  <si>
    <t xml:space="preserve"> 88315 </t>
  </si>
  <si>
    <t>SERRALHEIRO COM ENCARGOS COMPLEMENTARES</t>
  </si>
  <si>
    <t xml:space="preserve"> 00007167 </t>
  </si>
  <si>
    <t>TELA DE ARAME GALVANIZADA QUADRANGULAR / LOSANGULAR, FIO 2,11 MM (14 BWG), MALHA 5 X 5 CM, H = 2 M</t>
  </si>
  <si>
    <t xml:space="preserve"> 00007696 </t>
  </si>
  <si>
    <t>TUBO ACO GALVANIZADO COM COSTURA, CLASSE MEDIA, DN 2", E = *3,65* MM, PESO *5,10* KG/M (NBR 5580)</t>
  </si>
  <si>
    <t xml:space="preserve"> 00007698 </t>
  </si>
  <si>
    <t>TUBO ACO GALVANIZADO COM COSTURA, CLASSE MEDIA, DN 1.1/4", E = *3,25* MM, PESO *3,14* KG/M (NBR 5580)</t>
  </si>
  <si>
    <t xml:space="preserve"> 00011002 </t>
  </si>
  <si>
    <t>ELETRODO REVESTIDO AWS - E6013, DIAMETRO IGUAL A 2,50 MM</t>
  </si>
  <si>
    <t xml:space="preserve"> 00043130 </t>
  </si>
  <si>
    <t>ARAME GALVANIZADO 12 BWG, D = 2,76 MM (0,048 KG/M) OU 14 BWG, D = 2,11 MM (0,026 KG/M)</t>
  </si>
  <si>
    <t xml:space="preserve"> 95310 </t>
  </si>
  <si>
    <t>CURSO DE CAPACITAÇÃO PARA AJUDANTE DE ESTRUTURA METÁLICA (ENCARGOS COMPLEMENTARES) - HORISTA</t>
  </si>
  <si>
    <t xml:space="preserve"> 00044499 </t>
  </si>
  <si>
    <t>AJUDANTE DE ESTRUTURAS METALICAS HORISTA</t>
  </si>
  <si>
    <t>BETONEIRA CAPACIDADE NOMINAL DE 400 L, CAPACIDADE DE MISTURA 280 L, MOTOR ELÉTRICO TRIFÁSICO POTÊNCIA DE 2 CV, SEM CARREGADOR - DEPRECIAÇÃO. AF_05/2023</t>
  </si>
  <si>
    <t>BETONEIRA CAPACIDADE NOMINAL DE 400 L, CAPACIDADE DE MISTURA 280 L, MOTOR ELÉTRICO TRIFÁSICO POTÊNCIA DE 2 CV, SEM CARREGADOR - JUROS. AF_05/2023</t>
  </si>
  <si>
    <t>BETONEIRA CAPACIDADE NOMINAL DE 400 L, CAPACIDADE DE MISTURA 280 L, MOTOR ELÉTRICO TRIFÁSICO POTÊNCIA DE 2 CV, SEM CARREGADOR - MANUTENÇÃO. AF_05/2023</t>
  </si>
  <si>
    <t>BETONEIRA CAPACIDADE NOMINAL DE 400 L, CAPACIDADE DE MISTURA 280 L, MOTOR ELÉTRICO TRIFÁSICO POTÊNCIA DE 2 CV, SEM CARREGADOR - MATERIAIS NA OPERAÇÃO. AF_05/2023</t>
  </si>
  <si>
    <t>BETONEIRA CAPACIDADE NOMINAL DE 600 L, CAPACIDADE DE MISTURA 360 L, MOTOR ELÉTRICO TRIFÁSICO POTÊNCIA DE 4 CV, SEM CARREGADOR - DEPRECIAÇÃO. AF_05/2023</t>
  </si>
  <si>
    <t>BETONEIRA CAPACIDADE NOMINAL DE 600 L, CAPACIDADE DE MISTURA 360 L, MOTOR ELÉTRICO TRIFÁSICO POTÊNCIA DE 4 CV, SEM CARREGADOR - JUROS. AF_05/2023</t>
  </si>
  <si>
    <t>BETONEIRA CAPACIDADE NOMINAL DE 600 L, CAPACIDADE DE MISTURA 360 L, MOTOR ELÉTRICO TRIFÁSICO POTÊNCIA DE 4 CV, SEM CARREGADOR - MANUTENÇÃO. AF_05/2023</t>
  </si>
  <si>
    <t>BETONEIRA CAPACIDADE NOMINAL DE 600 L, CAPACIDADE DE MISTURA 360 L, MOTOR ELÉTRICO TRIFÁSICO POTÊNCIA DE 4 CV, SEM CARREGADOR - MATERIAIS NA OPERAÇÃO. AF_05/2023</t>
  </si>
  <si>
    <t xml:space="preserve"> 95344 </t>
  </si>
  <si>
    <t>CURSO DE CAPACITAÇÃO PARA MONTADOR DE ESTRUTURA METÁLICA (ENCARGOS COMPLEMENTARES) - HORISTA</t>
  </si>
  <si>
    <t xml:space="preserve"> 00044497 </t>
  </si>
  <si>
    <t>MONTADOR DE ESTRUTURAS METALICAS HORISTA</t>
  </si>
  <si>
    <t>MOTORISTA DE CAMINHAO (HORISTA)</t>
  </si>
  <si>
    <t xml:space="preserve"> 95368 </t>
  </si>
  <si>
    <t>CURSO DE CAPACITAÇÃO PARA OPERADOR JATO DE AREIA OU JATISTA (ENCARGOS COMPLEMENTARES) - HORISTA</t>
  </si>
  <si>
    <t xml:space="preserve"> 00004251 </t>
  </si>
  <si>
    <t>OPERADOR DE JATO ABRASIVO OU JATISTA</t>
  </si>
  <si>
    <t xml:space="preserve"> 95377 </t>
  </si>
  <si>
    <t>CURSO DE CAPACITAÇÃO PARA SERRALHEIRO (ENCARGOS COMPLEMENTARES) - HORISTA</t>
  </si>
  <si>
    <t xml:space="preserve"> 00006110 </t>
  </si>
  <si>
    <t>SERRALHEIRO (HORISTA)</t>
  </si>
  <si>
    <t xml:space="preserve"> 95387 </t>
  </si>
  <si>
    <t>CURSO DE CAPACITAÇÃO PARA VIDRACEIRO (ENCARGOS COMPLEMENTARES) - HORISTA</t>
  </si>
  <si>
    <t xml:space="preserve"> 00010489 </t>
  </si>
  <si>
    <t>VIDRACEIRO (HORISTA)</t>
  </si>
  <si>
    <t xml:space="preserve"> 88306 </t>
  </si>
  <si>
    <t>OPERADOR JATO DE AREIA OU JATISTA COM ENCARGOS COMPLEMENTARES</t>
  </si>
  <si>
    <t xml:space="preserve"> 93408 </t>
  </si>
  <si>
    <t>MÁQUINA JATO DE PRESSAO PORTÁTIL, CAMARA DE 1 SAIDA, CAPACIDADE 280 L, DIAMETRO 670 MM, BICO DE JATO CURTO VENTURI DE 5/16 , MANGUEIRA DE 1 COM COMPRESSOR DE AR REBOCÁVEL 189 PCM E MOTOR DIESEL 63 CV - CHP DIURNO. AF_05/2023</t>
  </si>
  <si>
    <t xml:space="preserve"> 93409 </t>
  </si>
  <si>
    <t>MÁQUINA JATO DE PRESSAO PORTÁTIL, CAMARA DE 1 SAIDA, CAPACIDADE 280 L, DIAMETRO 670 MM, BICO DE JATO CURTO VENTURI DE 5/16 , MANGUEIRA DE 1 COM COMPRESSOR DE AR REBOCÁVEL 189 PCM E MOTOR DIESEL 63 CV - CHI DIURNO. AF_05/2023</t>
  </si>
  <si>
    <t xml:space="preserve"> 00036785 </t>
  </si>
  <si>
    <t>GRANALHA DE ACO, ANGULAR (GRIT), PARA JATEAMENTO, PENEIRA 1,41 A 1,19 MM (SAE G16)</t>
  </si>
  <si>
    <t>SC25KG</t>
  </si>
  <si>
    <t xml:space="preserve"> 93404 </t>
  </si>
  <si>
    <t>MÁQUINA JATO DE PRESSAO PORTÁTIL, CAMARA DE 1 SAIDA, CAPACIDADE 280 L, DIAMETRO 670 MM, BICO DE JATO CURTO VENTURI DE 5/16 , MANGUEIRA DE 1 COM COMPRESSOR DE AR REBOCÁVEL 189 PCM E MOTOR DIESEL 63 CV - DEPRECIAÇÃO. AF_05/2023</t>
  </si>
  <si>
    <t xml:space="preserve"> 93405 </t>
  </si>
  <si>
    <t>MÁQUINA JATO DE PRESSAO PORTÁTIL, CAMARA DE 1 SAIDA, CAPACIDADE 280 L, DIAMETRO 670 MM, BICO DE JATO CURTO VENTURI DE 5/16 , MANGUEIRA DE 1 COM COMPRESSOR DE AR REBOCÁVEL 189 PCM E MOTOR DIESEL 63 CV - JUROS. AF_05/2023</t>
  </si>
  <si>
    <t xml:space="preserve"> 93406 </t>
  </si>
  <si>
    <t>MÁQUINA JATO DE PRESSAO PORTÁTIL, CAMARA DE 1 SAIDA, CAPACIDADE 280 L, DIAMETRO 670 MM, BICO DE JATO CURTO VENTURI DE 5/16 , MANGUEIRA DE 1 COM COMPRESSOR DE AR REBOCÁVEL 189 PCM E MOTOR DIESEL 63 CV - MANUTENÇÃO. AF_05/2023</t>
  </si>
  <si>
    <t xml:space="preserve"> 93407 </t>
  </si>
  <si>
    <t>MÁQUINA JATO DE PRESSAO PORTÁTIL, CAMARA DE 1 SAIDA, CAPACIDADE 280 L, DIAMETRO 670 MM, BICO DE JATO CURTO VENTURI DE 5/16 , MANGUEIRA DE 1 COM COMPRESSOR DE AR REBOCÁVEL 189 PCM E MOTOR DIESEL 63 CV - MATERIAIS NA OPERAÇÃO. AF_05/2023</t>
  </si>
  <si>
    <t xml:space="preserve"> 00036522 </t>
  </si>
  <si>
    <t>COMPRESSOR DE AR REBOCAVEL, VAZAO 189 PCM, PRESSAO EFETIVA DE TRABALHO 102 PSI, MOTOR DIESEL, POTENCIA 63 CV</t>
  </si>
  <si>
    <t xml:space="preserve"> 00039813 </t>
  </si>
  <si>
    <t>MAQUINA TIPO VASO/TANQUE/JATO DE PRESSAO PORTATIL P/ JATEAMENTO, CONTROLE AUTOMATICO E REMOTO, CAMARA DE 1 SAIDA, 280 L, DIAM. *670* MM, BICO JATO CURTO VENTURI 5/16", MANGUEIRA 1" DE 10 M, COMPLETA (VALVULAS POP UP E DOSADORA, FUNDO CONICO ETC)</t>
  </si>
  <si>
    <t xml:space="preserve"> 95272 </t>
  </si>
  <si>
    <t>POLIDORA DE PISO (POLITRIZ), PESO DE 100KG, DIÂMETRO 450 MM, MOTOR ELÉTRICO, POTÊNCIA 4 HP - DEPRECIAÇÃO. AF_05/2023</t>
  </si>
  <si>
    <t xml:space="preserve"> 95273 </t>
  </si>
  <si>
    <t>POLIDORA DE PISO (POLITRIZ), PESO DE 100KG, DIÂMETRO 450 MM, MOTOR ELÉTRICO, POTÊNCIA 4 HP - JUROS. AF_05/2023</t>
  </si>
  <si>
    <t xml:space="preserve"> 95274 </t>
  </si>
  <si>
    <t>POLIDORA DE PISO (POLITRIZ), PESO DE 100KG, DIÂMETRO 450 MM, MOTOR ELÉTRICO, POTÊNCIA 4 HP - MANUTENÇÃO. AF_05/2023</t>
  </si>
  <si>
    <t xml:space="preserve"> 95275 </t>
  </si>
  <si>
    <t>POLIDORA DE PISO (POLITRIZ), PESO DE 100KG, DIÂMETRO 450 MM, MOTOR ELÉTRICO, POTÊNCIA 4 HP - MATERIAIS NA OPERAÇÃO. AF_05/2023</t>
  </si>
  <si>
    <t xml:space="preserve"> 00013954 </t>
  </si>
  <si>
    <t>POLIDORA DE PISO (POLITRIZ) ELETRICA, MOTOR MONOFASICO DE 4 HP, PESO DE 100 KG, DIAMETRO DO TRABALHO DE 450 MM</t>
  </si>
  <si>
    <t>CONSTRUÇÃO DE QUADRA POLIESPORTIVA EM NÚCLEO 3- SOUSA/PB</t>
  </si>
  <si>
    <t>24,42%</t>
  </si>
  <si>
    <t xml:space="preserve"> 94316 </t>
  </si>
  <si>
    <t>ATERRO MECANIZADO DE VALA COM RETROESCAVADEIRA (CAPACIDADE DA CAÇAMBA DA RETRO: 0,26 M³ / POTÊNCIA: 88 HP), LARGURA DE 0,8 A 1,5 M, PROFUNDIDADE ATÉ 1,5 M, COM SOLO ARGILO-ARENOSO. AF_05/2016</t>
  </si>
  <si>
    <t xml:space="preserve"> 5678 </t>
  </si>
  <si>
    <t>RETROESCAVADEIRA SOBRE RODAS COM CARREGADEIRA, TRAÇÃO 4X4, POTÊNCIA LÍQ. 88 HP, CAÇAMBA CARREG. CAP. MÍN. 1 M3, CAÇAMBA RETRO CAP. 0,26 M3, PESO OPERACIONAL MÍN. 6.674 KG, PROFUNDIDADE ESCAVAÇÃO MÁX. 4,37 M - CHP DIURNO. AF_06/2014</t>
  </si>
  <si>
    <t xml:space="preserve"> 5679 </t>
  </si>
  <si>
    <t>RETROESCAVADEIRA SOBRE RODAS COM CARREGADEIRA, TRAÇÃO 4X4, POTÊNCIA LÍQ. 88 HP, CAÇAMBA CARREG. CAP. MÍN. 1 M3, CAÇAMBA RETRO CAP. 0,26 M3, PESO OPERACIONAL MÍN. 6.674 KG, PROFUNDIDADE ESCAVAÇÃO MÁX. 4,37 M - CHI DIURNO. AF_06/2014</t>
  </si>
  <si>
    <t xml:space="preserve"> 95357 </t>
  </si>
  <si>
    <t>CURSO DE CAPACITAÇÃO PARA OPERADOR DE ESCAVADEIRA (ENCARGOS COMPLEMENTARES) - HORISTA</t>
  </si>
  <si>
    <t xml:space="preserve"> 00004234 </t>
  </si>
  <si>
    <t>OPERADOR DE ESCAVADEIRA</t>
  </si>
  <si>
    <t xml:space="preserve"> 88294 </t>
  </si>
  <si>
    <t>OPERADOR DE ESCAVADEIRA COM ENCARGOS COMPLEMENTARES</t>
  </si>
  <si>
    <t xml:space="preserve"> 88857 </t>
  </si>
  <si>
    <t>RETROESCAVADEIRA SOBRE RODAS COM CARREGADEIRA, TRAÇÃO 4X4, POTÊNCIA LÍQ. 88 HP, CAÇAMBA CARREG. CAP. MÍN. 1 M3, CAÇAMBA RETRO CAP. 0,26 M3, PESO OPERACIONAL MÍN. 6.674 KG, PROFUNDIDADE ESCAVAÇÃO MÁX. 4,37 M - DEPRECIAÇÃO. AF_06/2014</t>
  </si>
  <si>
    <t xml:space="preserve"> 88858 </t>
  </si>
  <si>
    <t>RETROESCAVADEIRA SOBRE RODAS COM CARREGADEIRA, TRAÇÃO 4X4, POTÊNCIA LÍQ. 88 HP, CAÇAMBA CARREG. CAP. MÍN. 1 M3, CAÇAMBA RETRO CAP. 0,26 M3, PESO OPERACIONAL MÍN. 6.674 KG, PROFUNDIDADE ESCAVAÇÃO MÁX. 4,37 M - JUROS. AF_06/2014</t>
  </si>
  <si>
    <t xml:space="preserve"> 53786 </t>
  </si>
  <si>
    <t>RETROESCAVADEIRA SOBRE RODAS COM CARREGADEIRA, TRAÇÃO 4X4, POTÊNCIA LÍQ. 88 HP, CAÇAMBA CARREG. CAP. MÍN. 1 M3, CAÇAMBA RETRO CAP. 0,26 M3, PESO OPERACIONAL MÍN. 6.674 KG, PROFUNDIDADE ESCAVAÇÃO MÁX. 4,37 M - MATERIAIS NA OPERAÇÃO. AF_06/2014</t>
  </si>
  <si>
    <t xml:space="preserve"> 5664 </t>
  </si>
  <si>
    <t>RETROESCAVADEIRA SOBRE RODAS COM CARREGADEIRA, TRAÇÃO 4X4, POTÊNCIA LÍQ. 88 HP, CAÇAMBA CARREG. CAP. MÍN. 1 M3, CAÇAMBA RETRO CAP. 0,26 M3, PESO OPERACIONAL MÍN. 6.674 KG, PROFUNDIDADE ESCAVAÇÃO MÁX. 4,37 M - MANUTENÇÃO. AF_06/2014</t>
  </si>
  <si>
    <t xml:space="preserve"> 00036531 </t>
  </si>
  <si>
    <t>RETROESCAVADEIRA SOBRE RODAS COM CARREGADEIRA, TRACAO 4 X 4, POTENCIA LIQUIDA 88 HP, PESO OPERACIONAL MINIMO DE 6674 KG, CAPACIDADE DA CARREGADEIRA DE 1,00 M3 E DA  RETROESCAVADEIRA MINIMA DE 0,26 M3, PROFUNDIDADE DE ESCAVACAO MAXIMA DE 4,37 M</t>
  </si>
  <si>
    <t>100,00%
686.912,33</t>
  </si>
  <si>
    <t>12,74%
87.542,28</t>
  </si>
  <si>
    <t>10,18%
69.935,28</t>
  </si>
  <si>
    <t>15,19%
104.350,79</t>
  </si>
  <si>
    <t>29,97%
205.886,84</t>
  </si>
  <si>
    <t>19,17%
131.663,68</t>
  </si>
  <si>
    <t>12,74%
87.533,46</t>
  </si>
  <si>
    <t>100,00%
9.268,75</t>
  </si>
  <si>
    <t>100,00%
35.541,38</t>
  </si>
  <si>
    <t>100,00%
61.045,93</t>
  </si>
  <si>
    <t>70,00%
42.732,15</t>
  </si>
  <si>
    <t>30,00%
18.313,78</t>
  </si>
  <si>
    <t>100,00%
49.585,72</t>
  </si>
  <si>
    <t>60,00%
29.751,43</t>
  </si>
  <si>
    <t>40,00%
19.834,29</t>
  </si>
  <si>
    <t>100,00%
43.740,13</t>
  </si>
  <si>
    <t>50,00%
21.870,07</t>
  </si>
  <si>
    <t>100,00%
9.046,44</t>
  </si>
  <si>
    <t>100,00%
178.989,83</t>
  </si>
  <si>
    <t>35,00%
62.646,44</t>
  </si>
  <si>
    <t>40,00%
71.595,93</t>
  </si>
  <si>
    <t>25,00%
44.747,46</t>
  </si>
  <si>
    <t>100,00%
18.297,47</t>
  </si>
  <si>
    <t>100,00%
156.824,77</t>
  </si>
  <si>
    <t>60,00%
94.094,86</t>
  </si>
  <si>
    <t>30,00%
47.047,43</t>
  </si>
  <si>
    <t>10,00%
15.682,48</t>
  </si>
  <si>
    <t>100,00%
46.296,17</t>
  </si>
  <si>
    <t>50,00%
23.148,09</t>
  </si>
  <si>
    <t>100,00%
586,05</t>
  </si>
  <si>
    <t>100,00%
3.097,85</t>
  </si>
  <si>
    <t>60,00%
1.858,71</t>
  </si>
  <si>
    <t>40,00%
1.239,14</t>
  </si>
  <si>
    <t>100,00%
2.938,52</t>
  </si>
  <si>
    <t>100,00%
5.827,67</t>
  </si>
  <si>
    <t>40,00%
2.331,07</t>
  </si>
  <si>
    <t>60,00%
3.496,60</t>
  </si>
  <si>
    <t>100,00%
13.925,47</t>
  </si>
  <si>
    <t>100,00%
2.105,64</t>
  </si>
  <si>
    <t>100,00%
1.605,23</t>
  </si>
  <si>
    <t>100,00%
15.603,16</t>
  </si>
  <si>
    <t>100,00%
32.586,15</t>
  </si>
  <si>
    <t>12,74%</t>
  </si>
  <si>
    <t>10,18%</t>
  </si>
  <si>
    <t>15,19%</t>
  </si>
  <si>
    <t>29,97%</t>
  </si>
  <si>
    <t>19,17%</t>
  </si>
  <si>
    <t>87.542,28</t>
  </si>
  <si>
    <t>69.935,28</t>
  </si>
  <si>
    <t>104.350,79</t>
  </si>
  <si>
    <t>205.886,84</t>
  </si>
  <si>
    <t>131.663,68</t>
  </si>
  <si>
    <t>87.533,46</t>
  </si>
  <si>
    <t>22,93%</t>
  </si>
  <si>
    <t>38,12%</t>
  </si>
  <si>
    <t>68,09%</t>
  </si>
  <si>
    <t>87,26%</t>
  </si>
  <si>
    <t>157.477,55</t>
  </si>
  <si>
    <t>261.828,35</t>
  </si>
  <si>
    <t>467.715,19</t>
  </si>
  <si>
    <t>599.378,86</t>
  </si>
  <si>
    <t>686.912,33</t>
  </si>
  <si>
    <t>Quantidades</t>
  </si>
  <si>
    <t>Total Previsto</t>
  </si>
  <si>
    <t>Medido no Período</t>
  </si>
  <si>
    <t>Acumulado incluindo o período</t>
  </si>
  <si>
    <t>Executado Real</t>
  </si>
  <si>
    <t xml:space="preserve">Aditivo </t>
  </si>
  <si>
    <t xml:space="preserve">Suprimido </t>
  </si>
  <si>
    <t>Financeiro</t>
  </si>
  <si>
    <t>Medido no BM 01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</si>
  <si>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</si>
  <si>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</si>
  <si>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</si>
  <si>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</si>
  <si>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</si>
  <si>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</si>
  <si>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</si>
  <si>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</si>
  <si>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</si>
  <si>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</si>
  <si>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</si>
  <si>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Memorial de Cálculo - BM 01</t>
  </si>
  <si>
    <t>QUANTIDADE A SER MEDIDA NESTE ITEM</t>
  </si>
  <si>
    <t>TOTAL</t>
  </si>
  <si>
    <t>MEDIDO ANTERIORMENTE</t>
  </si>
  <si>
    <t>CONTRATADO</t>
  </si>
  <si>
    <t>TOTAL ACUMULADO</t>
  </si>
  <si>
    <t>(%)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</si>
  <si>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</si>
  <si>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</si>
  <si>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</si>
  <si>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</si>
  <si>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</si>
  <si>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</si>
  <si>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</si>
  <si>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</si>
  <si>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</si>
  <si>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</si>
  <si>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</si>
  <si>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S13</t>
  </si>
  <si>
    <t>S18</t>
  </si>
  <si>
    <t>S19</t>
  </si>
  <si>
    <t>S20</t>
  </si>
  <si>
    <t>S22</t>
  </si>
  <si>
    <t>Baldrames -V1</t>
  </si>
  <si>
    <t>Baldrames -V2</t>
  </si>
  <si>
    <t>Baldrames -V7</t>
  </si>
  <si>
    <t>Baldrames -V3</t>
  </si>
  <si>
    <t>Baldrames -V14</t>
  </si>
  <si>
    <t>Baldrames -V4</t>
  </si>
  <si>
    <t>Baldrames -V5</t>
  </si>
  <si>
    <t>Baldrames -V6</t>
  </si>
  <si>
    <t>Baldrames -V9</t>
  </si>
  <si>
    <t>Baldrames -V10</t>
  </si>
  <si>
    <t>Baldrames -V11</t>
  </si>
  <si>
    <t>Baldrames -V12</t>
  </si>
  <si>
    <t>Volume total de escavaçao das sapatas -0,05 de lastro</t>
  </si>
  <si>
    <t>Volume de Concreto das fundações (prancha 05/26)</t>
  </si>
  <si>
    <t>Volume de reaterro</t>
  </si>
  <si>
    <t>Volume de aterro</t>
  </si>
  <si>
    <t>Conforme Projeto estrutural - prancha 05/26</t>
  </si>
  <si>
    <t>Conforme Projeto estrutural - prancha 14/26</t>
  </si>
  <si>
    <t>Orçamento Sintético</t>
  </si>
  <si>
    <t xml:space="preserve"> 00002392 </t>
  </si>
  <si>
    <t xml:space="preserve"> 00025398 </t>
  </si>
  <si>
    <t xml:space="preserve"> 00025399 </t>
  </si>
  <si>
    <t>Impermeabilização baldrames (lateriais)</t>
  </si>
  <si>
    <t>Impermeabilização (parte superior)</t>
  </si>
  <si>
    <r>
      <rPr>
        <b/>
        <sz val="10"/>
        <color rgb="FF000000"/>
        <rFont val="Arial"/>
        <family val="2"/>
      </rPr>
      <t>Propriétario:</t>
    </r>
    <r>
      <rPr>
        <sz val="10"/>
        <color rgb="FF000000"/>
        <rFont val="Arial"/>
        <family val="2"/>
      </rPr>
      <t xml:space="preserve"> Prefeitura Municipal de Sousa</t>
    </r>
  </si>
  <si>
    <t>Valor do BM C/BDI</t>
  </si>
  <si>
    <r>
      <t xml:space="preserve">Local: </t>
    </r>
    <r>
      <rPr>
        <sz val="10"/>
        <color rgb="FF000000"/>
        <rFont val="Arial"/>
        <family val="2"/>
      </rPr>
      <t>Núcleo Habitacional 3 - Sousa - PB</t>
    </r>
  </si>
  <si>
    <r>
      <rPr>
        <b/>
        <sz val="10"/>
        <color rgb="FF000000"/>
        <rFont val="Arial"/>
        <family val="2"/>
      </rPr>
      <t>Empresa Executora:</t>
    </r>
    <r>
      <rPr>
        <sz val="10"/>
        <color rgb="FF000000"/>
        <rFont val="Arial"/>
        <family val="2"/>
      </rPr>
      <t xml:space="preserve"> BMA Construtora LTDA</t>
    </r>
  </si>
  <si>
    <r>
      <rPr>
        <b/>
        <sz val="10"/>
        <color rgb="FF000000"/>
        <rFont val="Arial"/>
        <family val="2"/>
      </rPr>
      <t>Contrato Nº:</t>
    </r>
    <r>
      <rPr>
        <sz val="10"/>
        <color rgb="FF000000"/>
        <rFont val="Arial"/>
        <family val="2"/>
      </rPr>
      <t xml:space="preserve"> 732/2023</t>
    </r>
  </si>
  <si>
    <r>
      <rPr>
        <b/>
        <sz val="10"/>
        <color rgb="FF000000"/>
        <rFont val="Arial"/>
        <family val="2"/>
      </rPr>
      <t>Data de assinatura do Contrato:</t>
    </r>
    <r>
      <rPr>
        <sz val="10"/>
        <color rgb="FF000000"/>
        <rFont val="Arial"/>
        <family val="2"/>
      </rPr>
      <t xml:space="preserve"> 18/12/2023</t>
    </r>
  </si>
  <si>
    <r>
      <rPr>
        <b/>
        <sz val="10"/>
        <color rgb="FF000000"/>
        <rFont val="Arial"/>
        <family val="2"/>
      </rPr>
      <t>Responsável Técnico Executor:</t>
    </r>
    <r>
      <rPr>
        <sz val="10"/>
        <color rgb="FF000000"/>
        <rFont val="Arial"/>
        <family val="2"/>
      </rPr>
      <t xml:space="preserve"> Gabriel Alves de Sá</t>
    </r>
  </si>
  <si>
    <r>
      <rPr>
        <b/>
        <sz val="10"/>
        <color rgb="FF000000"/>
        <rFont val="Arial"/>
        <family val="2"/>
      </rPr>
      <t>Nº CREA/CAU:</t>
    </r>
    <r>
      <rPr>
        <sz val="10"/>
        <color rgb="FF000000"/>
        <rFont val="Arial"/>
        <family val="2"/>
      </rPr>
      <t xml:space="preserve"> 1620622858</t>
    </r>
  </si>
  <si>
    <r>
      <t xml:space="preserve">Responsável Técnico Fiscal: </t>
    </r>
    <r>
      <rPr>
        <sz val="10"/>
        <color rgb="FF000000"/>
        <rFont val="Arial"/>
        <family val="2"/>
      </rPr>
      <t>Nivson Alexsandre Freire Costa</t>
    </r>
  </si>
  <si>
    <t>Planilha de Medição - BM 01</t>
  </si>
  <si>
    <t>BM-01</t>
  </si>
  <si>
    <t>18/12/2023 a 01/08/2024</t>
  </si>
  <si>
    <r>
      <t xml:space="preserve">Nº CREA/CAU: </t>
    </r>
    <r>
      <rPr>
        <sz val="10"/>
        <color rgb="FF000000"/>
        <rFont val="Arial"/>
        <family val="2"/>
      </rPr>
      <t>160148368-6</t>
    </r>
  </si>
  <si>
    <r>
      <t xml:space="preserve">Obra: </t>
    </r>
    <r>
      <rPr>
        <sz val="10"/>
        <color rgb="FF000000"/>
        <rFont val="Arial"/>
        <family val="2"/>
      </rPr>
      <t>Construção de Quadra Poliesportiva em Núcleo 3 - Sousa/PB</t>
    </r>
  </si>
  <si>
    <t>S17</t>
  </si>
  <si>
    <t>S12</t>
  </si>
  <si>
    <t>S21</t>
  </si>
  <si>
    <t xml:space="preserve">S16 </t>
  </si>
  <si>
    <t>S15</t>
  </si>
  <si>
    <t>S14</t>
  </si>
  <si>
    <t>foi dado apenas 1 demão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</si>
</sst>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#,##0.00\ %"/>
    <numFmt numFmtId="166" formatCode="#,##0.0000000"/>
    <numFmt numFmtId="167" formatCode="0.0"/>
    <numFmt numFmtId="168" formatCode="&quot;R$&quot;\ #,##0.00"/>
  </numFmts>
  <fonts count="48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1"/>
      <name val="Arial"/>
      <family val="2"/>
    </font>
    <font>
      <b/>
      <sz val="16"/>
      <name val="Arial"/>
      <family val="2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Arial"/>
      <family val="1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1"/>
      <color theme="0"/>
      <name val="Arial"/>
      <family val="1"/>
    </font>
    <font>
      <b/>
      <sz val="11"/>
      <color theme="1"/>
      <name val="Arial"/>
      <family val="2"/>
    </font>
    <font>
      <sz val="11"/>
      <name val="Arial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b/>
      <sz val="12"/>
      <name val="Calibri"/>
      <family val="2"/>
    </font>
    <font>
      <b/>
      <sz val="12"/>
      <color rgb="FFFFFFFF"/>
      <name val="Calibri"/>
      <family val="2"/>
    </font>
    <font>
      <b/>
      <sz val="14"/>
      <name val="Calibri"/>
      <family val="2"/>
    </font>
    <font>
      <b/>
      <sz val="14"/>
      <color rgb="FFFFFFFF"/>
      <name val="Calibri"/>
      <family val="2"/>
    </font>
    <font>
      <b/>
      <sz val="12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6"/>
      <name val="Arial"/>
      <family val="1"/>
    </font>
    <font>
      <sz val="16"/>
      <name val="Arial"/>
      <family val="1"/>
    </font>
    <font>
      <sz val="10"/>
      <name val="Arial"/>
      <family val="2"/>
    </font>
    <font>
      <b/>
      <sz val="12"/>
      <color rgb="FFFF0000"/>
      <name val="Calibri"/>
      <family val="2"/>
      <scheme val="minor"/>
    </font>
    <font>
      <sz val="11"/>
      <color rgb="FFFF0000"/>
      <name val="Arial"/>
      <family val="1"/>
    </font>
    <font>
      <b/>
      <sz val="10"/>
      <color rgb="FFFF0000"/>
      <name val="Times New Roman"/>
      <family val="1"/>
    </font>
    <font>
      <sz val="18"/>
      <color rgb="FF000000"/>
      <name val="Times New Roman"/>
      <family val="1"/>
    </font>
    <font>
      <sz val="18"/>
      <name val="Arial"/>
      <family val="1"/>
    </font>
    <font>
      <b/>
      <i/>
      <sz val="11"/>
      <name val="Arial"/>
      <family val="2"/>
    </font>
    <font>
      <b/>
      <sz val="12"/>
      <name val="Arial"/>
      <family val="2"/>
    </font>
    <font>
      <b/>
      <sz val="18"/>
      <color rgb="FF000000"/>
      <name val="Arial"/>
      <family val="2"/>
    </font>
    <font>
      <sz val="8"/>
      <name val="Arial"/>
      <family val="1"/>
    </font>
    <font>
      <b/>
      <sz val="2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548CD4"/>
      </patternFill>
    </fill>
    <fill>
      <patternFill patternType="solid">
        <fgColor rgb="FF808080"/>
      </patternFill>
    </fill>
    <fill>
      <patternFill patternType="solid">
        <fgColor rgb="FFB8CCE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7F3D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86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rgb="FFFF5500"/>
      </bottom>
      <diagonal/>
    </border>
    <border>
      <left style="thin">
        <color rgb="FF79A0CD"/>
      </left>
      <right/>
      <top style="thin">
        <color rgb="FF79A0CD"/>
      </top>
      <bottom style="thin">
        <color rgb="FF79A0CD"/>
      </bottom>
      <diagonal/>
    </border>
    <border>
      <left/>
      <right/>
      <top style="thin">
        <color rgb="FF79A0CD"/>
      </top>
      <bottom style="thin">
        <color rgb="FF79A0CD"/>
      </bottom>
      <diagonal/>
    </border>
    <border>
      <left/>
      <right style="thin">
        <color rgb="FF79A0CD"/>
      </right>
      <top style="thin">
        <color rgb="FF79A0CD"/>
      </top>
      <bottom style="thin">
        <color rgb="FF79A0CD"/>
      </bottom>
      <diagonal/>
    </border>
    <border>
      <left style="thin">
        <color rgb="FF79A0CD"/>
      </left>
      <right style="thin">
        <color rgb="FF79A0CD"/>
      </right>
      <top style="thin">
        <color rgb="FF79A0CD"/>
      </top>
      <bottom/>
      <diagonal/>
    </border>
    <border>
      <left style="thin">
        <color rgb="FF79A0CD"/>
      </left>
      <right style="thin">
        <color rgb="FF79A0CD"/>
      </right>
      <top/>
      <bottom style="thin">
        <color rgb="FF79A0CD"/>
      </bottom>
      <diagonal/>
    </border>
    <border>
      <left style="thin">
        <color rgb="FF79A0CD"/>
      </left>
      <right style="thin">
        <color rgb="FF79A0CD"/>
      </right>
      <top style="thin">
        <color rgb="FF79A0CD"/>
      </top>
      <bottom style="thin">
        <color rgb="FF79A0CD"/>
      </bottom>
      <diagonal/>
    </border>
    <border>
      <left style="thin">
        <color rgb="FF79A0CD"/>
      </left>
      <right/>
      <top style="thin">
        <color rgb="FF79A0CD"/>
      </top>
      <bottom/>
      <diagonal/>
    </border>
    <border>
      <left/>
      <right style="thin">
        <color rgb="FF79A0CD"/>
      </right>
      <top style="thin">
        <color rgb="FF79A0CD"/>
      </top>
      <bottom/>
      <diagonal/>
    </border>
    <border>
      <left style="thin">
        <color rgb="FF79A0CD"/>
      </left>
      <right/>
      <top/>
      <bottom style="thin">
        <color rgb="FF79A0CD"/>
      </bottom>
      <diagonal/>
    </border>
    <border>
      <left/>
      <right style="thin">
        <color rgb="FF79A0CD"/>
      </right>
      <top/>
      <bottom style="thin">
        <color rgb="FF79A0CD"/>
      </bottom>
      <diagonal/>
    </border>
    <border>
      <left/>
      <right/>
      <top/>
      <bottom style="thick">
        <color rgb="FF0092F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CCCCCC"/>
      </bottom>
      <diagonal/>
    </border>
    <border>
      <left/>
      <right/>
      <top style="medium">
        <color indexed="64"/>
      </top>
      <bottom style="thin">
        <color rgb="FFCCCCCC"/>
      </bottom>
      <diagonal/>
    </border>
    <border>
      <left/>
      <right style="medium">
        <color indexed="64"/>
      </right>
      <top style="medium">
        <color indexed="64"/>
      </top>
      <bottom style="thin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CCC"/>
      </bottom>
      <diagonal/>
    </border>
    <border>
      <left style="medium">
        <color indexed="64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thin">
        <color rgb="FFCCCCCC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medium">
        <color indexed="64"/>
      </right>
      <top style="thin">
        <color rgb="FFCCCCCC"/>
      </top>
      <bottom/>
      <diagonal/>
    </border>
    <border>
      <left style="medium">
        <color indexed="64"/>
      </left>
      <right style="medium">
        <color indexed="64"/>
      </right>
      <top style="thin">
        <color rgb="FFCCCCCC"/>
      </top>
      <bottom/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68">
    <xf numFmtId="0" fontId="0" fillId="0" borderId="0" xfId="0"/>
    <xf numFmtId="0" fontId="2" fillId="6" borderId="0" xfId="0" applyFont="1" applyFill="1" applyAlignment="1">
      <alignment horizontal="left" vertical="top" wrapText="1"/>
    </xf>
    <xf numFmtId="0" fontId="4" fillId="6" borderId="0" xfId="0" applyFont="1" applyFill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right" vertical="top" wrapText="1"/>
    </xf>
    <xf numFmtId="0" fontId="3" fillId="4" borderId="2" xfId="0" applyFont="1" applyFill="1" applyBorder="1" applyAlignment="1">
      <alignment horizontal="left" vertical="top" wrapText="1"/>
    </xf>
    <xf numFmtId="4" fontId="3" fillId="4" borderId="2" xfId="0" applyNumberFormat="1" applyFont="1" applyFill="1" applyBorder="1" applyAlignment="1">
      <alignment horizontal="right" vertical="top" wrapText="1"/>
    </xf>
    <xf numFmtId="165" fontId="3" fillId="4" borderId="2" xfId="0" applyNumberFormat="1" applyFont="1" applyFill="1" applyBorder="1" applyAlignment="1">
      <alignment horizontal="right" vertical="top" wrapText="1"/>
    </xf>
    <xf numFmtId="0" fontId="6" fillId="6" borderId="0" xfId="0" applyFont="1" applyFill="1" applyAlignment="1">
      <alignment horizontal="center" vertical="top" wrapText="1"/>
    </xf>
    <xf numFmtId="0" fontId="4" fillId="6" borderId="0" xfId="0" applyFont="1" applyFill="1" applyAlignment="1">
      <alignment horizontal="right" vertical="top" wrapText="1"/>
    </xf>
    <xf numFmtId="0" fontId="6" fillId="6" borderId="0" xfId="0" applyFont="1" applyFill="1" applyAlignment="1">
      <alignment horizontal="left" vertical="top" wrapText="1"/>
    </xf>
    <xf numFmtId="0" fontId="4" fillId="6" borderId="0" xfId="0" applyFont="1" applyFill="1" applyAlignment="1">
      <alignment horizontal="center" vertical="top" wrapText="1"/>
    </xf>
    <xf numFmtId="0" fontId="2" fillId="6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right" vertical="top" wrapText="1"/>
    </xf>
    <xf numFmtId="0" fontId="5" fillId="5" borderId="2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right" vertical="top" wrapText="1"/>
    </xf>
    <xf numFmtId="0" fontId="5" fillId="5" borderId="2" xfId="0" applyFont="1" applyFill="1" applyBorder="1" applyAlignment="1">
      <alignment horizontal="center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66" fontId="5" fillId="5" borderId="2" xfId="0" applyNumberFormat="1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center" vertical="top" wrapText="1"/>
    </xf>
    <xf numFmtId="166" fontId="6" fillId="2" borderId="2" xfId="0" applyNumberFormat="1" applyFont="1" applyFill="1" applyBorder="1" applyAlignment="1">
      <alignment horizontal="right" vertical="top" wrapText="1"/>
    </xf>
    <xf numFmtId="4" fontId="6" fillId="2" borderId="2" xfId="0" applyNumberFormat="1" applyFont="1" applyFill="1" applyBorder="1" applyAlignment="1">
      <alignment horizontal="right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right" vertical="top" wrapText="1"/>
    </xf>
    <xf numFmtId="0" fontId="6" fillId="3" borderId="2" xfId="0" applyFont="1" applyFill="1" applyBorder="1" applyAlignment="1">
      <alignment horizontal="center" vertical="top" wrapText="1"/>
    </xf>
    <xf numFmtId="166" fontId="6" fillId="3" borderId="2" xfId="0" applyNumberFormat="1" applyFont="1" applyFill="1" applyBorder="1" applyAlignment="1">
      <alignment horizontal="right" vertical="top" wrapText="1"/>
    </xf>
    <xf numFmtId="4" fontId="6" fillId="3" borderId="2" xfId="0" applyNumberFormat="1" applyFont="1" applyFill="1" applyBorder="1" applyAlignment="1">
      <alignment horizontal="right" vertical="top" wrapText="1"/>
    </xf>
    <xf numFmtId="0" fontId="6" fillId="6" borderId="0" xfId="0" applyFont="1" applyFill="1" applyAlignment="1">
      <alignment horizontal="right" vertical="top" wrapText="1"/>
    </xf>
    <xf numFmtId="4" fontId="6" fillId="6" borderId="0" xfId="0" applyNumberFormat="1" applyFont="1" applyFill="1" applyAlignment="1">
      <alignment horizontal="right" vertical="top" wrapText="1"/>
    </xf>
    <xf numFmtId="0" fontId="5" fillId="5" borderId="1" xfId="0" applyFont="1" applyFill="1" applyBorder="1" applyAlignment="1">
      <alignment horizontal="left" vertical="top" wrapText="1"/>
    </xf>
    <xf numFmtId="10" fontId="0" fillId="0" borderId="3" xfId="0" applyNumberFormat="1" applyBorder="1"/>
    <xf numFmtId="0" fontId="12" fillId="9" borderId="17" xfId="0" applyFont="1" applyFill="1" applyBorder="1" applyAlignment="1">
      <alignment horizontal="center"/>
    </xf>
    <xf numFmtId="0" fontId="12" fillId="9" borderId="18" xfId="0" applyFont="1" applyFill="1" applyBorder="1" applyAlignment="1">
      <alignment horizontal="center"/>
    </xf>
    <xf numFmtId="0" fontId="12" fillId="9" borderId="19" xfId="0" applyFont="1" applyFill="1" applyBorder="1" applyAlignment="1">
      <alignment horizontal="center"/>
    </xf>
    <xf numFmtId="0" fontId="12" fillId="9" borderId="20" xfId="0" applyFont="1" applyFill="1" applyBorder="1" applyAlignment="1">
      <alignment horizontal="center"/>
    </xf>
    <xf numFmtId="0" fontId="13" fillId="0" borderId="21" xfId="0" applyFont="1" applyBorder="1"/>
    <xf numFmtId="10" fontId="0" fillId="8" borderId="22" xfId="0" applyNumberFormat="1" applyFill="1" applyBorder="1" applyAlignment="1">
      <alignment horizontal="center"/>
    </xf>
    <xf numFmtId="10" fontId="0" fillId="10" borderId="23" xfId="0" applyNumberFormat="1" applyFill="1" applyBorder="1" applyAlignment="1">
      <alignment horizontal="center"/>
    </xf>
    <xf numFmtId="10" fontId="0" fillId="10" borderId="21" xfId="0" applyNumberFormat="1" applyFill="1" applyBorder="1" applyAlignment="1">
      <alignment horizontal="center"/>
    </xf>
    <xf numFmtId="10" fontId="0" fillId="10" borderId="24" xfId="0" applyNumberFormat="1" applyFill="1" applyBorder="1" applyAlignment="1">
      <alignment horizontal="center"/>
    </xf>
    <xf numFmtId="10" fontId="0" fillId="8" borderId="23" xfId="0" applyNumberFormat="1" applyFill="1" applyBorder="1" applyAlignment="1">
      <alignment horizontal="center"/>
    </xf>
    <xf numFmtId="10" fontId="0" fillId="8" borderId="21" xfId="0" applyNumberFormat="1" applyFill="1" applyBorder="1" applyAlignment="1">
      <alignment horizontal="center"/>
    </xf>
    <xf numFmtId="10" fontId="0" fillId="8" borderId="24" xfId="0" applyNumberFormat="1" applyFill="1" applyBorder="1" applyAlignment="1">
      <alignment horizontal="center"/>
    </xf>
    <xf numFmtId="0" fontId="13" fillId="0" borderId="3" xfId="0" applyFont="1" applyBorder="1"/>
    <xf numFmtId="10" fontId="0" fillId="8" borderId="11" xfId="0" applyNumberFormat="1" applyFill="1" applyBorder="1" applyAlignment="1">
      <alignment horizontal="center"/>
    </xf>
    <xf numFmtId="10" fontId="0" fillId="10" borderId="4" xfId="0" applyNumberFormat="1" applyFill="1" applyBorder="1" applyAlignment="1">
      <alignment horizontal="center"/>
    </xf>
    <xf numFmtId="10" fontId="0" fillId="10" borderId="3" xfId="0" applyNumberFormat="1" applyFill="1" applyBorder="1" applyAlignment="1">
      <alignment horizontal="center"/>
    </xf>
    <xf numFmtId="10" fontId="0" fillId="10" borderId="5" xfId="0" applyNumberFormat="1" applyFill="1" applyBorder="1" applyAlignment="1">
      <alignment horizontal="center"/>
    </xf>
    <xf numFmtId="10" fontId="0" fillId="8" borderId="4" xfId="0" applyNumberFormat="1" applyFill="1" applyBorder="1" applyAlignment="1">
      <alignment horizontal="center"/>
    </xf>
    <xf numFmtId="10" fontId="0" fillId="8" borderId="3" xfId="0" applyNumberFormat="1" applyFill="1" applyBorder="1" applyAlignment="1">
      <alignment horizontal="center"/>
    </xf>
    <xf numFmtId="10" fontId="0" fillId="8" borderId="5" xfId="0" applyNumberFormat="1" applyFill="1" applyBorder="1" applyAlignment="1">
      <alignment horizontal="center"/>
    </xf>
    <xf numFmtId="10" fontId="0" fillId="10" borderId="25" xfId="0" applyNumberFormat="1" applyFill="1" applyBorder="1" applyAlignment="1">
      <alignment horizontal="center"/>
    </xf>
    <xf numFmtId="10" fontId="0" fillId="10" borderId="26" xfId="0" applyNumberFormat="1" applyFill="1" applyBorder="1" applyAlignment="1">
      <alignment horizontal="center"/>
    </xf>
    <xf numFmtId="10" fontId="0" fillId="10" borderId="27" xfId="0" applyNumberFormat="1" applyFill="1" applyBorder="1" applyAlignment="1">
      <alignment horizontal="center"/>
    </xf>
    <xf numFmtId="10" fontId="0" fillId="8" borderId="25" xfId="0" applyNumberFormat="1" applyFill="1" applyBorder="1" applyAlignment="1">
      <alignment horizontal="center"/>
    </xf>
    <xf numFmtId="10" fontId="0" fillId="8" borderId="26" xfId="0" applyNumberFormat="1" applyFill="1" applyBorder="1" applyAlignment="1">
      <alignment horizontal="center"/>
    </xf>
    <xf numFmtId="10" fontId="0" fillId="8" borderId="27" xfId="0" applyNumberFormat="1" applyFill="1" applyBorder="1" applyAlignment="1">
      <alignment horizontal="center"/>
    </xf>
    <xf numFmtId="0" fontId="12" fillId="9" borderId="3" xfId="0" applyFont="1" applyFill="1" applyBorder="1" applyAlignment="1">
      <alignment horizontal="center"/>
    </xf>
    <xf numFmtId="0" fontId="0" fillId="8" borderId="0" xfId="0" applyFill="1"/>
    <xf numFmtId="10" fontId="6" fillId="0" borderId="3" xfId="0" applyNumberFormat="1" applyFont="1" applyBorder="1" applyAlignment="1">
      <alignment horizontal="center"/>
    </xf>
    <xf numFmtId="0" fontId="12" fillId="9" borderId="5" xfId="0" applyFont="1" applyFill="1" applyBorder="1" applyAlignment="1">
      <alignment horizontal="center"/>
    </xf>
    <xf numFmtId="0" fontId="14" fillId="8" borderId="0" xfId="0" applyFont="1" applyFill="1" applyAlignment="1">
      <alignment vertical="top"/>
    </xf>
    <xf numFmtId="0" fontId="0" fillId="8" borderId="0" xfId="0" applyFill="1" applyAlignment="1">
      <alignment vertical="top"/>
    </xf>
    <xf numFmtId="10" fontId="0" fillId="11" borderId="3" xfId="0" applyNumberFormat="1" applyFill="1" applyBorder="1" applyAlignment="1">
      <alignment horizontal="center"/>
    </xf>
    <xf numFmtId="10" fontId="0" fillId="11" borderId="5" xfId="0" applyNumberFormat="1" applyFill="1" applyBorder="1" applyAlignment="1">
      <alignment horizontal="center"/>
    </xf>
    <xf numFmtId="0" fontId="14" fillId="8" borderId="0" xfId="0" applyFont="1" applyFill="1"/>
    <xf numFmtId="10" fontId="15" fillId="8" borderId="3" xfId="0" applyNumberFormat="1" applyFont="1" applyFill="1" applyBorder="1" applyAlignment="1">
      <alignment horizontal="center"/>
    </xf>
    <xf numFmtId="0" fontId="10" fillId="8" borderId="0" xfId="0" applyFont="1" applyFill="1"/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  <xf numFmtId="0" fontId="18" fillId="0" borderId="0" xfId="0" applyFont="1"/>
    <xf numFmtId="0" fontId="19" fillId="0" borderId="0" xfId="0" applyFont="1"/>
    <xf numFmtId="10" fontId="20" fillId="0" borderId="0" xfId="0" applyNumberFormat="1" applyFont="1"/>
    <xf numFmtId="0" fontId="10" fillId="0" borderId="0" xfId="0" applyFont="1"/>
    <xf numFmtId="2" fontId="0" fillId="0" borderId="0" xfId="0" applyNumberFormat="1"/>
    <xf numFmtId="0" fontId="21" fillId="0" borderId="0" xfId="0" applyFont="1"/>
    <xf numFmtId="2" fontId="22" fillId="0" borderId="0" xfId="0" applyNumberFormat="1" applyFont="1"/>
    <xf numFmtId="0" fontId="22" fillId="0" borderId="0" xfId="0" applyFont="1"/>
    <xf numFmtId="0" fontId="23" fillId="0" borderId="45" xfId="0" applyFont="1" applyBorder="1" applyAlignment="1">
      <alignment horizontal="center" vertical="top" wrapText="1"/>
    </xf>
    <xf numFmtId="0" fontId="23" fillId="0" borderId="45" xfId="0" applyFont="1" applyBorder="1" applyAlignment="1">
      <alignment horizontal="left" vertical="top" wrapText="1"/>
    </xf>
    <xf numFmtId="10" fontId="24" fillId="0" borderId="45" xfId="0" applyNumberFormat="1" applyFont="1" applyBorder="1" applyAlignment="1">
      <alignment horizontal="left" vertical="top" indent="2" shrinkToFit="1"/>
    </xf>
    <xf numFmtId="0" fontId="23" fillId="14" borderId="45" xfId="0" applyFont="1" applyFill="1" applyBorder="1" applyAlignment="1">
      <alignment horizontal="center" vertical="top" wrapText="1"/>
    </xf>
    <xf numFmtId="0" fontId="23" fillId="14" borderId="45" xfId="0" applyFont="1" applyFill="1" applyBorder="1" applyAlignment="1">
      <alignment horizontal="left" vertical="top" wrapText="1"/>
    </xf>
    <xf numFmtId="0" fontId="23" fillId="14" borderId="45" xfId="0" applyFont="1" applyFill="1" applyBorder="1" applyAlignment="1">
      <alignment horizontal="center" vertical="center" wrapText="1"/>
    </xf>
    <xf numFmtId="10" fontId="24" fillId="0" borderId="45" xfId="1" applyNumberFormat="1" applyFont="1" applyBorder="1" applyAlignment="1">
      <alignment horizontal="left" vertical="top" indent="2" shrinkToFit="1"/>
    </xf>
    <xf numFmtId="10" fontId="24" fillId="0" borderId="45" xfId="1" applyNumberFormat="1" applyFont="1" applyBorder="1" applyAlignment="1">
      <alignment horizontal="center" vertical="top" shrinkToFit="1"/>
    </xf>
    <xf numFmtId="10" fontId="24" fillId="14" borderId="45" xfId="1" applyNumberFormat="1" applyFont="1" applyFill="1" applyBorder="1" applyAlignment="1">
      <alignment horizontal="left" vertical="top" indent="2" shrinkToFit="1"/>
    </xf>
    <xf numFmtId="10" fontId="24" fillId="14" borderId="45" xfId="1" applyNumberFormat="1" applyFont="1" applyFill="1" applyBorder="1" applyAlignment="1">
      <alignment horizontal="center" vertical="top" shrinkToFit="1"/>
    </xf>
    <xf numFmtId="10" fontId="24" fillId="14" borderId="45" xfId="1" applyNumberFormat="1" applyFont="1" applyFill="1" applyBorder="1" applyAlignment="1">
      <alignment horizontal="left" vertical="center" indent="2" shrinkToFit="1"/>
    </xf>
    <xf numFmtId="10" fontId="24" fillId="14" borderId="45" xfId="1" applyNumberFormat="1" applyFont="1" applyFill="1" applyBorder="1" applyAlignment="1">
      <alignment horizontal="center" vertical="center" shrinkToFit="1"/>
    </xf>
    <xf numFmtId="10" fontId="27" fillId="12" borderId="45" xfId="0" applyNumberFormat="1" applyFont="1" applyFill="1" applyBorder="1" applyAlignment="1">
      <alignment horizontal="left" vertical="top" wrapText="1" indent="2"/>
    </xf>
    <xf numFmtId="10" fontId="27" fillId="12" borderId="45" xfId="1" applyNumberFormat="1" applyFont="1" applyFill="1" applyBorder="1" applyAlignment="1">
      <alignment horizontal="left" vertical="top" wrapText="1" indent="2"/>
    </xf>
    <xf numFmtId="0" fontId="25" fillId="0" borderId="45" xfId="0" applyFont="1" applyBorder="1" applyAlignment="1">
      <alignment horizontal="center" vertical="top" wrapText="1"/>
    </xf>
    <xf numFmtId="10" fontId="29" fillId="0" borderId="45" xfId="0" applyNumberFormat="1" applyFont="1" applyBorder="1" applyAlignment="1">
      <alignment horizontal="left" vertical="top" indent="2" shrinkToFit="1"/>
    </xf>
    <xf numFmtId="10" fontId="29" fillId="14" borderId="45" xfId="1" applyNumberFormat="1" applyFont="1" applyFill="1" applyBorder="1" applyAlignment="1">
      <alignment horizontal="left" vertical="top" indent="2" shrinkToFit="1"/>
    </xf>
    <xf numFmtId="0" fontId="25" fillId="14" borderId="45" xfId="0" applyFont="1" applyFill="1" applyBorder="1" applyAlignment="1">
      <alignment horizontal="center" vertical="top" wrapText="1"/>
    </xf>
    <xf numFmtId="10" fontId="29" fillId="14" borderId="45" xfId="0" applyNumberFormat="1" applyFont="1" applyFill="1" applyBorder="1" applyAlignment="1">
      <alignment horizontal="left" vertical="top" indent="2" shrinkToFit="1"/>
    </xf>
    <xf numFmtId="0" fontId="30" fillId="8" borderId="0" xfId="0" applyFont="1" applyFill="1" applyAlignment="1">
      <alignment horizontal="right"/>
    </xf>
    <xf numFmtId="10" fontId="30" fillId="8" borderId="0" xfId="0" applyNumberFormat="1" applyFont="1" applyFill="1"/>
    <xf numFmtId="0" fontId="30" fillId="8" borderId="0" xfId="0" applyFont="1" applyFill="1"/>
    <xf numFmtId="10" fontId="0" fillId="0" borderId="0" xfId="0" applyNumberFormat="1"/>
    <xf numFmtId="0" fontId="4" fillId="6" borderId="0" xfId="0" applyFont="1" applyFill="1" applyAlignment="1">
      <alignment vertical="top" wrapText="1"/>
    </xf>
    <xf numFmtId="10" fontId="33" fillId="7" borderId="3" xfId="0" applyNumberFormat="1" applyFont="1" applyFill="1" applyBorder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/>
    <xf numFmtId="10" fontId="36" fillId="0" borderId="0" xfId="0" applyNumberFormat="1" applyFont="1" applyAlignment="1">
      <alignment horizontal="center"/>
    </xf>
    <xf numFmtId="10" fontId="40" fillId="8" borderId="3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0" fontId="5" fillId="4" borderId="50" xfId="0" applyFont="1" applyFill="1" applyBorder="1" applyAlignment="1">
      <alignment horizontal="right" vertical="top" wrapText="1"/>
    </xf>
    <xf numFmtId="0" fontId="3" fillId="7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right" vertical="top" wrapText="1"/>
    </xf>
    <xf numFmtId="0" fontId="5" fillId="7" borderId="39" xfId="0" applyFont="1" applyFill="1" applyBorder="1" applyAlignment="1">
      <alignment horizontal="right" vertical="top" wrapText="1"/>
    </xf>
    <xf numFmtId="4" fontId="3" fillId="7" borderId="2" xfId="0" applyNumberFormat="1" applyFont="1" applyFill="1" applyBorder="1" applyAlignment="1">
      <alignment horizontal="right" vertical="top" wrapText="1"/>
    </xf>
    <xf numFmtId="165" fontId="3" fillId="7" borderId="2" xfId="0" applyNumberFormat="1" applyFont="1" applyFill="1" applyBorder="1" applyAlignment="1">
      <alignment horizontal="righ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4" fontId="5" fillId="0" borderId="2" xfId="0" applyNumberFormat="1" applyFont="1" applyBorder="1" applyAlignment="1">
      <alignment horizontal="right" vertical="top" wrapText="1"/>
    </xf>
    <xf numFmtId="164" fontId="5" fillId="0" borderId="2" xfId="0" applyNumberFormat="1" applyFont="1" applyBorder="1" applyAlignment="1">
      <alignment horizontal="right" vertical="top" wrapText="1"/>
    </xf>
    <xf numFmtId="164" fontId="15" fillId="0" borderId="26" xfId="2" applyFont="1" applyFill="1" applyBorder="1" applyAlignment="1">
      <alignment horizontal="center" vertical="center"/>
    </xf>
    <xf numFmtId="0" fontId="33" fillId="0" borderId="0" xfId="0" applyFont="1"/>
    <xf numFmtId="0" fontId="15" fillId="11" borderId="59" xfId="0" applyFont="1" applyFill="1" applyBorder="1"/>
    <xf numFmtId="0" fontId="2" fillId="16" borderId="26" xfId="0" applyFont="1" applyFill="1" applyBorder="1" applyAlignment="1">
      <alignment horizontal="center" vertical="center" wrapText="1"/>
    </xf>
    <xf numFmtId="0" fontId="2" fillId="16" borderId="25" xfId="0" applyFont="1" applyFill="1" applyBorder="1" applyAlignment="1">
      <alignment horizontal="center" vertical="center" wrapText="1"/>
    </xf>
    <xf numFmtId="0" fontId="2" fillId="16" borderId="27" xfId="0" applyFont="1" applyFill="1" applyBorder="1" applyAlignment="1">
      <alignment horizontal="center" vertical="center" wrapText="1"/>
    </xf>
    <xf numFmtId="0" fontId="3" fillId="4" borderId="64" xfId="0" applyFont="1" applyFill="1" applyBorder="1" applyAlignment="1">
      <alignment horizontal="right" vertical="top" wrapText="1"/>
    </xf>
    <xf numFmtId="4" fontId="3" fillId="4" borderId="65" xfId="0" applyNumberFormat="1" applyFont="1" applyFill="1" applyBorder="1" applyAlignment="1">
      <alignment horizontal="right" vertical="top" wrapText="1"/>
    </xf>
    <xf numFmtId="2" fontId="5" fillId="0" borderId="64" xfId="0" applyNumberFormat="1" applyFont="1" applyBorder="1" applyAlignment="1">
      <alignment horizontal="right" vertical="top" wrapText="1"/>
    </xf>
    <xf numFmtId="4" fontId="5" fillId="0" borderId="65" xfId="0" applyNumberFormat="1" applyFont="1" applyBorder="1" applyAlignment="1">
      <alignment horizontal="right" vertical="top" wrapText="1"/>
    </xf>
    <xf numFmtId="2" fontId="3" fillId="4" borderId="64" xfId="0" applyNumberFormat="1" applyFont="1" applyFill="1" applyBorder="1" applyAlignment="1">
      <alignment horizontal="right" vertical="top" wrapText="1"/>
    </xf>
    <xf numFmtId="4" fontId="3" fillId="4" borderId="64" xfId="0" applyNumberFormat="1" applyFont="1" applyFill="1" applyBorder="1" applyAlignment="1">
      <alignment horizontal="right" vertical="top" wrapText="1"/>
    </xf>
    <xf numFmtId="4" fontId="5" fillId="0" borderId="64" xfId="0" applyNumberFormat="1" applyFont="1" applyBorder="1" applyAlignment="1">
      <alignment horizontal="right" vertical="top" wrapText="1"/>
    </xf>
    <xf numFmtId="0" fontId="15" fillId="0" borderId="59" xfId="0" applyFont="1" applyBorder="1"/>
    <xf numFmtId="164" fontId="15" fillId="18" borderId="59" xfId="0" applyNumberFormat="1" applyFont="1" applyFill="1" applyBorder="1" applyAlignment="1">
      <alignment horizontal="center" vertical="center" wrapText="1"/>
    </xf>
    <xf numFmtId="0" fontId="33" fillId="0" borderId="59" xfId="0" applyFont="1" applyBorder="1" applyAlignment="1">
      <alignment horizontal="center" vertical="center"/>
    </xf>
    <xf numFmtId="164" fontId="33" fillId="0" borderId="59" xfId="0" applyNumberFormat="1" applyFont="1" applyBorder="1" applyAlignment="1">
      <alignment horizontal="center" vertical="center"/>
    </xf>
    <xf numFmtId="164" fontId="15" fillId="0" borderId="59" xfId="0" applyNumberFormat="1" applyFont="1" applyBorder="1" applyAlignment="1">
      <alignment horizontal="center" vertical="center"/>
    </xf>
    <xf numFmtId="0" fontId="2" fillId="16" borderId="66" xfId="0" applyFont="1" applyFill="1" applyBorder="1" applyAlignment="1">
      <alignment horizontal="center" vertical="center" wrapText="1"/>
    </xf>
    <xf numFmtId="164" fontId="5" fillId="0" borderId="65" xfId="0" applyNumberFormat="1" applyFont="1" applyBorder="1" applyAlignment="1">
      <alignment horizontal="right" vertical="top" wrapText="1"/>
    </xf>
    <xf numFmtId="2" fontId="33" fillId="0" borderId="59" xfId="0" applyNumberFormat="1" applyFont="1" applyBorder="1" applyAlignment="1">
      <alignment horizontal="center" vertical="center"/>
    </xf>
    <xf numFmtId="167" fontId="33" fillId="0" borderId="59" xfId="0" applyNumberFormat="1" applyFont="1" applyBorder="1" applyAlignment="1">
      <alignment horizontal="center" vertical="center"/>
    </xf>
    <xf numFmtId="2" fontId="15" fillId="0" borderId="59" xfId="0" applyNumberFormat="1" applyFont="1" applyBorder="1" applyAlignment="1">
      <alignment horizontal="center" vertical="center"/>
    </xf>
    <xf numFmtId="2" fontId="5" fillId="5" borderId="2" xfId="0" applyNumberFormat="1" applyFont="1" applyFill="1" applyBorder="1" applyAlignment="1">
      <alignment horizontal="right" vertical="top" wrapText="1"/>
    </xf>
    <xf numFmtId="165" fontId="5" fillId="5" borderId="2" xfId="0" applyNumberFormat="1" applyFont="1" applyFill="1" applyBorder="1" applyAlignment="1">
      <alignment horizontal="right" vertical="top" wrapText="1"/>
    </xf>
    <xf numFmtId="2" fontId="3" fillId="4" borderId="2" xfId="0" applyNumberFormat="1" applyFont="1" applyFill="1" applyBorder="1" applyAlignment="1">
      <alignment horizontal="right" vertical="top" wrapText="1"/>
    </xf>
    <xf numFmtId="0" fontId="5" fillId="20" borderId="2" xfId="0" applyFont="1" applyFill="1" applyBorder="1" applyAlignment="1">
      <alignment horizontal="left" vertical="top" wrapText="1"/>
    </xf>
    <xf numFmtId="0" fontId="5" fillId="20" borderId="2" xfId="0" applyFont="1" applyFill="1" applyBorder="1" applyAlignment="1">
      <alignment horizontal="right" vertical="top" wrapText="1"/>
    </xf>
    <xf numFmtId="0" fontId="5" fillId="20" borderId="2" xfId="0" applyFont="1" applyFill="1" applyBorder="1" applyAlignment="1">
      <alignment horizontal="center" vertical="top" wrapText="1"/>
    </xf>
    <xf numFmtId="2" fontId="5" fillId="20" borderId="2" xfId="0" applyNumberFormat="1" applyFont="1" applyFill="1" applyBorder="1" applyAlignment="1">
      <alignment horizontal="right" vertical="top" wrapText="1"/>
    </xf>
    <xf numFmtId="4" fontId="5" fillId="20" borderId="2" xfId="0" applyNumberFormat="1" applyFont="1" applyFill="1" applyBorder="1" applyAlignment="1">
      <alignment horizontal="right" vertical="top" wrapText="1"/>
    </xf>
    <xf numFmtId="165" fontId="5" fillId="20" borderId="2" xfId="0" applyNumberFormat="1" applyFont="1" applyFill="1" applyBorder="1" applyAlignment="1">
      <alignment horizontal="right" vertical="top" wrapText="1"/>
    </xf>
    <xf numFmtId="0" fontId="44" fillId="0" borderId="0" xfId="0" applyFont="1" applyAlignment="1">
      <alignment horizontal="left" vertical="top"/>
    </xf>
    <xf numFmtId="0" fontId="0" fillId="16" borderId="71" xfId="0" applyFill="1" applyBorder="1"/>
    <xf numFmtId="0" fontId="45" fillId="0" borderId="14" xfId="0" applyFont="1" applyBorder="1" applyAlignment="1">
      <alignment horizontal="left" vertical="top"/>
    </xf>
    <xf numFmtId="0" fontId="45" fillId="0" borderId="16" xfId="0" applyFont="1" applyBorder="1" applyAlignment="1">
      <alignment horizontal="left" vertical="top"/>
    </xf>
    <xf numFmtId="0" fontId="44" fillId="0" borderId="16" xfId="0" applyFont="1" applyBorder="1" applyAlignment="1">
      <alignment horizontal="left" vertical="top"/>
    </xf>
    <xf numFmtId="0" fontId="44" fillId="0" borderId="16" xfId="0" applyFont="1" applyBorder="1" applyAlignment="1">
      <alignment vertical="top"/>
    </xf>
    <xf numFmtId="168" fontId="47" fillId="0" borderId="16" xfId="0" applyNumberFormat="1" applyFont="1" applyBorder="1" applyAlignment="1">
      <alignment horizontal="center" vertical="center"/>
    </xf>
    <xf numFmtId="0" fontId="44" fillId="0" borderId="16" xfId="0" applyFont="1" applyBorder="1" applyAlignment="1">
      <alignment horizontal="center" vertical="top"/>
    </xf>
    <xf numFmtId="0" fontId="44" fillId="0" borderId="15" xfId="0" applyFont="1" applyBorder="1" applyAlignment="1">
      <alignment horizontal="center" vertical="top"/>
    </xf>
    <xf numFmtId="0" fontId="2" fillId="0" borderId="72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 wrapText="1"/>
    </xf>
    <xf numFmtId="0" fontId="3" fillId="4" borderId="64" xfId="0" applyFont="1" applyFill="1" applyBorder="1" applyAlignment="1">
      <alignment horizontal="left" vertical="top" wrapText="1"/>
    </xf>
    <xf numFmtId="0" fontId="3" fillId="4" borderId="65" xfId="0" applyFont="1" applyFill="1" applyBorder="1" applyAlignment="1">
      <alignment horizontal="left" vertical="top" wrapText="1"/>
    </xf>
    <xf numFmtId="0" fontId="5" fillId="0" borderId="64" xfId="0" applyFont="1" applyBorder="1" applyAlignment="1">
      <alignment horizontal="left" vertical="top" wrapText="1"/>
    </xf>
    <xf numFmtId="0" fontId="2" fillId="0" borderId="75" xfId="0" applyFont="1" applyBorder="1" applyAlignment="1">
      <alignment horizontal="right" vertical="top" wrapText="1"/>
    </xf>
    <xf numFmtId="165" fontId="3" fillId="4" borderId="76" xfId="0" applyNumberFormat="1" applyFont="1" applyFill="1" applyBorder="1" applyAlignment="1">
      <alignment horizontal="right" vertical="top" wrapText="1"/>
    </xf>
    <xf numFmtId="165" fontId="5" fillId="0" borderId="76" xfId="0" applyNumberFormat="1" applyFont="1" applyBorder="1" applyAlignment="1">
      <alignment horizontal="right" vertical="top" wrapText="1"/>
    </xf>
    <xf numFmtId="0" fontId="2" fillId="0" borderId="77" xfId="0" applyFont="1" applyBorder="1" applyAlignment="1">
      <alignment horizontal="center" vertical="center" wrapText="1"/>
    </xf>
    <xf numFmtId="0" fontId="2" fillId="0" borderId="78" xfId="0" applyFont="1" applyBorder="1" applyAlignment="1">
      <alignment horizontal="center" vertical="center" wrapText="1"/>
    </xf>
    <xf numFmtId="0" fontId="2" fillId="0" borderId="79" xfId="0" applyFont="1" applyBorder="1" applyAlignment="1">
      <alignment horizontal="center" vertical="center" wrapText="1"/>
    </xf>
    <xf numFmtId="0" fontId="33" fillId="0" borderId="6" xfId="0" applyFont="1" applyBorder="1"/>
    <xf numFmtId="0" fontId="33" fillId="0" borderId="0" xfId="0" applyFont="1" applyBorder="1"/>
    <xf numFmtId="0" fontId="33" fillId="0" borderId="7" xfId="0" applyFont="1" applyBorder="1"/>
    <xf numFmtId="0" fontId="15" fillId="19" borderId="80" xfId="0" applyFont="1" applyFill="1" applyBorder="1"/>
    <xf numFmtId="0" fontId="15" fillId="11" borderId="80" xfId="0" applyFont="1" applyFill="1" applyBorder="1"/>
    <xf numFmtId="0" fontId="33" fillId="18" borderId="80" xfId="0" applyFont="1" applyFill="1" applyBorder="1" applyAlignment="1">
      <alignment horizontal="center" vertical="center"/>
    </xf>
    <xf numFmtId="0" fontId="15" fillId="18" borderId="81" xfId="0" applyFont="1" applyFill="1" applyBorder="1" applyAlignment="1">
      <alignment horizontal="center" vertical="center" wrapText="1"/>
    </xf>
    <xf numFmtId="0" fontId="33" fillId="0" borderId="80" xfId="0" applyFont="1" applyBorder="1"/>
    <xf numFmtId="0" fontId="33" fillId="0" borderId="81" xfId="0" applyFont="1" applyBorder="1"/>
    <xf numFmtId="0" fontId="33" fillId="0" borderId="0" xfId="0" applyFont="1" applyBorder="1" applyAlignment="1">
      <alignment horizontal="center" vertical="center"/>
    </xf>
    <xf numFmtId="0" fontId="33" fillId="0" borderId="81" xfId="0" applyFont="1" applyBorder="1" applyAlignment="1">
      <alignment horizontal="center" vertical="center"/>
    </xf>
    <xf numFmtId="0" fontId="15" fillId="11" borderId="81" xfId="0" applyFont="1" applyFill="1" applyBorder="1"/>
    <xf numFmtId="0" fontId="33" fillId="0" borderId="8" xfId="0" applyFont="1" applyBorder="1"/>
    <xf numFmtId="0" fontId="33" fillId="0" borderId="9" xfId="0" applyFont="1" applyBorder="1"/>
    <xf numFmtId="0" fontId="33" fillId="0" borderId="10" xfId="0" applyFont="1" applyBorder="1"/>
    <xf numFmtId="0" fontId="5" fillId="0" borderId="82" xfId="0" applyFont="1" applyBorder="1" applyAlignment="1">
      <alignment horizontal="left" vertical="top" wrapText="1"/>
    </xf>
    <xf numFmtId="0" fontId="5" fillId="0" borderId="83" xfId="0" applyFont="1" applyBorder="1" applyAlignment="1">
      <alignment horizontal="left" vertical="top" wrapText="1"/>
    </xf>
    <xf numFmtId="0" fontId="5" fillId="0" borderId="83" xfId="0" applyFont="1" applyBorder="1" applyAlignment="1">
      <alignment horizontal="center" vertical="top" wrapText="1"/>
    </xf>
    <xf numFmtId="4" fontId="5" fillId="0" borderId="84" xfId="0" applyNumberFormat="1" applyFont="1" applyBorder="1" applyAlignment="1">
      <alignment horizontal="right" vertical="top" wrapText="1"/>
    </xf>
    <xf numFmtId="2" fontId="5" fillId="0" borderId="82" xfId="0" applyNumberFormat="1" applyFont="1" applyBorder="1" applyAlignment="1">
      <alignment horizontal="right" vertical="top" wrapText="1"/>
    </xf>
    <xf numFmtId="164" fontId="5" fillId="0" borderId="83" xfId="0" applyNumberFormat="1" applyFont="1" applyBorder="1" applyAlignment="1">
      <alignment horizontal="right" vertical="top" wrapText="1"/>
    </xf>
    <xf numFmtId="164" fontId="5" fillId="0" borderId="84" xfId="0" applyNumberFormat="1" applyFont="1" applyBorder="1" applyAlignment="1">
      <alignment horizontal="right" vertical="top" wrapText="1"/>
    </xf>
    <xf numFmtId="4" fontId="5" fillId="0" borderId="82" xfId="0" applyNumberFormat="1" applyFont="1" applyBorder="1" applyAlignment="1">
      <alignment horizontal="right" vertical="top" wrapText="1"/>
    </xf>
    <xf numFmtId="165" fontId="5" fillId="0" borderId="85" xfId="0" applyNumberFormat="1" applyFont="1" applyBorder="1" applyAlignment="1">
      <alignment horizontal="right" vertical="top" wrapText="1"/>
    </xf>
    <xf numFmtId="0" fontId="6" fillId="6" borderId="19" xfId="0" applyFont="1" applyFill="1" applyBorder="1" applyAlignment="1">
      <alignment horizontal="center" vertical="top" wrapText="1"/>
    </xf>
    <xf numFmtId="4" fontId="15" fillId="23" borderId="19" xfId="0" applyNumberFormat="1" applyFont="1" applyFill="1" applyBorder="1" applyAlignment="1">
      <alignment horizontal="right" vertical="top" wrapText="1"/>
    </xf>
    <xf numFmtId="4" fontId="15" fillId="23" borderId="19" xfId="0" applyNumberFormat="1" applyFont="1" applyFill="1" applyBorder="1" applyAlignment="1">
      <alignment horizontal="center" vertical="top" wrapText="1"/>
    </xf>
    <xf numFmtId="10" fontId="15" fillId="23" borderId="20" xfId="0" applyNumberFormat="1" applyFont="1" applyFill="1" applyBorder="1" applyAlignment="1">
      <alignment horizontal="center" vertical="top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37" fillId="0" borderId="11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9" fillId="8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8" fillId="8" borderId="3" xfId="0" applyFont="1" applyFill="1" applyBorder="1" applyAlignment="1">
      <alignment horizont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0" fillId="10" borderId="28" xfId="0" applyFont="1" applyFill="1" applyBorder="1" applyAlignment="1">
      <alignment horizontal="center"/>
    </xf>
    <xf numFmtId="0" fontId="10" fillId="10" borderId="29" xfId="0" applyFont="1" applyFill="1" applyBorder="1" applyAlignment="1">
      <alignment horizontal="center"/>
    </xf>
    <xf numFmtId="0" fontId="12" fillId="9" borderId="3" xfId="0" applyFont="1" applyFill="1" applyBorder="1" applyAlignment="1">
      <alignment horizontal="center"/>
    </xf>
    <xf numFmtId="0" fontId="12" fillId="9" borderId="30" xfId="0" applyFont="1" applyFill="1" applyBorder="1" applyAlignment="1">
      <alignment horizontal="center"/>
    </xf>
    <xf numFmtId="0" fontId="12" fillId="9" borderId="31" xfId="0" applyFont="1" applyFill="1" applyBorder="1" applyAlignment="1">
      <alignment horizontal="center"/>
    </xf>
    <xf numFmtId="0" fontId="12" fillId="9" borderId="32" xfId="0" applyFont="1" applyFill="1" applyBorder="1" applyAlignment="1">
      <alignment horizontal="center"/>
    </xf>
    <xf numFmtId="0" fontId="10" fillId="8" borderId="0" xfId="0" applyFont="1" applyFill="1" applyAlignment="1">
      <alignment horizontal="center"/>
    </xf>
    <xf numFmtId="0" fontId="6" fillId="0" borderId="3" xfId="0" applyFont="1" applyBorder="1" applyAlignment="1">
      <alignment horizontal="left"/>
    </xf>
    <xf numFmtId="0" fontId="12" fillId="9" borderId="33" xfId="0" applyFont="1" applyFill="1" applyBorder="1" applyAlignment="1">
      <alignment horizontal="center"/>
    </xf>
    <xf numFmtId="0" fontId="12" fillId="9" borderId="12" xfId="0" applyFont="1" applyFill="1" applyBorder="1" applyAlignment="1">
      <alignment horizontal="center"/>
    </xf>
    <xf numFmtId="0" fontId="12" fillId="9" borderId="13" xfId="0" applyFont="1" applyFill="1" applyBorder="1" applyAlignment="1">
      <alignment horizontal="center"/>
    </xf>
    <xf numFmtId="0" fontId="0" fillId="11" borderId="33" xfId="0" applyFill="1" applyBorder="1" applyAlignment="1">
      <alignment horizontal="left"/>
    </xf>
    <xf numFmtId="0" fontId="0" fillId="11" borderId="12" xfId="0" applyFill="1" applyBorder="1" applyAlignment="1">
      <alignment horizontal="left"/>
    </xf>
    <xf numFmtId="0" fontId="0" fillId="11" borderId="13" xfId="0" applyFill="1" applyBorder="1" applyAlignment="1">
      <alignment horizontal="left"/>
    </xf>
    <xf numFmtId="0" fontId="0" fillId="7" borderId="33" xfId="0" applyFill="1" applyBorder="1" applyAlignment="1">
      <alignment horizontal="left"/>
    </xf>
    <xf numFmtId="0" fontId="0" fillId="7" borderId="12" xfId="0" applyFill="1" applyBorder="1" applyAlignment="1">
      <alignment horizontal="left"/>
    </xf>
    <xf numFmtId="0" fontId="0" fillId="7" borderId="13" xfId="0" applyFill="1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16" fillId="0" borderId="6" xfId="0" applyFont="1" applyBorder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0" fontId="16" fillId="0" borderId="10" xfId="0" applyFont="1" applyBorder="1" applyAlignment="1">
      <alignment horizontal="center" vertical="top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33" fillId="7" borderId="3" xfId="0" applyFont="1" applyFill="1" applyBorder="1" applyAlignment="1">
      <alignment horizontal="left"/>
    </xf>
    <xf numFmtId="0" fontId="40" fillId="8" borderId="3" xfId="0" applyFont="1" applyFill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6" fillId="0" borderId="37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38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7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6" fillId="0" borderId="0" xfId="0" applyFont="1" applyAlignment="1">
      <alignment horizontal="left"/>
    </xf>
    <xf numFmtId="0" fontId="15" fillId="8" borderId="3" xfId="0" applyFont="1" applyFill="1" applyBorder="1" applyAlignment="1">
      <alignment horizontal="center"/>
    </xf>
    <xf numFmtId="0" fontId="27" fillId="12" borderId="40" xfId="0" applyFont="1" applyFill="1" applyBorder="1" applyAlignment="1">
      <alignment horizontal="center" vertical="top" wrapText="1"/>
    </xf>
    <xf numFmtId="0" fontId="27" fillId="12" borderId="41" xfId="0" applyFont="1" applyFill="1" applyBorder="1" applyAlignment="1">
      <alignment horizontal="center" vertical="top" wrapText="1"/>
    </xf>
    <xf numFmtId="0" fontId="27" fillId="12" borderId="42" xfId="0" applyFont="1" applyFill="1" applyBorder="1" applyAlignment="1">
      <alignment horizontal="center" vertical="top" wrapText="1"/>
    </xf>
    <xf numFmtId="0" fontId="25" fillId="13" borderId="46" xfId="0" applyFont="1" applyFill="1" applyBorder="1" applyAlignment="1">
      <alignment horizontal="center" vertical="center" wrapText="1"/>
    </xf>
    <xf numFmtId="0" fontId="25" fillId="13" borderId="47" xfId="0" applyFont="1" applyFill="1" applyBorder="1" applyAlignment="1">
      <alignment horizontal="center" vertical="center" wrapText="1"/>
    </xf>
    <xf numFmtId="0" fontId="25" fillId="13" borderId="48" xfId="0" applyFont="1" applyFill="1" applyBorder="1" applyAlignment="1">
      <alignment horizontal="center" vertical="center" wrapText="1"/>
    </xf>
    <xf numFmtId="0" fontId="25" fillId="13" borderId="49" xfId="0" applyFont="1" applyFill="1" applyBorder="1" applyAlignment="1">
      <alignment horizontal="center" vertical="center" wrapText="1"/>
    </xf>
    <xf numFmtId="0" fontId="25" fillId="0" borderId="43" xfId="0" applyFont="1" applyBorder="1" applyAlignment="1">
      <alignment horizontal="center" vertical="center" wrapText="1"/>
    </xf>
    <xf numFmtId="0" fontId="25" fillId="0" borderId="44" xfId="0" applyFont="1" applyBorder="1" applyAlignment="1">
      <alignment horizontal="center" vertical="center" wrapText="1"/>
    </xf>
    <xf numFmtId="0" fontId="4" fillId="6" borderId="0" xfId="0" applyFont="1" applyFill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31" fillId="15" borderId="0" xfId="0" applyFont="1" applyFill="1" applyAlignment="1">
      <alignment horizontal="center" wrapText="1"/>
    </xf>
    <xf numFmtId="0" fontId="32" fillId="15" borderId="0" xfId="0" applyFont="1" applyFill="1"/>
    <xf numFmtId="0" fontId="2" fillId="6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2" fillId="6" borderId="0" xfId="0" applyFont="1" applyFill="1" applyAlignment="1">
      <alignment horizontal="left" vertical="top" wrapText="1"/>
    </xf>
    <xf numFmtId="10" fontId="4" fillId="6" borderId="0" xfId="0" applyNumberFormat="1" applyFont="1" applyFill="1" applyAlignment="1">
      <alignment horizontal="left" vertical="top" wrapText="1"/>
    </xf>
    <xf numFmtId="0" fontId="4" fillId="6" borderId="0" xfId="0" applyFont="1" applyFill="1" applyAlignment="1">
      <alignment horizontal="right" vertical="top" wrapText="1"/>
    </xf>
    <xf numFmtId="4" fontId="4" fillId="6" borderId="0" xfId="0" applyNumberFormat="1" applyFont="1" applyFill="1" applyAlignment="1">
      <alignment horizontal="right" vertical="top" wrapText="1"/>
    </xf>
    <xf numFmtId="0" fontId="6" fillId="6" borderId="0" xfId="0" applyFont="1" applyFill="1" applyAlignment="1">
      <alignment horizontal="center" vertical="top" wrapText="1"/>
    </xf>
    <xf numFmtId="0" fontId="0" fillId="0" borderId="0" xfId="0"/>
    <xf numFmtId="0" fontId="38" fillId="6" borderId="0" xfId="0" applyFont="1" applyFill="1" applyAlignment="1">
      <alignment horizontal="center" vertical="top" wrapText="1"/>
    </xf>
    <xf numFmtId="0" fontId="38" fillId="0" borderId="0" xfId="0" applyFont="1"/>
    <xf numFmtId="0" fontId="2" fillId="6" borderId="0" xfId="0" applyFont="1" applyFill="1" applyAlignment="1">
      <alignment horizontal="center" wrapText="1"/>
    </xf>
    <xf numFmtId="0" fontId="6" fillId="6" borderId="0" xfId="0" applyFont="1" applyFill="1" applyAlignment="1">
      <alignment horizontal="right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15" fillId="21" borderId="17" xfId="0" applyFont="1" applyFill="1" applyBorder="1" applyAlignment="1">
      <alignment horizontal="right" vertical="top" wrapText="1"/>
    </xf>
    <xf numFmtId="0" fontId="15" fillId="21" borderId="19" xfId="0" applyFont="1" applyFill="1" applyBorder="1" applyAlignment="1">
      <alignment horizontal="right" vertical="top" wrapText="1"/>
    </xf>
    <xf numFmtId="0" fontId="44" fillId="0" borderId="37" xfId="0" applyFont="1" applyBorder="1" applyAlignment="1">
      <alignment horizontal="left" vertical="top"/>
    </xf>
    <xf numFmtId="0" fontId="44" fillId="0" borderId="29" xfId="0" applyFont="1" applyBorder="1" applyAlignment="1">
      <alignment horizontal="left" vertical="top"/>
    </xf>
    <xf numFmtId="0" fontId="44" fillId="0" borderId="38" xfId="0" applyFont="1" applyBorder="1" applyAlignment="1">
      <alignment horizontal="left" vertical="top"/>
    </xf>
    <xf numFmtId="0" fontId="44" fillId="0" borderId="6" xfId="0" applyFont="1" applyBorder="1" applyAlignment="1">
      <alignment horizontal="left" vertical="top"/>
    </xf>
    <xf numFmtId="0" fontId="44" fillId="0" borderId="0" xfId="0" applyFont="1" applyBorder="1" applyAlignment="1">
      <alignment horizontal="left" vertical="top"/>
    </xf>
    <xf numFmtId="0" fontId="44" fillId="0" borderId="7" xfId="0" applyFont="1" applyBorder="1" applyAlignment="1">
      <alignment horizontal="left" vertical="top"/>
    </xf>
    <xf numFmtId="0" fontId="44" fillId="0" borderId="8" xfId="0" applyFont="1" applyBorder="1" applyAlignment="1">
      <alignment horizontal="left" vertical="top"/>
    </xf>
    <xf numFmtId="0" fontId="44" fillId="0" borderId="9" xfId="0" applyFont="1" applyBorder="1" applyAlignment="1">
      <alignment horizontal="left" vertical="top"/>
    </xf>
    <xf numFmtId="0" fontId="44" fillId="0" borderId="10" xfId="0" applyFont="1" applyBorder="1" applyAlignment="1">
      <alignment horizontal="left" vertical="top"/>
    </xf>
    <xf numFmtId="0" fontId="45" fillId="0" borderId="6" xfId="0" applyFont="1" applyBorder="1" applyAlignment="1">
      <alignment horizontal="left" vertical="top"/>
    </xf>
    <xf numFmtId="0" fontId="45" fillId="0" borderId="7" xfId="0" applyFont="1" applyBorder="1" applyAlignment="1">
      <alignment horizontal="left" vertical="top"/>
    </xf>
    <xf numFmtId="0" fontId="2" fillId="16" borderId="69" xfId="0" applyFont="1" applyFill="1" applyBorder="1" applyAlignment="1">
      <alignment horizontal="center" vertical="center" wrapText="1"/>
    </xf>
    <xf numFmtId="0" fontId="2" fillId="16" borderId="68" xfId="0" applyFont="1" applyFill="1" applyBorder="1" applyAlignment="1">
      <alignment horizontal="center" vertical="center" wrapText="1"/>
    </xf>
    <xf numFmtId="0" fontId="2" fillId="16" borderId="70" xfId="0" applyFont="1" applyFill="1" applyBorder="1" applyAlignment="1">
      <alignment horizontal="center" vertical="center" wrapText="1"/>
    </xf>
    <xf numFmtId="0" fontId="2" fillId="16" borderId="67" xfId="0" applyFont="1" applyFill="1" applyBorder="1" applyAlignment="1">
      <alignment horizontal="center" vertical="center" wrapText="1"/>
    </xf>
    <xf numFmtId="0" fontId="2" fillId="16" borderId="70" xfId="0" applyFont="1" applyFill="1" applyBorder="1" applyAlignment="1">
      <alignment horizontal="center" vertical="center"/>
    </xf>
    <xf numFmtId="0" fontId="2" fillId="16" borderId="67" xfId="0" applyFont="1" applyFill="1" applyBorder="1" applyAlignment="1">
      <alignment horizontal="center" vertical="center"/>
    </xf>
    <xf numFmtId="0" fontId="2" fillId="16" borderId="22" xfId="0" applyFont="1" applyFill="1" applyBorder="1" applyAlignment="1">
      <alignment horizontal="center" vertical="center" wrapText="1"/>
    </xf>
    <xf numFmtId="0" fontId="2" fillId="16" borderId="63" xfId="0" applyFont="1" applyFill="1" applyBorder="1" applyAlignment="1">
      <alignment horizontal="center" vertical="center" wrapText="1"/>
    </xf>
    <xf numFmtId="0" fontId="2" fillId="17" borderId="23" xfId="0" applyFont="1" applyFill="1" applyBorder="1" applyAlignment="1">
      <alignment horizontal="center" vertical="center" wrapText="1"/>
    </xf>
    <xf numFmtId="0" fontId="2" fillId="17" borderId="21" xfId="0" applyFont="1" applyFill="1" applyBorder="1" applyAlignment="1">
      <alignment horizontal="center" vertical="center" wrapText="1"/>
    </xf>
    <xf numFmtId="0" fontId="2" fillId="17" borderId="24" xfId="0" applyFont="1" applyFill="1" applyBorder="1" applyAlignment="1">
      <alignment horizontal="center" vertical="center" wrapText="1"/>
    </xf>
    <xf numFmtId="0" fontId="2" fillId="11" borderId="51" xfId="0" applyFont="1" applyFill="1" applyBorder="1" applyAlignment="1">
      <alignment horizontal="center" vertical="center" wrapText="1"/>
    </xf>
    <xf numFmtId="0" fontId="2" fillId="11" borderId="53" xfId="0" applyFont="1" applyFill="1" applyBorder="1" applyAlignment="1">
      <alignment horizontal="center" vertical="center" wrapText="1"/>
    </xf>
    <xf numFmtId="0" fontId="2" fillId="11" borderId="56" xfId="0" applyFont="1" applyFill="1" applyBorder="1" applyAlignment="1">
      <alignment horizontal="center" vertical="center" wrapText="1"/>
    </xf>
    <xf numFmtId="0" fontId="43" fillId="0" borderId="14" xfId="0" applyFont="1" applyBorder="1" applyAlignment="1">
      <alignment horizontal="center" vertical="center"/>
    </xf>
    <xf numFmtId="0" fontId="43" fillId="0" borderId="16" xfId="0" applyFont="1" applyBorder="1" applyAlignment="1">
      <alignment horizontal="center" vertical="center"/>
    </xf>
    <xf numFmtId="0" fontId="43" fillId="0" borderId="15" xfId="0" applyFont="1" applyBorder="1" applyAlignment="1">
      <alignment horizontal="center" vertical="center"/>
    </xf>
    <xf numFmtId="0" fontId="44" fillId="0" borderId="37" xfId="0" applyFont="1" applyBorder="1" applyAlignment="1">
      <alignment horizontal="center" vertical="top"/>
    </xf>
    <xf numFmtId="0" fontId="44" fillId="0" borderId="29" xfId="0" applyFont="1" applyBorder="1" applyAlignment="1">
      <alignment horizontal="center" vertical="top"/>
    </xf>
    <xf numFmtId="0" fontId="44" fillId="0" borderId="38" xfId="0" applyFont="1" applyBorder="1" applyAlignment="1">
      <alignment horizontal="center" vertical="top"/>
    </xf>
    <xf numFmtId="0" fontId="44" fillId="0" borderId="6" xfId="0" applyFont="1" applyBorder="1" applyAlignment="1">
      <alignment horizontal="center" vertical="top"/>
    </xf>
    <xf numFmtId="0" fontId="44" fillId="0" borderId="0" xfId="0" applyFont="1" applyAlignment="1">
      <alignment horizontal="center" vertical="top"/>
    </xf>
    <xf numFmtId="0" fontId="44" fillId="0" borderId="7" xfId="0" applyFont="1" applyBorder="1" applyAlignment="1">
      <alignment horizontal="center" vertical="top"/>
    </xf>
    <xf numFmtId="49" fontId="45" fillId="21" borderId="37" xfId="0" applyNumberFormat="1" applyFont="1" applyFill="1" applyBorder="1" applyAlignment="1">
      <alignment horizontal="center" vertical="top"/>
    </xf>
    <xf numFmtId="49" fontId="45" fillId="21" borderId="38" xfId="0" applyNumberFormat="1" applyFont="1" applyFill="1" applyBorder="1" applyAlignment="1">
      <alignment horizontal="center" vertical="top"/>
    </xf>
    <xf numFmtId="0" fontId="45" fillId="21" borderId="6" xfId="0" applyFont="1" applyFill="1" applyBorder="1" applyAlignment="1">
      <alignment horizontal="center" vertical="top"/>
    </xf>
    <xf numFmtId="0" fontId="45" fillId="21" borderId="7" xfId="0" applyFont="1" applyFill="1" applyBorder="1" applyAlignment="1">
      <alignment horizontal="center" vertical="top"/>
    </xf>
    <xf numFmtId="14" fontId="45" fillId="21" borderId="8" xfId="0" applyNumberFormat="1" applyFont="1" applyFill="1" applyBorder="1" applyAlignment="1">
      <alignment horizontal="center" vertical="top"/>
    </xf>
    <xf numFmtId="14" fontId="45" fillId="21" borderId="10" xfId="0" applyNumberFormat="1" applyFont="1" applyFill="1" applyBorder="1" applyAlignment="1">
      <alignment horizontal="center" vertical="top"/>
    </xf>
    <xf numFmtId="0" fontId="46" fillId="22" borderId="37" xfId="0" applyFont="1" applyFill="1" applyBorder="1" applyAlignment="1">
      <alignment horizontal="center" vertical="center"/>
    </xf>
    <xf numFmtId="0" fontId="46" fillId="22" borderId="38" xfId="0" applyFont="1" applyFill="1" applyBorder="1" applyAlignment="1">
      <alignment horizontal="center" vertical="center"/>
    </xf>
    <xf numFmtId="168" fontId="47" fillId="22" borderId="6" xfId="0" applyNumberFormat="1" applyFont="1" applyFill="1" applyBorder="1" applyAlignment="1">
      <alignment horizontal="center" vertical="center"/>
    </xf>
    <xf numFmtId="168" fontId="47" fillId="22" borderId="7" xfId="0" applyNumberFormat="1" applyFont="1" applyFill="1" applyBorder="1" applyAlignment="1">
      <alignment horizontal="center" vertical="center"/>
    </xf>
    <xf numFmtId="0" fontId="33" fillId="0" borderId="60" xfId="0" applyFont="1" applyBorder="1" applyAlignment="1">
      <alignment horizontal="left" wrapText="1"/>
    </xf>
    <xf numFmtId="0" fontId="33" fillId="0" borderId="62" xfId="0" applyFont="1" applyBorder="1" applyAlignment="1">
      <alignment horizontal="left" wrapText="1"/>
    </xf>
    <xf numFmtId="0" fontId="15" fillId="0" borderId="80" xfId="0" applyFont="1" applyBorder="1" applyAlignment="1">
      <alignment horizontal="right" vertical="center"/>
    </xf>
    <xf numFmtId="0" fontId="15" fillId="0" borderId="59" xfId="0" applyFont="1" applyBorder="1" applyAlignment="1">
      <alignment horizontal="right" vertical="center"/>
    </xf>
    <xf numFmtId="0" fontId="15" fillId="0" borderId="80" xfId="0" applyFont="1" applyBorder="1" applyAlignment="1">
      <alignment horizontal="right"/>
    </xf>
    <xf numFmtId="0" fontId="15" fillId="0" borderId="59" xfId="0" applyFont="1" applyBorder="1" applyAlignment="1">
      <alignment horizontal="right"/>
    </xf>
    <xf numFmtId="0" fontId="33" fillId="18" borderId="60" xfId="0" applyFont="1" applyFill="1" applyBorder="1" applyAlignment="1">
      <alignment horizontal="left" vertical="center" wrapText="1"/>
    </xf>
    <xf numFmtId="0" fontId="33" fillId="18" borderId="61" xfId="0" applyFont="1" applyFill="1" applyBorder="1" applyAlignment="1">
      <alignment horizontal="left" vertical="center" wrapText="1"/>
    </xf>
    <xf numFmtId="0" fontId="33" fillId="18" borderId="62" xfId="0" applyFont="1" applyFill="1" applyBorder="1" applyAlignment="1">
      <alignment horizontal="left" vertical="center" wrapText="1"/>
    </xf>
    <xf numFmtId="0" fontId="33" fillId="0" borderId="59" xfId="0" applyFont="1" applyBorder="1" applyAlignment="1">
      <alignment horizontal="left" wrapText="1"/>
    </xf>
    <xf numFmtId="0" fontId="15" fillId="11" borderId="59" xfId="0" applyFont="1" applyFill="1" applyBorder="1" applyAlignment="1">
      <alignment horizontal="left" vertical="center" wrapText="1"/>
    </xf>
    <xf numFmtId="0" fontId="15" fillId="11" borderId="81" xfId="0" applyFont="1" applyFill="1" applyBorder="1" applyAlignment="1">
      <alignment horizontal="left" vertical="center" wrapText="1"/>
    </xf>
    <xf numFmtId="0" fontId="15" fillId="0" borderId="59" xfId="0" applyFont="1" applyBorder="1" applyAlignment="1">
      <alignment horizontal="left" vertical="center" wrapText="1"/>
    </xf>
    <xf numFmtId="0" fontId="15" fillId="19" borderId="59" xfId="0" applyFont="1" applyFill="1" applyBorder="1" applyAlignment="1">
      <alignment horizontal="left" vertical="center" wrapText="1"/>
    </xf>
    <xf numFmtId="0" fontId="15" fillId="19" borderId="81" xfId="0" applyFont="1" applyFill="1" applyBorder="1" applyAlignment="1">
      <alignment horizontal="left" vertical="center" wrapText="1"/>
    </xf>
    <xf numFmtId="164" fontId="41" fillId="0" borderId="37" xfId="2" applyFont="1" applyFill="1" applyBorder="1" applyAlignment="1">
      <alignment horizontal="center" vertical="center"/>
    </xf>
    <xf numFmtId="164" fontId="41" fillId="0" borderId="29" xfId="2" applyFont="1" applyFill="1" applyBorder="1" applyAlignment="1">
      <alignment horizontal="center" vertical="center"/>
    </xf>
    <xf numFmtId="164" fontId="41" fillId="0" borderId="38" xfId="2" applyFont="1" applyFill="1" applyBorder="1" applyAlignment="1">
      <alignment horizontal="center" vertical="center"/>
    </xf>
    <xf numFmtId="164" fontId="41" fillId="0" borderId="8" xfId="2" applyFont="1" applyFill="1" applyBorder="1" applyAlignment="1">
      <alignment horizontal="center" vertical="center"/>
    </xf>
    <xf numFmtId="164" fontId="41" fillId="0" borderId="9" xfId="2" applyFont="1" applyFill="1" applyBorder="1" applyAlignment="1">
      <alignment horizontal="center" vertical="center"/>
    </xf>
    <xf numFmtId="164" fontId="41" fillId="0" borderId="10" xfId="2" applyFont="1" applyFill="1" applyBorder="1" applyAlignment="1">
      <alignment horizontal="center" vertical="center"/>
    </xf>
    <xf numFmtId="164" fontId="15" fillId="0" borderId="51" xfId="2" applyFont="1" applyFill="1" applyBorder="1" applyAlignment="1">
      <alignment horizontal="center" vertical="center"/>
    </xf>
    <xf numFmtId="164" fontId="15" fillId="0" borderId="25" xfId="2" applyFont="1" applyFill="1" applyBorder="1" applyAlignment="1">
      <alignment horizontal="center" vertical="center"/>
    </xf>
    <xf numFmtId="164" fontId="15" fillId="0" borderId="28" xfId="2" applyFont="1" applyFill="1" applyBorder="1" applyAlignment="1">
      <alignment horizontal="center" vertical="center"/>
    </xf>
    <xf numFmtId="164" fontId="15" fillId="0" borderId="52" xfId="2" applyFont="1" applyFill="1" applyBorder="1" applyAlignment="1">
      <alignment horizontal="center" vertical="center"/>
    </xf>
    <xf numFmtId="164" fontId="15" fillId="0" borderId="57" xfId="2" applyFont="1" applyFill="1" applyBorder="1" applyAlignment="1">
      <alignment horizontal="center" vertical="center"/>
    </xf>
    <xf numFmtId="164" fontId="15" fillId="0" borderId="58" xfId="2" applyFont="1" applyFill="1" applyBorder="1" applyAlignment="1">
      <alignment horizontal="center" vertical="center"/>
    </xf>
    <xf numFmtId="164" fontId="15" fillId="0" borderId="53" xfId="2" applyFont="1" applyFill="1" applyBorder="1" applyAlignment="1">
      <alignment horizontal="center" vertical="center"/>
    </xf>
    <xf numFmtId="164" fontId="15" fillId="0" borderId="26" xfId="2" applyFont="1" applyFill="1" applyBorder="1" applyAlignment="1">
      <alignment horizontal="center" vertical="center"/>
    </xf>
    <xf numFmtId="164" fontId="15" fillId="0" borderId="54" xfId="2" applyFont="1" applyFill="1" applyBorder="1" applyAlignment="1">
      <alignment horizontal="center" vertical="center"/>
    </xf>
    <xf numFmtId="164" fontId="15" fillId="0" borderId="31" xfId="2" applyFont="1" applyFill="1" applyBorder="1" applyAlignment="1">
      <alignment horizontal="center" vertical="center"/>
    </xf>
    <xf numFmtId="164" fontId="15" fillId="0" borderId="55" xfId="2" applyFont="1" applyFill="1" applyBorder="1" applyAlignment="1">
      <alignment horizontal="center" vertical="center"/>
    </xf>
    <xf numFmtId="164" fontId="15" fillId="0" borderId="56" xfId="2" applyFont="1" applyFill="1" applyBorder="1" applyAlignment="1">
      <alignment horizontal="center" vertical="center"/>
    </xf>
    <xf numFmtId="164" fontId="15" fillId="0" borderId="27" xfId="2" applyFont="1" applyFill="1" applyBorder="1" applyAlignment="1">
      <alignment horizontal="center" vertical="center"/>
    </xf>
  </cellXfs>
  <cellStyles count="3">
    <cellStyle name="Normal" xfId="0" builtinId="0"/>
    <cellStyle name="Porcentagem" xfId="1" builtinId="5"/>
    <cellStyle name="Vírgula 2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34</xdr:row>
      <xdr:rowOff>47625</xdr:rowOff>
    </xdr:from>
    <xdr:to>
      <xdr:col>0</xdr:col>
      <xdr:colOff>790575</xdr:colOff>
      <xdr:row>36</xdr:row>
      <xdr:rowOff>9525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D05153C3-CF63-4F84-8105-128B6C14ACD4}"/>
            </a:ext>
          </a:extLst>
        </xdr:cNvPr>
        <xdr:cNvSpPr txBox="1"/>
      </xdr:nvSpPr>
      <xdr:spPr>
        <a:xfrm>
          <a:off x="247650" y="7385685"/>
          <a:ext cx="542925" cy="3657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/>
            <a:t>BDI = </a:t>
          </a:r>
        </a:p>
      </xdr:txBody>
    </xdr:sp>
    <xdr:clientData/>
  </xdr:twoCellAnchor>
  <xdr:twoCellAnchor>
    <xdr:from>
      <xdr:col>2</xdr:col>
      <xdr:colOff>514350</xdr:colOff>
      <xdr:row>34</xdr:row>
      <xdr:rowOff>47625</xdr:rowOff>
    </xdr:from>
    <xdr:to>
      <xdr:col>3</xdr:col>
      <xdr:colOff>638175</xdr:colOff>
      <xdr:row>36</xdr:row>
      <xdr:rowOff>9525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xmlns="" id="{A761D7A2-CAE9-4FD3-917D-9703276C4EA1}"/>
            </a:ext>
          </a:extLst>
        </xdr:cNvPr>
        <xdr:cNvSpPr txBox="1"/>
      </xdr:nvSpPr>
      <xdr:spPr>
        <a:xfrm>
          <a:off x="4179570" y="7385685"/>
          <a:ext cx="977265" cy="3657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/>
            <a:t>-</a:t>
          </a:r>
          <a:r>
            <a:rPr lang="pt-BR" sz="1100" b="0" baseline="0"/>
            <a:t> 1</a:t>
          </a:r>
          <a:r>
            <a:rPr lang="pt-BR" sz="1100" b="1"/>
            <a:t>     *  </a:t>
          </a:r>
          <a:r>
            <a:rPr lang="pt-BR" sz="1100" b="0"/>
            <a:t>100</a:t>
          </a:r>
        </a:p>
      </xdr:txBody>
    </xdr:sp>
    <xdr:clientData/>
  </xdr:twoCellAnchor>
  <xdr:twoCellAnchor>
    <xdr:from>
      <xdr:col>0</xdr:col>
      <xdr:colOff>741080</xdr:colOff>
      <xdr:row>33</xdr:row>
      <xdr:rowOff>133351</xdr:rowOff>
    </xdr:from>
    <xdr:to>
      <xdr:col>3</xdr:col>
      <xdr:colOff>42580</xdr:colOff>
      <xdr:row>36</xdr:row>
      <xdr:rowOff>19051</xdr:rowOff>
    </xdr:to>
    <xdr:sp macro="" textlink="">
      <xdr:nvSpPr>
        <xdr:cNvPr id="4" name="Chave dupla 3">
          <a:extLst>
            <a:ext uri="{FF2B5EF4-FFF2-40B4-BE49-F238E27FC236}">
              <a16:creationId xmlns:a16="http://schemas.microsoft.com/office/drawing/2014/main" xmlns="" id="{C4C53002-3B03-46FD-81C2-ED6DEBE4F09F}"/>
            </a:ext>
          </a:extLst>
        </xdr:cNvPr>
        <xdr:cNvSpPr/>
      </xdr:nvSpPr>
      <xdr:spPr>
        <a:xfrm>
          <a:off x="741080" y="7273291"/>
          <a:ext cx="3820160" cy="487680"/>
        </a:xfrm>
        <a:prstGeom prst="brace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901700</xdr:colOff>
      <xdr:row>33</xdr:row>
      <xdr:rowOff>152400</xdr:rowOff>
    </xdr:from>
    <xdr:to>
      <xdr:col>2</xdr:col>
      <xdr:colOff>546100</xdr:colOff>
      <xdr:row>36</xdr:row>
      <xdr:rowOff>19050</xdr:rowOff>
    </xdr:to>
    <xdr:sp macro="" textlink="">
      <xdr:nvSpPr>
        <xdr:cNvPr id="5" name="Colchete duplo 4">
          <a:extLst>
            <a:ext uri="{FF2B5EF4-FFF2-40B4-BE49-F238E27FC236}">
              <a16:creationId xmlns:a16="http://schemas.microsoft.com/office/drawing/2014/main" xmlns="" id="{471C239D-29A2-449B-ABC4-DA5033A08486}"/>
            </a:ext>
          </a:extLst>
        </xdr:cNvPr>
        <xdr:cNvSpPr/>
      </xdr:nvSpPr>
      <xdr:spPr>
        <a:xfrm>
          <a:off x="901700" y="7292340"/>
          <a:ext cx="3309620" cy="468630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982980</xdr:colOff>
      <xdr:row>35</xdr:row>
      <xdr:rowOff>0</xdr:rowOff>
    </xdr:from>
    <xdr:to>
      <xdr:col>2</xdr:col>
      <xdr:colOff>482600</xdr:colOff>
      <xdr:row>35</xdr:row>
      <xdr:rowOff>7620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xmlns="" id="{4DD70087-D31C-4A75-A8DE-CB4374EAA197}"/>
            </a:ext>
          </a:extLst>
        </xdr:cNvPr>
        <xdr:cNvCxnSpPr/>
      </xdr:nvCxnSpPr>
      <xdr:spPr>
        <a:xfrm flipV="1">
          <a:off x="982980" y="7566660"/>
          <a:ext cx="3164840" cy="76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1012452</xdr:colOff>
      <xdr:row>22</xdr:row>
      <xdr:rowOff>141082</xdr:rowOff>
    </xdr:from>
    <xdr:to>
      <xdr:col>6</xdr:col>
      <xdr:colOff>2690</xdr:colOff>
      <xdr:row>30</xdr:row>
      <xdr:rowOff>32273</xdr:rowOff>
    </xdr:to>
    <xdr:cxnSp macro="">
      <xdr:nvCxnSpPr>
        <xdr:cNvPr id="7" name="Conector de seta reta 6">
          <a:extLst>
            <a:ext uri="{FF2B5EF4-FFF2-40B4-BE49-F238E27FC236}">
              <a16:creationId xmlns:a16="http://schemas.microsoft.com/office/drawing/2014/main" xmlns="" id="{FCF22E8D-6D2E-4EC4-86B5-33782EFFEA50}"/>
            </a:ext>
          </a:extLst>
        </xdr:cNvPr>
        <xdr:cNvCxnSpPr/>
      </xdr:nvCxnSpPr>
      <xdr:spPr>
        <a:xfrm flipH="1" flipV="1">
          <a:off x="3603252" y="4999953"/>
          <a:ext cx="3472591" cy="1522767"/>
        </a:xfrm>
        <a:prstGeom prst="straightConnector1">
          <a:avLst/>
        </a:prstGeom>
        <a:ln w="12700"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71717</xdr:colOff>
      <xdr:row>0</xdr:row>
      <xdr:rowOff>35859</xdr:rowOff>
    </xdr:from>
    <xdr:to>
      <xdr:col>6</xdr:col>
      <xdr:colOff>851646</xdr:colOff>
      <xdr:row>0</xdr:row>
      <xdr:rowOff>1039636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DB18F1D2-D101-313C-A5F2-97F8F1C80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17" y="35859"/>
          <a:ext cx="7853082" cy="10037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34</xdr:row>
      <xdr:rowOff>47625</xdr:rowOff>
    </xdr:from>
    <xdr:to>
      <xdr:col>0</xdr:col>
      <xdr:colOff>790575</xdr:colOff>
      <xdr:row>36</xdr:row>
      <xdr:rowOff>9525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06AD5929-A4F3-4F9A-9F03-9C4A1CE2EE26}"/>
            </a:ext>
          </a:extLst>
        </xdr:cNvPr>
        <xdr:cNvSpPr txBox="1"/>
      </xdr:nvSpPr>
      <xdr:spPr>
        <a:xfrm>
          <a:off x="247650" y="7347585"/>
          <a:ext cx="542925" cy="3657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/>
            <a:t>BDI = </a:t>
          </a:r>
        </a:p>
      </xdr:txBody>
    </xdr:sp>
    <xdr:clientData/>
  </xdr:twoCellAnchor>
  <xdr:twoCellAnchor>
    <xdr:from>
      <xdr:col>2</xdr:col>
      <xdr:colOff>514350</xdr:colOff>
      <xdr:row>34</xdr:row>
      <xdr:rowOff>47625</xdr:rowOff>
    </xdr:from>
    <xdr:to>
      <xdr:col>3</xdr:col>
      <xdr:colOff>638175</xdr:colOff>
      <xdr:row>36</xdr:row>
      <xdr:rowOff>9525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xmlns="" id="{17F1EA0E-8F6B-4204-983E-30DB1CAA15AA}"/>
            </a:ext>
          </a:extLst>
        </xdr:cNvPr>
        <xdr:cNvSpPr txBox="1"/>
      </xdr:nvSpPr>
      <xdr:spPr>
        <a:xfrm>
          <a:off x="4179570" y="7347585"/>
          <a:ext cx="977265" cy="3657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/>
            <a:t>-</a:t>
          </a:r>
          <a:r>
            <a:rPr lang="pt-BR" sz="1100" b="0" baseline="0"/>
            <a:t> 1</a:t>
          </a:r>
          <a:r>
            <a:rPr lang="pt-BR" sz="1100" b="1"/>
            <a:t>     *  </a:t>
          </a:r>
          <a:r>
            <a:rPr lang="pt-BR" sz="1100" b="0"/>
            <a:t>100</a:t>
          </a:r>
        </a:p>
      </xdr:txBody>
    </xdr:sp>
    <xdr:clientData/>
  </xdr:twoCellAnchor>
  <xdr:twoCellAnchor>
    <xdr:from>
      <xdr:col>0</xdr:col>
      <xdr:colOff>741080</xdr:colOff>
      <xdr:row>33</xdr:row>
      <xdr:rowOff>133351</xdr:rowOff>
    </xdr:from>
    <xdr:to>
      <xdr:col>3</xdr:col>
      <xdr:colOff>42580</xdr:colOff>
      <xdr:row>36</xdr:row>
      <xdr:rowOff>19051</xdr:rowOff>
    </xdr:to>
    <xdr:sp macro="" textlink="">
      <xdr:nvSpPr>
        <xdr:cNvPr id="4" name="Chave dupla 3">
          <a:extLst>
            <a:ext uri="{FF2B5EF4-FFF2-40B4-BE49-F238E27FC236}">
              <a16:creationId xmlns:a16="http://schemas.microsoft.com/office/drawing/2014/main" xmlns="" id="{3DF3F9A1-5402-4032-B8D7-2F4EB4D3D6B6}"/>
            </a:ext>
          </a:extLst>
        </xdr:cNvPr>
        <xdr:cNvSpPr/>
      </xdr:nvSpPr>
      <xdr:spPr>
        <a:xfrm>
          <a:off x="741080" y="7323045"/>
          <a:ext cx="3819712" cy="495300"/>
        </a:xfrm>
        <a:prstGeom prst="brace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901700</xdr:colOff>
      <xdr:row>33</xdr:row>
      <xdr:rowOff>152400</xdr:rowOff>
    </xdr:from>
    <xdr:to>
      <xdr:col>2</xdr:col>
      <xdr:colOff>546100</xdr:colOff>
      <xdr:row>36</xdr:row>
      <xdr:rowOff>19050</xdr:rowOff>
    </xdr:to>
    <xdr:sp macro="" textlink="">
      <xdr:nvSpPr>
        <xdr:cNvPr id="5" name="Colchete duplo 4">
          <a:extLst>
            <a:ext uri="{FF2B5EF4-FFF2-40B4-BE49-F238E27FC236}">
              <a16:creationId xmlns:a16="http://schemas.microsoft.com/office/drawing/2014/main" xmlns="" id="{1DE6ECEE-FB0F-4E6B-B542-A832A2F29AD3}"/>
            </a:ext>
          </a:extLst>
        </xdr:cNvPr>
        <xdr:cNvSpPr/>
      </xdr:nvSpPr>
      <xdr:spPr>
        <a:xfrm>
          <a:off x="901700" y="7254240"/>
          <a:ext cx="3309620" cy="468630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982980</xdr:colOff>
      <xdr:row>35</xdr:row>
      <xdr:rowOff>0</xdr:rowOff>
    </xdr:from>
    <xdr:to>
      <xdr:col>2</xdr:col>
      <xdr:colOff>482600</xdr:colOff>
      <xdr:row>35</xdr:row>
      <xdr:rowOff>7620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xmlns="" id="{86D6AAB1-3763-48CA-B01F-EFD26E0163D3}"/>
            </a:ext>
          </a:extLst>
        </xdr:cNvPr>
        <xdr:cNvCxnSpPr/>
      </xdr:nvCxnSpPr>
      <xdr:spPr>
        <a:xfrm flipV="1">
          <a:off x="982980" y="7528560"/>
          <a:ext cx="3164840" cy="76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904875</xdr:colOff>
      <xdr:row>23</xdr:row>
      <xdr:rowOff>51435</xdr:rowOff>
    </xdr:from>
    <xdr:to>
      <xdr:col>5</xdr:col>
      <xdr:colOff>746760</xdr:colOff>
      <xdr:row>30</xdr:row>
      <xdr:rowOff>121920</xdr:rowOff>
    </xdr:to>
    <xdr:cxnSp macro="">
      <xdr:nvCxnSpPr>
        <xdr:cNvPr id="7" name="Conector de seta reta 6">
          <a:extLst>
            <a:ext uri="{FF2B5EF4-FFF2-40B4-BE49-F238E27FC236}">
              <a16:creationId xmlns:a16="http://schemas.microsoft.com/office/drawing/2014/main" xmlns="" id="{7E54CC08-56A1-454D-957C-368184F12BF3}"/>
            </a:ext>
          </a:extLst>
        </xdr:cNvPr>
        <xdr:cNvCxnSpPr/>
      </xdr:nvCxnSpPr>
      <xdr:spPr>
        <a:xfrm flipH="1" flipV="1">
          <a:off x="3495675" y="5050155"/>
          <a:ext cx="3476625" cy="1518285"/>
        </a:xfrm>
        <a:prstGeom prst="straightConnector1">
          <a:avLst/>
        </a:prstGeom>
        <a:ln w="12700"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35860</xdr:colOff>
      <xdr:row>0</xdr:row>
      <xdr:rowOff>44823</xdr:rowOff>
    </xdr:from>
    <xdr:to>
      <xdr:col>6</xdr:col>
      <xdr:colOff>815789</xdr:colOff>
      <xdr:row>0</xdr:row>
      <xdr:rowOff>1048600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xmlns="" id="{999C36E5-88F7-4B05-A79F-30EAF3FAC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0" y="44823"/>
          <a:ext cx="7853082" cy="10037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152401</xdr:rowOff>
    </xdr:from>
    <xdr:to>
      <xdr:col>3</xdr:col>
      <xdr:colOff>742280</xdr:colOff>
      <xdr:row>0</xdr:row>
      <xdr:rowOff>868681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76977946-2B89-4486-B14F-CCF64A54B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52401"/>
          <a:ext cx="5603840" cy="7162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38100</xdr:rowOff>
    </xdr:from>
    <xdr:to>
      <xdr:col>3</xdr:col>
      <xdr:colOff>286422</xdr:colOff>
      <xdr:row>0</xdr:row>
      <xdr:rowOff>1041877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99A6E495-EA43-43EC-AAAC-30652777E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38100"/>
          <a:ext cx="7853082" cy="100377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45720</xdr:rowOff>
    </xdr:from>
    <xdr:to>
      <xdr:col>5</xdr:col>
      <xdr:colOff>530262</xdr:colOff>
      <xdr:row>0</xdr:row>
      <xdr:rowOff>1049497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219FE22C-CAA0-440D-B4EA-D5E91BC12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45720"/>
          <a:ext cx="7853082" cy="100377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45720</xdr:rowOff>
    </xdr:from>
    <xdr:to>
      <xdr:col>4</xdr:col>
      <xdr:colOff>530262</xdr:colOff>
      <xdr:row>0</xdr:row>
      <xdr:rowOff>1049497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910E011A-F15B-4CDA-B82F-2B0015BD5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45720"/>
          <a:ext cx="7853082" cy="100377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45720</xdr:rowOff>
    </xdr:from>
    <xdr:to>
      <xdr:col>4</xdr:col>
      <xdr:colOff>888402</xdr:colOff>
      <xdr:row>1</xdr:row>
      <xdr:rowOff>5557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B68BE7E5-9947-4121-9636-86ADFFB55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7853082" cy="100377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152402</xdr:colOff>
      <xdr:row>0</xdr:row>
      <xdr:rowOff>44822</xdr:rowOff>
    </xdr:from>
    <xdr:to>
      <xdr:col>16</xdr:col>
      <xdr:colOff>161366</xdr:colOff>
      <xdr:row>5</xdr:row>
      <xdr:rowOff>143434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8690E305-8D60-E610-D6D3-0D0B06288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6590" y="2339787"/>
          <a:ext cx="1156447" cy="1156447"/>
        </a:xfrm>
        <a:prstGeom prst="rect">
          <a:avLst/>
        </a:prstGeom>
      </xdr:spPr>
    </xdr:pic>
    <xdr:clientData/>
  </xdr:twoCellAnchor>
  <xdr:twoCellAnchor>
    <xdr:from>
      <xdr:col>22</xdr:col>
      <xdr:colOff>330800</xdr:colOff>
      <xdr:row>2</xdr:row>
      <xdr:rowOff>375174</xdr:rowOff>
    </xdr:from>
    <xdr:to>
      <xdr:col>23</xdr:col>
      <xdr:colOff>539229</xdr:colOff>
      <xdr:row>4</xdr:row>
      <xdr:rowOff>73511</xdr:rowOff>
    </xdr:to>
    <xdr:pic>
      <xdr:nvPicPr>
        <xdr:cNvPr id="4" name="Imagem 68">
          <a:extLst>
            <a:ext uri="{FF2B5EF4-FFF2-40B4-BE49-F238E27FC236}">
              <a16:creationId xmlns:a16="http://schemas.microsoft.com/office/drawing/2014/main" xmlns="" id="{6846C91B-600F-42D9-8662-D3C72BC940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91" t="12601" r="7784" b="11788"/>
        <a:stretch/>
      </xdr:blipFill>
      <xdr:spPr bwMode="auto">
        <a:xfrm>
          <a:off x="20295200" y="4418256"/>
          <a:ext cx="880782" cy="962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nibl/AppData/Roaming/Microsoft/AddIns/VExtensoFree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VExtensoFree"/>
    </sheetNames>
    <definedNames>
      <definedName name="vextensofree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view="pageBreakPreview" zoomScale="85" zoomScaleNormal="100" zoomScaleSheetLayoutView="85" workbookViewId="0">
      <selection activeCell="C16" sqref="C16:E16"/>
    </sheetView>
  </sheetViews>
  <sheetFormatPr defaultColWidth="8.375" defaultRowHeight="14.25" x14ac:dyDescent="0.2"/>
  <cols>
    <col min="1" max="1" width="34" customWidth="1"/>
    <col min="2" max="2" width="14.125" bestFit="1" customWidth="1"/>
    <col min="3" max="14" width="11.25" customWidth="1"/>
    <col min="20" max="20" width="10.25" customWidth="1"/>
  </cols>
  <sheetData>
    <row r="1" spans="1:20" ht="85.15" customHeight="1" x14ac:dyDescent="0.2"/>
    <row r="2" spans="1:20" ht="20.25" x14ac:dyDescent="0.3">
      <c r="A2" s="208" t="s">
        <v>140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</row>
    <row r="3" spans="1:20" ht="5.25" customHeight="1" x14ac:dyDescent="0.2"/>
    <row r="4" spans="1:20" ht="15" x14ac:dyDescent="0.25">
      <c r="A4" s="209" t="s">
        <v>141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</row>
    <row r="5" spans="1:20" x14ac:dyDescent="0.2">
      <c r="A5" s="210" t="e">
        <f>'BDI Materias'!A5</f>
        <v>#REF!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</row>
    <row r="6" spans="1:20" ht="6" customHeight="1" x14ac:dyDescent="0.2"/>
    <row r="7" spans="1:20" ht="15" x14ac:dyDescent="0.25">
      <c r="A7" s="209" t="s">
        <v>142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11" t="s">
        <v>143</v>
      </c>
      <c r="T7" s="211"/>
    </row>
    <row r="8" spans="1:20" ht="31.9" customHeight="1" x14ac:dyDescent="0.2">
      <c r="A8" s="203" t="str">
        <f>C16</f>
        <v>Construção e Reforma de quaisquer Edificações inclusive Unidades Habitacionais, Escolas, Hospitais, de uso Agropecuário, Estações p/Trêns/Metrôs, Estádios e Quadras Esportivas, Instalações p/Embarque/Desembarque de passageiros em Aeroportos, Rodoviárias, Portos,etc., Pórticos, Mirantes e outros Edifícios de finalidade turística</v>
      </c>
      <c r="B8" s="204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5"/>
      <c r="S8" s="206" t="s">
        <v>144</v>
      </c>
      <c r="T8" s="207"/>
    </row>
    <row r="9" spans="1:20" ht="6" customHeight="1" x14ac:dyDescent="0.2"/>
    <row r="10" spans="1:20" x14ac:dyDescent="0.2">
      <c r="A10" s="210" t="s">
        <v>145</v>
      </c>
      <c r="B10" s="210"/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32">
        <v>1</v>
      </c>
    </row>
    <row r="11" spans="1:20" x14ac:dyDescent="0.2">
      <c r="A11" s="210" t="s">
        <v>146</v>
      </c>
      <c r="B11" s="210"/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32">
        <v>0.05</v>
      </c>
    </row>
    <row r="12" spans="1:20" ht="15" thickBot="1" x14ac:dyDescent="0.25"/>
    <row r="13" spans="1:20" ht="15" hidden="1" thickBot="1" x14ac:dyDescent="0.25"/>
    <row r="14" spans="1:20" ht="15" hidden="1" thickBot="1" x14ac:dyDescent="0.25"/>
    <row r="15" spans="1:20" ht="15" hidden="1" thickBot="1" x14ac:dyDescent="0.25"/>
    <row r="16" spans="1:20" ht="140.44999999999999" customHeight="1" thickBot="1" x14ac:dyDescent="0.25">
      <c r="A16" s="212" t="s">
        <v>147</v>
      </c>
      <c r="B16" s="213"/>
      <c r="C16" s="214" t="s">
        <v>148</v>
      </c>
      <c r="D16" s="215"/>
      <c r="E16" s="216"/>
      <c r="F16" s="214" t="s">
        <v>149</v>
      </c>
      <c r="G16" s="215"/>
      <c r="H16" s="216"/>
      <c r="I16" s="214" t="s">
        <v>150</v>
      </c>
      <c r="J16" s="215"/>
      <c r="K16" s="216"/>
      <c r="L16" s="214" t="s">
        <v>151</v>
      </c>
      <c r="M16" s="215"/>
      <c r="N16" s="216"/>
      <c r="O16" s="214" t="s">
        <v>152</v>
      </c>
      <c r="P16" s="215"/>
      <c r="Q16" s="216"/>
      <c r="R16" s="214" t="s">
        <v>153</v>
      </c>
      <c r="S16" s="215"/>
      <c r="T16" s="216"/>
    </row>
    <row r="17" spans="1:20" ht="16.5" thickBot="1" x14ac:dyDescent="0.3">
      <c r="A17" s="33" t="s">
        <v>154</v>
      </c>
      <c r="B17" s="34" t="s">
        <v>155</v>
      </c>
      <c r="C17" s="33" t="s">
        <v>156</v>
      </c>
      <c r="D17" s="35" t="s">
        <v>157</v>
      </c>
      <c r="E17" s="36" t="s">
        <v>158</v>
      </c>
      <c r="F17" s="33" t="s">
        <v>156</v>
      </c>
      <c r="G17" s="35" t="s">
        <v>157</v>
      </c>
      <c r="H17" s="36" t="s">
        <v>158</v>
      </c>
      <c r="I17" s="33" t="s">
        <v>156</v>
      </c>
      <c r="J17" s="35" t="s">
        <v>157</v>
      </c>
      <c r="K17" s="36" t="s">
        <v>158</v>
      </c>
      <c r="L17" s="33" t="s">
        <v>156</v>
      </c>
      <c r="M17" s="35" t="s">
        <v>157</v>
      </c>
      <c r="N17" s="36" t="s">
        <v>158</v>
      </c>
      <c r="O17" s="33" t="s">
        <v>156</v>
      </c>
      <c r="P17" s="35" t="s">
        <v>157</v>
      </c>
      <c r="Q17" s="36" t="s">
        <v>158</v>
      </c>
      <c r="R17" s="33" t="s">
        <v>156</v>
      </c>
      <c r="S17" s="35" t="s">
        <v>157</v>
      </c>
      <c r="T17" s="36" t="s">
        <v>158</v>
      </c>
    </row>
    <row r="18" spans="1:20" x14ac:dyDescent="0.2">
      <c r="A18" s="37" t="s">
        <v>159</v>
      </c>
      <c r="B18" s="38">
        <v>0.03</v>
      </c>
      <c r="C18" s="42">
        <v>0.03</v>
      </c>
      <c r="D18" s="43">
        <v>0.04</v>
      </c>
      <c r="E18" s="44">
        <v>5.5E-2</v>
      </c>
      <c r="F18" s="39">
        <v>3.7999999999999999E-2</v>
      </c>
      <c r="G18" s="40">
        <v>4.0099999999999997E-2</v>
      </c>
      <c r="H18" s="41">
        <v>4.6699999999999998E-2</v>
      </c>
      <c r="I18" s="39">
        <v>3.4299999999999997E-2</v>
      </c>
      <c r="J18" s="40">
        <v>4.9299999999999997E-2</v>
      </c>
      <c r="K18" s="41">
        <v>6.7100000000000007E-2</v>
      </c>
      <c r="L18" s="39">
        <v>1.4999999999999999E-2</v>
      </c>
      <c r="M18" s="40">
        <v>3.4500000000000003E-2</v>
      </c>
      <c r="N18" s="41">
        <v>4.4900000000000002E-2</v>
      </c>
      <c r="O18" s="39">
        <v>5.2900000000000003E-2</v>
      </c>
      <c r="P18" s="40">
        <v>5.9200000000000003E-2</v>
      </c>
      <c r="Q18" s="41">
        <v>7.9299999999999995E-2</v>
      </c>
      <c r="R18" s="39">
        <v>0.04</v>
      </c>
      <c r="S18" s="40">
        <v>5.5199999999999999E-2</v>
      </c>
      <c r="T18" s="41">
        <v>7.85E-2</v>
      </c>
    </row>
    <row r="19" spans="1:20" x14ac:dyDescent="0.2">
      <c r="A19" s="45" t="s">
        <v>160</v>
      </c>
      <c r="B19" s="46">
        <v>8.0000000000000002E-3</v>
      </c>
      <c r="C19" s="50">
        <v>8.0000000000000002E-3</v>
      </c>
      <c r="D19" s="51">
        <v>8.0000000000000002E-3</v>
      </c>
      <c r="E19" s="52">
        <v>0.01</v>
      </c>
      <c r="F19" s="47">
        <v>3.2000000000000002E-3</v>
      </c>
      <c r="G19" s="48">
        <v>4.0000000000000001E-3</v>
      </c>
      <c r="H19" s="49">
        <v>7.4000000000000003E-3</v>
      </c>
      <c r="I19" s="47">
        <v>2.8E-3</v>
      </c>
      <c r="J19" s="48">
        <v>4.8999999999999998E-3</v>
      </c>
      <c r="K19" s="49">
        <v>7.4999999999999997E-3</v>
      </c>
      <c r="L19" s="47">
        <v>3.0000000000000001E-3</v>
      </c>
      <c r="M19" s="48">
        <v>4.7999999999999996E-3</v>
      </c>
      <c r="N19" s="49">
        <v>8.2000000000000007E-3</v>
      </c>
      <c r="O19" s="47">
        <v>2.5000000000000001E-3</v>
      </c>
      <c r="P19" s="48">
        <v>5.1000000000000004E-3</v>
      </c>
      <c r="Q19" s="49">
        <v>5.5999999999999999E-3</v>
      </c>
      <c r="R19" s="47">
        <v>8.0999999999999996E-3</v>
      </c>
      <c r="S19" s="48">
        <v>1.2200000000000001E-2</v>
      </c>
      <c r="T19" s="49">
        <v>1.9900000000000001E-2</v>
      </c>
    </row>
    <row r="20" spans="1:20" x14ac:dyDescent="0.2">
      <c r="A20" s="45" t="s">
        <v>161</v>
      </c>
      <c r="B20" s="46">
        <v>9.7000000000000003E-3</v>
      </c>
      <c r="C20" s="50">
        <v>9.7000000000000003E-3</v>
      </c>
      <c r="D20" s="51">
        <v>1.2699999999999999E-2</v>
      </c>
      <c r="E20" s="52">
        <v>1.2699999999999999E-2</v>
      </c>
      <c r="F20" s="47">
        <v>5.0000000000000001E-3</v>
      </c>
      <c r="G20" s="48">
        <v>5.5999999999999999E-3</v>
      </c>
      <c r="H20" s="49">
        <v>9.7000000000000003E-3</v>
      </c>
      <c r="I20" s="47">
        <v>0.01</v>
      </c>
      <c r="J20" s="48">
        <v>1.3899999999999999E-2</v>
      </c>
      <c r="K20" s="49">
        <v>1.7399999999999999E-2</v>
      </c>
      <c r="L20" s="47">
        <v>5.5999999999999999E-3</v>
      </c>
      <c r="M20" s="48">
        <v>8.5000000000000006E-3</v>
      </c>
      <c r="N20" s="49">
        <v>8.8999999999999999E-3</v>
      </c>
      <c r="O20" s="47">
        <v>0.01</v>
      </c>
      <c r="P20" s="48">
        <v>1.4800000000000001E-2</v>
      </c>
      <c r="Q20" s="49">
        <v>1.9699999999999999E-2</v>
      </c>
      <c r="R20" s="47">
        <v>1.46E-2</v>
      </c>
      <c r="S20" s="48">
        <v>2.3199999999999998E-2</v>
      </c>
      <c r="T20" s="49">
        <v>3.1600000000000003E-2</v>
      </c>
    </row>
    <row r="21" spans="1:20" x14ac:dyDescent="0.2">
      <c r="A21" s="45" t="s">
        <v>162</v>
      </c>
      <c r="B21" s="46">
        <v>5.8999999999999999E-3</v>
      </c>
      <c r="C21" s="50">
        <v>5.8999999999999999E-3</v>
      </c>
      <c r="D21" s="51">
        <v>1.23E-2</v>
      </c>
      <c r="E21" s="52">
        <v>1.3899999999999999E-2</v>
      </c>
      <c r="F21" s="47">
        <v>1.0200000000000001E-2</v>
      </c>
      <c r="G21" s="48">
        <v>1.11E-2</v>
      </c>
      <c r="H21" s="49">
        <v>1.21E-2</v>
      </c>
      <c r="I21" s="47">
        <v>9.4000000000000004E-3</v>
      </c>
      <c r="J21" s="48">
        <v>9.9000000000000008E-3</v>
      </c>
      <c r="K21" s="49">
        <v>1.17E-2</v>
      </c>
      <c r="L21" s="47">
        <v>8.5000000000000006E-3</v>
      </c>
      <c r="M21" s="48">
        <v>8.5000000000000006E-3</v>
      </c>
      <c r="N21" s="49">
        <v>1.11E-2</v>
      </c>
      <c r="O21" s="47">
        <v>1.01E-2</v>
      </c>
      <c r="P21" s="48">
        <v>1.0699999999999999E-2</v>
      </c>
      <c r="Q21" s="49">
        <v>1.11E-2</v>
      </c>
      <c r="R21" s="47">
        <v>9.4000000000000004E-3</v>
      </c>
      <c r="S21" s="48">
        <v>1.0200000000000001E-2</v>
      </c>
      <c r="T21" s="49">
        <v>1.3299999999999999E-2</v>
      </c>
    </row>
    <row r="22" spans="1:20" ht="15" thickBot="1" x14ac:dyDescent="0.25">
      <c r="A22" s="45" t="s">
        <v>163</v>
      </c>
      <c r="B22" s="46">
        <v>6.1600000000000002E-2</v>
      </c>
      <c r="C22" s="56">
        <v>6.1600000000000002E-2</v>
      </c>
      <c r="D22" s="57">
        <v>7.3999999999999996E-2</v>
      </c>
      <c r="E22" s="58">
        <v>8.9599999999999999E-2</v>
      </c>
      <c r="F22" s="53">
        <v>6.6400000000000001E-2</v>
      </c>
      <c r="G22" s="54">
        <v>7.2999999999999995E-2</v>
      </c>
      <c r="H22" s="55">
        <v>8.6900000000000005E-2</v>
      </c>
      <c r="I22" s="53">
        <v>6.7400000000000002E-2</v>
      </c>
      <c r="J22" s="54">
        <v>8.0399999999999999E-2</v>
      </c>
      <c r="K22" s="55">
        <v>9.4E-2</v>
      </c>
      <c r="L22" s="53">
        <v>3.5000000000000003E-2</v>
      </c>
      <c r="M22" s="54">
        <v>5.11E-2</v>
      </c>
      <c r="N22" s="55">
        <v>6.2199999999999998E-2</v>
      </c>
      <c r="O22" s="53">
        <v>0.08</v>
      </c>
      <c r="P22" s="54">
        <v>8.3099999999999993E-2</v>
      </c>
      <c r="Q22" s="55">
        <v>9.5100000000000004E-2</v>
      </c>
      <c r="R22" s="53">
        <v>7.1400000000000005E-2</v>
      </c>
      <c r="S22" s="54">
        <v>8.4000000000000005E-2</v>
      </c>
      <c r="T22" s="55">
        <v>0.1043</v>
      </c>
    </row>
    <row r="23" spans="1:20" ht="15" x14ac:dyDescent="0.25">
      <c r="A23" s="45" t="s">
        <v>164</v>
      </c>
      <c r="B23" s="51">
        <f>I31</f>
        <v>0.1008</v>
      </c>
      <c r="C23" s="217" t="s">
        <v>165</v>
      </c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</row>
    <row r="24" spans="1:20" ht="15" thickBot="1" x14ac:dyDescent="0.25"/>
    <row r="25" spans="1:20" ht="15.75" x14ac:dyDescent="0.25">
      <c r="G25" s="219" t="s">
        <v>166</v>
      </c>
      <c r="H25" s="219"/>
      <c r="I25" s="59" t="s">
        <v>167</v>
      </c>
      <c r="L25" s="220" t="s">
        <v>168</v>
      </c>
      <c r="M25" s="221"/>
      <c r="N25" s="221"/>
      <c r="O25" s="221"/>
      <c r="P25" s="221"/>
      <c r="Q25" s="221"/>
      <c r="R25" s="221"/>
      <c r="S25" s="221"/>
      <c r="T25" s="222"/>
    </row>
    <row r="26" spans="1:20" ht="15.75" x14ac:dyDescent="0.25">
      <c r="A26" s="223" t="s">
        <v>169</v>
      </c>
      <c r="B26" s="223"/>
      <c r="C26" s="223"/>
      <c r="D26" s="223"/>
      <c r="E26" s="60"/>
      <c r="G26" s="224" t="s">
        <v>139</v>
      </c>
      <c r="H26" s="224"/>
      <c r="I26" s="61">
        <v>2.8E-3</v>
      </c>
      <c r="L26" s="225" t="s">
        <v>170</v>
      </c>
      <c r="M26" s="226"/>
      <c r="N26" s="226"/>
      <c r="O26" s="226"/>
      <c r="P26" s="226"/>
      <c r="Q26" s="227"/>
      <c r="R26" s="59" t="s">
        <v>156</v>
      </c>
      <c r="S26" s="59" t="s">
        <v>157</v>
      </c>
      <c r="T26" s="62" t="s">
        <v>158</v>
      </c>
    </row>
    <row r="27" spans="1:20" ht="18" customHeight="1" x14ac:dyDescent="0.2">
      <c r="A27" s="63" t="s">
        <v>171</v>
      </c>
      <c r="B27" s="64"/>
      <c r="C27" s="64"/>
      <c r="D27" s="64"/>
      <c r="E27" s="60"/>
      <c r="G27" s="224" t="s">
        <v>172</v>
      </c>
      <c r="H27" s="224"/>
      <c r="I27" s="61">
        <v>1.2999999999999999E-2</v>
      </c>
      <c r="L27" s="228" t="s">
        <v>173</v>
      </c>
      <c r="M27" s="229"/>
      <c r="N27" s="229"/>
      <c r="O27" s="229"/>
      <c r="P27" s="229"/>
      <c r="Q27" s="230"/>
      <c r="R27" s="65">
        <v>0.2034</v>
      </c>
      <c r="S27" s="65">
        <v>0.22120000000000001</v>
      </c>
      <c r="T27" s="66">
        <v>0.25</v>
      </c>
    </row>
    <row r="28" spans="1:20" ht="18" customHeight="1" x14ac:dyDescent="0.2">
      <c r="A28" s="63" t="s">
        <v>839</v>
      </c>
      <c r="B28" s="64"/>
      <c r="C28" s="64"/>
      <c r="D28" s="64"/>
      <c r="E28" s="60"/>
      <c r="G28" s="224" t="s">
        <v>174</v>
      </c>
      <c r="H28" s="224"/>
      <c r="I28" s="61">
        <v>2.5000000000000001E-2</v>
      </c>
      <c r="L28" s="231" t="s">
        <v>175</v>
      </c>
      <c r="M28" s="232"/>
      <c r="N28" s="232"/>
      <c r="O28" s="232"/>
      <c r="P28" s="232"/>
      <c r="Q28" s="233"/>
      <c r="R28" s="48">
        <v>0.19600000000000001</v>
      </c>
      <c r="S28" s="48">
        <v>0.2097</v>
      </c>
      <c r="T28" s="49">
        <v>0.24229999999999999</v>
      </c>
    </row>
    <row r="29" spans="1:20" ht="18" customHeight="1" x14ac:dyDescent="0.2">
      <c r="A29" s="63" t="s">
        <v>176</v>
      </c>
      <c r="B29" s="64"/>
      <c r="C29" s="64"/>
      <c r="D29" s="64"/>
      <c r="E29" s="60"/>
      <c r="G29" s="224" t="s">
        <v>177</v>
      </c>
      <c r="H29" s="224"/>
      <c r="I29" s="61">
        <v>4.4999999999999998E-2</v>
      </c>
      <c r="L29" s="234" t="s">
        <v>178</v>
      </c>
      <c r="M29" s="235"/>
      <c r="N29" s="235"/>
      <c r="O29" s="235"/>
      <c r="P29" s="235"/>
      <c r="Q29" s="236"/>
      <c r="R29" s="48">
        <v>0.20760000000000001</v>
      </c>
      <c r="S29" s="48">
        <v>0.24179999999999999</v>
      </c>
      <c r="T29" s="49">
        <v>0.26440000000000002</v>
      </c>
    </row>
    <row r="30" spans="1:20" x14ac:dyDescent="0.2">
      <c r="A30" s="67" t="s">
        <v>179</v>
      </c>
      <c r="B30" s="60"/>
      <c r="C30" s="60"/>
      <c r="D30" s="60"/>
      <c r="E30" s="60"/>
      <c r="G30" s="246" t="s">
        <v>835</v>
      </c>
      <c r="H30" s="246"/>
      <c r="I30" s="105">
        <v>1.4999999999999999E-2</v>
      </c>
      <c r="L30" s="234" t="s">
        <v>180</v>
      </c>
      <c r="M30" s="235"/>
      <c r="N30" s="235"/>
      <c r="O30" s="235"/>
      <c r="P30" s="235"/>
      <c r="Q30" s="236"/>
      <c r="R30" s="48">
        <v>0.24</v>
      </c>
      <c r="S30" s="48">
        <v>0.25840000000000002</v>
      </c>
      <c r="T30" s="49">
        <v>0.27860000000000001</v>
      </c>
    </row>
    <row r="31" spans="1:20" ht="18" customHeight="1" x14ac:dyDescent="0.25">
      <c r="F31" s="103"/>
      <c r="G31" s="247" t="s">
        <v>7</v>
      </c>
      <c r="H31" s="247"/>
      <c r="I31" s="109">
        <f>SUM(I26:I30)</f>
        <v>0.1008</v>
      </c>
      <c r="L31" s="234" t="s">
        <v>181</v>
      </c>
      <c r="M31" s="235"/>
      <c r="N31" s="235"/>
      <c r="O31" s="235"/>
      <c r="P31" s="235"/>
      <c r="Q31" s="236"/>
      <c r="R31" s="48">
        <v>0.22800000000000001</v>
      </c>
      <c r="S31" s="48">
        <v>0.27479999999999999</v>
      </c>
      <c r="T31" s="49">
        <v>0.3095</v>
      </c>
    </row>
    <row r="32" spans="1:20" ht="21.75" thickBot="1" x14ac:dyDescent="0.4">
      <c r="A32" s="100" t="s">
        <v>182</v>
      </c>
      <c r="B32" s="101">
        <f>((((L38*M38*N38)/O38))-1)</f>
        <v>0.24421766691281177</v>
      </c>
      <c r="C32" s="102"/>
      <c r="D32" s="102"/>
      <c r="L32" s="70" t="s">
        <v>183</v>
      </c>
      <c r="M32" s="71"/>
      <c r="N32" s="71"/>
      <c r="O32" s="71"/>
      <c r="P32" s="71"/>
      <c r="Q32" s="72"/>
      <c r="R32" s="54">
        <v>0.111</v>
      </c>
      <c r="S32" s="54">
        <v>0.14019999999999999</v>
      </c>
      <c r="T32" s="55">
        <v>0.16800000000000001</v>
      </c>
    </row>
    <row r="33" spans="1:20" ht="15.75" thickBot="1" x14ac:dyDescent="0.3">
      <c r="A33" s="248" t="s">
        <v>184</v>
      </c>
      <c r="B33" s="249"/>
      <c r="C33" s="249"/>
      <c r="D33" s="250"/>
    </row>
    <row r="34" spans="1:20" ht="15.75" x14ac:dyDescent="0.25">
      <c r="A34" s="251" t="s">
        <v>185</v>
      </c>
      <c r="B34" s="252"/>
      <c r="C34" s="252"/>
      <c r="D34" s="253"/>
      <c r="F34" s="257"/>
      <c r="G34" s="257"/>
      <c r="H34" s="257"/>
      <c r="I34" s="257"/>
      <c r="J34" s="257"/>
      <c r="K34" s="257"/>
      <c r="L34" s="106"/>
      <c r="M34" s="107"/>
      <c r="N34" s="107"/>
    </row>
    <row r="35" spans="1:20" ht="18" customHeight="1" x14ac:dyDescent="0.2">
      <c r="A35" s="254"/>
      <c r="B35" s="255"/>
      <c r="C35" s="255"/>
      <c r="D35" s="256"/>
      <c r="F35" s="258"/>
      <c r="G35" s="258"/>
      <c r="H35" s="258"/>
      <c r="I35" s="258"/>
      <c r="J35" s="258"/>
      <c r="K35" s="258"/>
      <c r="L35" s="108"/>
      <c r="M35" s="107"/>
      <c r="N35" s="107"/>
    </row>
    <row r="36" spans="1:20" x14ac:dyDescent="0.2">
      <c r="A36" s="237" t="s">
        <v>218</v>
      </c>
      <c r="B36" s="238"/>
      <c r="C36" s="238"/>
      <c r="D36" s="239"/>
      <c r="F36" s="107"/>
      <c r="G36" s="107"/>
      <c r="H36" s="107"/>
      <c r="I36" s="107"/>
      <c r="J36" s="107"/>
      <c r="K36" s="107"/>
      <c r="L36" s="107"/>
      <c r="M36" s="107"/>
      <c r="N36" s="107"/>
    </row>
    <row r="37" spans="1:20" ht="15" thickBot="1" x14ac:dyDescent="0.25">
      <c r="A37" s="240"/>
      <c r="B37" s="241"/>
      <c r="C37" s="241"/>
      <c r="D37" s="242"/>
      <c r="F37" s="107"/>
      <c r="G37" s="107"/>
      <c r="H37" s="107"/>
      <c r="I37" s="107"/>
      <c r="J37" s="107"/>
      <c r="K37" s="107"/>
      <c r="L37" s="73"/>
      <c r="M37" s="73"/>
      <c r="N37" s="73"/>
      <c r="O37" s="73"/>
    </row>
    <row r="38" spans="1:20" ht="20.25" customHeight="1" x14ac:dyDescent="0.2">
      <c r="F38" s="107"/>
      <c r="G38" s="107"/>
      <c r="H38" s="107"/>
      <c r="I38" s="107"/>
      <c r="J38" s="107"/>
      <c r="K38" s="73"/>
      <c r="L38" s="75">
        <f>1+B18+B19+B20</f>
        <v>1.0477000000000001</v>
      </c>
      <c r="M38" s="75">
        <f>1+B21</f>
        <v>1.0059</v>
      </c>
      <c r="N38" s="75">
        <f>1+B22</f>
        <v>1.0616000000000001</v>
      </c>
      <c r="O38" s="75">
        <f>1-B23</f>
        <v>0.8992</v>
      </c>
      <c r="P38" s="107"/>
      <c r="Q38" s="107"/>
    </row>
    <row r="39" spans="1:20" ht="15" x14ac:dyDescent="0.25">
      <c r="A39" s="69" t="s">
        <v>186</v>
      </c>
      <c r="B39" s="60"/>
      <c r="C39" s="60"/>
      <c r="D39" s="60"/>
      <c r="F39" s="107"/>
      <c r="G39" s="107"/>
      <c r="H39" s="107"/>
      <c r="I39" s="107"/>
      <c r="J39" s="107"/>
      <c r="K39" s="73"/>
      <c r="L39" s="73"/>
      <c r="M39" s="73"/>
      <c r="N39" s="73"/>
      <c r="O39" s="74"/>
    </row>
    <row r="40" spans="1:20" ht="15" x14ac:dyDescent="0.25">
      <c r="A40" s="76"/>
      <c r="B40" s="77"/>
      <c r="F40" s="107"/>
      <c r="G40" s="107"/>
      <c r="H40" s="107"/>
      <c r="I40" s="107"/>
      <c r="J40" s="107"/>
      <c r="K40" s="107"/>
      <c r="L40" s="107"/>
      <c r="M40" s="107"/>
      <c r="N40" s="107"/>
    </row>
    <row r="41" spans="1:20" ht="15" x14ac:dyDescent="0.2">
      <c r="A41" s="243" t="s">
        <v>660</v>
      </c>
      <c r="B41" s="244"/>
      <c r="C41" s="244"/>
      <c r="D41" s="244"/>
      <c r="E41" s="244"/>
      <c r="F41" s="244"/>
      <c r="G41" s="244"/>
      <c r="H41" s="244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</row>
    <row r="42" spans="1:20" ht="8.25" customHeight="1" x14ac:dyDescent="0.25">
      <c r="A42" s="78"/>
      <c r="B42" s="79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</row>
    <row r="43" spans="1:20" ht="33" customHeight="1" x14ac:dyDescent="0.2">
      <c r="A43" s="243" t="s">
        <v>187</v>
      </c>
      <c r="B43" s="243"/>
      <c r="C43" s="243"/>
      <c r="D43" s="243"/>
      <c r="E43" s="243"/>
      <c r="F43" s="243"/>
      <c r="G43" s="243"/>
      <c r="H43" s="243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</row>
    <row r="44" spans="1:20" ht="8.25" customHeight="1" x14ac:dyDescent="0.25">
      <c r="A44" s="78"/>
      <c r="B44" s="79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</row>
    <row r="45" spans="1:20" ht="45.75" customHeight="1" x14ac:dyDescent="0.2">
      <c r="A45" s="245" t="s">
        <v>836</v>
      </c>
      <c r="B45" s="245"/>
      <c r="C45" s="245"/>
      <c r="D45" s="245"/>
      <c r="E45" s="245"/>
      <c r="F45" s="245"/>
      <c r="G45" s="245"/>
      <c r="H45" s="245"/>
      <c r="I45" s="245"/>
      <c r="J45" s="245"/>
      <c r="K45" s="245"/>
      <c r="L45" s="245"/>
      <c r="M45" s="245"/>
      <c r="N45" s="245"/>
      <c r="O45" s="245"/>
      <c r="P45" s="245"/>
      <c r="Q45" s="245"/>
      <c r="R45" s="245"/>
      <c r="S45" s="245"/>
      <c r="T45" s="245"/>
    </row>
  </sheetData>
  <mergeCells count="40">
    <mergeCell ref="A36:D37"/>
    <mergeCell ref="A41:T41"/>
    <mergeCell ref="A43:T43"/>
    <mergeCell ref="A45:T45"/>
    <mergeCell ref="G30:H30"/>
    <mergeCell ref="L30:Q30"/>
    <mergeCell ref="G31:H31"/>
    <mergeCell ref="L31:Q31"/>
    <mergeCell ref="A33:D33"/>
    <mergeCell ref="A34:D35"/>
    <mergeCell ref="F34:K34"/>
    <mergeCell ref="F35:K35"/>
    <mergeCell ref="G27:H27"/>
    <mergeCell ref="L27:Q27"/>
    <mergeCell ref="G28:H28"/>
    <mergeCell ref="L28:Q28"/>
    <mergeCell ref="G29:H29"/>
    <mergeCell ref="L29:Q29"/>
    <mergeCell ref="C23:T23"/>
    <mergeCell ref="G25:H25"/>
    <mergeCell ref="L25:T25"/>
    <mergeCell ref="A26:D26"/>
    <mergeCell ref="G26:H26"/>
    <mergeCell ref="L26:Q26"/>
    <mergeCell ref="A10:S10"/>
    <mergeCell ref="A11:S11"/>
    <mergeCell ref="A16:B16"/>
    <mergeCell ref="C16:E16"/>
    <mergeCell ref="F16:H16"/>
    <mergeCell ref="I16:K16"/>
    <mergeCell ref="L16:N16"/>
    <mergeCell ref="O16:Q16"/>
    <mergeCell ref="R16:T16"/>
    <mergeCell ref="A8:R8"/>
    <mergeCell ref="S8:T8"/>
    <mergeCell ref="A2:T2"/>
    <mergeCell ref="A4:T4"/>
    <mergeCell ref="A5:T5"/>
    <mergeCell ref="A7:R7"/>
    <mergeCell ref="S7:T7"/>
  </mergeCells>
  <pageMargins left="0.51181102362204722" right="0.51181102362204722" top="0.78740157480314965" bottom="0.78740157480314965" header="0.31496062992125984" footer="0.31496062992125984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view="pageBreakPreview" zoomScale="85" zoomScaleNormal="100" zoomScaleSheetLayoutView="85" workbookViewId="0">
      <selection activeCell="C16" sqref="C16:E16"/>
    </sheetView>
  </sheetViews>
  <sheetFormatPr defaultColWidth="8.375" defaultRowHeight="14.25" x14ac:dyDescent="0.2"/>
  <cols>
    <col min="1" max="1" width="34" customWidth="1"/>
    <col min="2" max="2" width="14.125" bestFit="1" customWidth="1"/>
    <col min="3" max="14" width="11.25" customWidth="1"/>
    <col min="20" max="20" width="10.25" customWidth="1"/>
  </cols>
  <sheetData>
    <row r="1" spans="1:20" ht="85.15" customHeight="1" x14ac:dyDescent="0.2"/>
    <row r="2" spans="1:20" ht="20.25" x14ac:dyDescent="0.3">
      <c r="A2" s="208" t="s">
        <v>837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</row>
    <row r="3" spans="1:20" ht="5.25" customHeight="1" x14ac:dyDescent="0.2"/>
    <row r="4" spans="1:20" ht="15" x14ac:dyDescent="0.25">
      <c r="A4" s="209" t="s">
        <v>141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</row>
    <row r="5" spans="1:20" x14ac:dyDescent="0.2">
      <c r="A5" s="210" t="e">
        <f>Resumo!B3</f>
        <v>#REF!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</row>
    <row r="6" spans="1:20" ht="6" customHeight="1" x14ac:dyDescent="0.2"/>
    <row r="7" spans="1:20" ht="15" x14ac:dyDescent="0.25">
      <c r="A7" s="209" t="s">
        <v>142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11" t="s">
        <v>143</v>
      </c>
      <c r="T7" s="211"/>
    </row>
    <row r="8" spans="1:20" ht="31.9" customHeight="1" x14ac:dyDescent="0.2">
      <c r="A8" s="203" t="str">
        <f>C16</f>
        <v>Construção e Reforma de quaisquer Edificações inclusive Unidades Habitacionais, Escolas, Hospitais, de uso Agropecuário, Estações p/Trêns/Metrôs, Estádios e Quadras Esportivas, Instalações p/Embarque/Desembarque de passageiros em Aeroportos, Rodoviárias, Portos,etc., Pórticos, Mirantes e outros Edifícios de finalidade turística</v>
      </c>
      <c r="B8" s="204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5"/>
      <c r="S8" s="206" t="s">
        <v>144</v>
      </c>
      <c r="T8" s="207"/>
    </row>
    <row r="9" spans="1:20" ht="6" customHeight="1" x14ac:dyDescent="0.2"/>
    <row r="10" spans="1:20" x14ac:dyDescent="0.2">
      <c r="A10" s="210" t="s">
        <v>145</v>
      </c>
      <c r="B10" s="210"/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32">
        <v>1</v>
      </c>
    </row>
    <row r="11" spans="1:20" x14ac:dyDescent="0.2">
      <c r="A11" s="210" t="s">
        <v>146</v>
      </c>
      <c r="B11" s="210"/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32">
        <v>0.05</v>
      </c>
    </row>
    <row r="12" spans="1:20" ht="15" thickBot="1" x14ac:dyDescent="0.25"/>
    <row r="13" spans="1:20" ht="15" hidden="1" thickBot="1" x14ac:dyDescent="0.25"/>
    <row r="14" spans="1:20" ht="15" hidden="1" thickBot="1" x14ac:dyDescent="0.25"/>
    <row r="15" spans="1:20" ht="15" hidden="1" thickBot="1" x14ac:dyDescent="0.25"/>
    <row r="16" spans="1:20" ht="140.44999999999999" customHeight="1" thickBot="1" x14ac:dyDescent="0.25">
      <c r="A16" s="212" t="s">
        <v>147</v>
      </c>
      <c r="B16" s="213"/>
      <c r="C16" s="214" t="s">
        <v>148</v>
      </c>
      <c r="D16" s="215"/>
      <c r="E16" s="216"/>
      <c r="F16" s="214" t="s">
        <v>149</v>
      </c>
      <c r="G16" s="215"/>
      <c r="H16" s="216"/>
      <c r="I16" s="214" t="s">
        <v>150</v>
      </c>
      <c r="J16" s="215"/>
      <c r="K16" s="216"/>
      <c r="L16" s="214" t="s">
        <v>151</v>
      </c>
      <c r="M16" s="215"/>
      <c r="N16" s="216"/>
      <c r="O16" s="214" t="s">
        <v>152</v>
      </c>
      <c r="P16" s="215"/>
      <c r="Q16" s="216"/>
      <c r="R16" s="214" t="s">
        <v>153</v>
      </c>
      <c r="S16" s="215"/>
      <c r="T16" s="216"/>
    </row>
    <row r="17" spans="1:20" ht="16.5" thickBot="1" x14ac:dyDescent="0.3">
      <c r="A17" s="33" t="s">
        <v>154</v>
      </c>
      <c r="B17" s="34" t="s">
        <v>155</v>
      </c>
      <c r="C17" s="33" t="s">
        <v>156</v>
      </c>
      <c r="D17" s="35" t="s">
        <v>157</v>
      </c>
      <c r="E17" s="36" t="s">
        <v>158</v>
      </c>
      <c r="F17" s="33" t="s">
        <v>156</v>
      </c>
      <c r="G17" s="35" t="s">
        <v>157</v>
      </c>
      <c r="H17" s="36" t="s">
        <v>158</v>
      </c>
      <c r="I17" s="33" t="s">
        <v>156</v>
      </c>
      <c r="J17" s="35" t="s">
        <v>157</v>
      </c>
      <c r="K17" s="36" t="s">
        <v>158</v>
      </c>
      <c r="L17" s="33" t="s">
        <v>156</v>
      </c>
      <c r="M17" s="35" t="s">
        <v>157</v>
      </c>
      <c r="N17" s="36" t="s">
        <v>158</v>
      </c>
      <c r="O17" s="33" t="s">
        <v>156</v>
      </c>
      <c r="P17" s="35" t="s">
        <v>157</v>
      </c>
      <c r="Q17" s="36" t="s">
        <v>158</v>
      </c>
      <c r="R17" s="33" t="s">
        <v>156</v>
      </c>
      <c r="S17" s="35" t="s">
        <v>157</v>
      </c>
      <c r="T17" s="36" t="s">
        <v>158</v>
      </c>
    </row>
    <row r="18" spans="1:20" x14ac:dyDescent="0.2">
      <c r="A18" s="37" t="s">
        <v>159</v>
      </c>
      <c r="B18" s="38">
        <v>0.04</v>
      </c>
      <c r="C18" s="39">
        <v>0.03</v>
      </c>
      <c r="D18" s="40">
        <v>0.04</v>
      </c>
      <c r="E18" s="41">
        <v>5.5E-2</v>
      </c>
      <c r="F18" s="39">
        <v>3.7999999999999999E-2</v>
      </c>
      <c r="G18" s="40">
        <v>4.0099999999999997E-2</v>
      </c>
      <c r="H18" s="41">
        <v>4.6699999999999998E-2</v>
      </c>
      <c r="I18" s="39">
        <v>3.4299999999999997E-2</v>
      </c>
      <c r="J18" s="40">
        <v>4.9299999999999997E-2</v>
      </c>
      <c r="K18" s="41">
        <v>6.7100000000000007E-2</v>
      </c>
      <c r="L18" s="42">
        <v>1.4999999999999999E-2</v>
      </c>
      <c r="M18" s="43">
        <v>3.4500000000000003E-2</v>
      </c>
      <c r="N18" s="44">
        <v>4.4900000000000002E-2</v>
      </c>
      <c r="O18" s="39">
        <v>5.2900000000000003E-2</v>
      </c>
      <c r="P18" s="40">
        <v>5.9200000000000003E-2</v>
      </c>
      <c r="Q18" s="41">
        <v>7.9299999999999995E-2</v>
      </c>
      <c r="R18" s="39">
        <v>0.04</v>
      </c>
      <c r="S18" s="40">
        <v>5.5199999999999999E-2</v>
      </c>
      <c r="T18" s="41">
        <v>7.85E-2</v>
      </c>
    </row>
    <row r="19" spans="1:20" x14ac:dyDescent="0.2">
      <c r="A19" s="45" t="s">
        <v>160</v>
      </c>
      <c r="B19" s="46">
        <v>4.7999999999999996E-3</v>
      </c>
      <c r="C19" s="47">
        <v>8.0000000000000002E-3</v>
      </c>
      <c r="D19" s="48">
        <v>8.0000000000000002E-3</v>
      </c>
      <c r="E19" s="49">
        <v>0.01</v>
      </c>
      <c r="F19" s="47">
        <v>3.2000000000000002E-3</v>
      </c>
      <c r="G19" s="48">
        <v>4.0000000000000001E-3</v>
      </c>
      <c r="H19" s="49">
        <v>7.4000000000000003E-3</v>
      </c>
      <c r="I19" s="47">
        <v>2.8E-3</v>
      </c>
      <c r="J19" s="48">
        <v>4.8999999999999998E-3</v>
      </c>
      <c r="K19" s="49">
        <v>7.4999999999999997E-3</v>
      </c>
      <c r="L19" s="50">
        <v>3.0000000000000001E-3</v>
      </c>
      <c r="M19" s="51">
        <v>4.7999999999999996E-3</v>
      </c>
      <c r="N19" s="52">
        <v>8.2000000000000007E-3</v>
      </c>
      <c r="O19" s="47">
        <v>2.5000000000000001E-3</v>
      </c>
      <c r="P19" s="48">
        <v>5.1000000000000004E-3</v>
      </c>
      <c r="Q19" s="49">
        <v>5.5999999999999999E-3</v>
      </c>
      <c r="R19" s="47">
        <v>8.0999999999999996E-3</v>
      </c>
      <c r="S19" s="48">
        <v>1.2200000000000001E-2</v>
      </c>
      <c r="T19" s="49">
        <v>1.9900000000000001E-2</v>
      </c>
    </row>
    <row r="20" spans="1:20" x14ac:dyDescent="0.2">
      <c r="A20" s="45" t="s">
        <v>161</v>
      </c>
      <c r="B20" s="46">
        <v>8.5000000000000006E-3</v>
      </c>
      <c r="C20" s="47">
        <v>9.7000000000000003E-3</v>
      </c>
      <c r="D20" s="48">
        <v>1.2699999999999999E-2</v>
      </c>
      <c r="E20" s="49">
        <v>1.2699999999999999E-2</v>
      </c>
      <c r="F20" s="47">
        <v>5.0000000000000001E-3</v>
      </c>
      <c r="G20" s="48">
        <v>5.5999999999999999E-3</v>
      </c>
      <c r="H20" s="49">
        <v>9.7000000000000003E-3</v>
      </c>
      <c r="I20" s="47">
        <v>0.01</v>
      </c>
      <c r="J20" s="48">
        <v>1.3899999999999999E-2</v>
      </c>
      <c r="K20" s="49">
        <v>1.7399999999999999E-2</v>
      </c>
      <c r="L20" s="50">
        <v>5.5999999999999999E-3</v>
      </c>
      <c r="M20" s="51">
        <v>8.5000000000000006E-3</v>
      </c>
      <c r="N20" s="52">
        <v>8.8999999999999999E-3</v>
      </c>
      <c r="O20" s="47">
        <v>0.01</v>
      </c>
      <c r="P20" s="48">
        <v>1.4800000000000001E-2</v>
      </c>
      <c r="Q20" s="49">
        <v>1.9699999999999999E-2</v>
      </c>
      <c r="R20" s="47">
        <v>1.46E-2</v>
      </c>
      <c r="S20" s="48">
        <v>2.3199999999999998E-2</v>
      </c>
      <c r="T20" s="49">
        <v>3.1600000000000003E-2</v>
      </c>
    </row>
    <row r="21" spans="1:20" x14ac:dyDescent="0.2">
      <c r="A21" s="45" t="s">
        <v>162</v>
      </c>
      <c r="B21" s="46">
        <v>8.5000000000000006E-3</v>
      </c>
      <c r="C21" s="47">
        <v>5.8999999999999999E-3</v>
      </c>
      <c r="D21" s="48">
        <v>1.23E-2</v>
      </c>
      <c r="E21" s="49">
        <v>1.3899999999999999E-2</v>
      </c>
      <c r="F21" s="47">
        <v>1.0200000000000001E-2</v>
      </c>
      <c r="G21" s="48">
        <v>1.11E-2</v>
      </c>
      <c r="H21" s="49">
        <v>1.21E-2</v>
      </c>
      <c r="I21" s="47">
        <v>9.4000000000000004E-3</v>
      </c>
      <c r="J21" s="48">
        <v>9.9000000000000008E-3</v>
      </c>
      <c r="K21" s="49">
        <v>1.17E-2</v>
      </c>
      <c r="L21" s="50">
        <v>8.5000000000000006E-3</v>
      </c>
      <c r="M21" s="51">
        <v>8.5000000000000006E-3</v>
      </c>
      <c r="N21" s="52">
        <v>1.11E-2</v>
      </c>
      <c r="O21" s="47">
        <v>1.01E-2</v>
      </c>
      <c r="P21" s="48">
        <v>1.0699999999999999E-2</v>
      </c>
      <c r="Q21" s="49">
        <v>1.11E-2</v>
      </c>
      <c r="R21" s="47">
        <v>9.4000000000000004E-3</v>
      </c>
      <c r="S21" s="48">
        <v>1.0200000000000001E-2</v>
      </c>
      <c r="T21" s="49">
        <v>1.3299999999999999E-2</v>
      </c>
    </row>
    <row r="22" spans="1:20" ht="15" thickBot="1" x14ac:dyDescent="0.25">
      <c r="A22" s="45" t="s">
        <v>163</v>
      </c>
      <c r="B22" s="46">
        <v>5.8999999999999997E-2</v>
      </c>
      <c r="C22" s="53">
        <v>6.1600000000000002E-2</v>
      </c>
      <c r="D22" s="54">
        <v>7.3999999999999996E-2</v>
      </c>
      <c r="E22" s="55">
        <v>8.9599999999999999E-2</v>
      </c>
      <c r="F22" s="53">
        <v>6.6400000000000001E-2</v>
      </c>
      <c r="G22" s="54">
        <v>7.2999999999999995E-2</v>
      </c>
      <c r="H22" s="55">
        <v>8.6900000000000005E-2</v>
      </c>
      <c r="I22" s="53">
        <v>6.7400000000000002E-2</v>
      </c>
      <c r="J22" s="54">
        <v>8.0399999999999999E-2</v>
      </c>
      <c r="K22" s="55">
        <v>9.4E-2</v>
      </c>
      <c r="L22" s="56">
        <v>3.5000000000000003E-2</v>
      </c>
      <c r="M22" s="57">
        <v>5.11E-2</v>
      </c>
      <c r="N22" s="58">
        <v>6.2199999999999998E-2</v>
      </c>
      <c r="O22" s="53">
        <v>0.08</v>
      </c>
      <c r="P22" s="54">
        <v>8.3099999999999993E-2</v>
      </c>
      <c r="Q22" s="55">
        <v>9.5100000000000004E-2</v>
      </c>
      <c r="R22" s="53">
        <v>7.1400000000000005E-2</v>
      </c>
      <c r="S22" s="54">
        <v>8.4000000000000005E-2</v>
      </c>
      <c r="T22" s="55">
        <v>0.1043</v>
      </c>
    </row>
    <row r="23" spans="1:20" ht="15" x14ac:dyDescent="0.25">
      <c r="A23" s="45" t="s">
        <v>164</v>
      </c>
      <c r="B23" s="51">
        <f>I31</f>
        <v>1.5799999999999998E-2</v>
      </c>
      <c r="C23" s="217" t="s">
        <v>165</v>
      </c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</row>
    <row r="24" spans="1:20" ht="15" thickBot="1" x14ac:dyDescent="0.25"/>
    <row r="25" spans="1:20" ht="15.75" x14ac:dyDescent="0.25">
      <c r="G25" s="219" t="s">
        <v>166</v>
      </c>
      <c r="H25" s="219"/>
      <c r="I25" s="59" t="s">
        <v>167</v>
      </c>
      <c r="L25" s="220" t="s">
        <v>168</v>
      </c>
      <c r="M25" s="221"/>
      <c r="N25" s="221"/>
      <c r="O25" s="221"/>
      <c r="P25" s="221"/>
      <c r="Q25" s="221"/>
      <c r="R25" s="221"/>
      <c r="S25" s="221"/>
      <c r="T25" s="222"/>
    </row>
    <row r="26" spans="1:20" ht="15.75" x14ac:dyDescent="0.25">
      <c r="A26" s="223" t="s">
        <v>169</v>
      </c>
      <c r="B26" s="223"/>
      <c r="C26" s="223"/>
      <c r="D26" s="223"/>
      <c r="E26" s="60"/>
      <c r="G26" s="224" t="s">
        <v>139</v>
      </c>
      <c r="H26" s="224"/>
      <c r="I26" s="61">
        <v>2.8E-3</v>
      </c>
      <c r="L26" s="225" t="s">
        <v>170</v>
      </c>
      <c r="M26" s="226"/>
      <c r="N26" s="226"/>
      <c r="O26" s="226"/>
      <c r="P26" s="226"/>
      <c r="Q26" s="227"/>
      <c r="R26" s="59" t="s">
        <v>156</v>
      </c>
      <c r="S26" s="59" t="s">
        <v>157</v>
      </c>
      <c r="T26" s="62" t="s">
        <v>158</v>
      </c>
    </row>
    <row r="27" spans="1:20" ht="18" customHeight="1" x14ac:dyDescent="0.2">
      <c r="A27" s="63" t="s">
        <v>171</v>
      </c>
      <c r="B27" s="64"/>
      <c r="C27" s="64"/>
      <c r="D27" s="64"/>
      <c r="E27" s="60"/>
      <c r="G27" s="224" t="s">
        <v>172</v>
      </c>
      <c r="H27" s="224"/>
      <c r="I27" s="61">
        <v>1.2999999999999999E-2</v>
      </c>
      <c r="L27" s="231" t="s">
        <v>173</v>
      </c>
      <c r="M27" s="232"/>
      <c r="N27" s="232"/>
      <c r="O27" s="232"/>
      <c r="P27" s="232"/>
      <c r="Q27" s="233"/>
      <c r="R27" s="48">
        <v>0.2034</v>
      </c>
      <c r="S27" s="48">
        <v>0.22120000000000001</v>
      </c>
      <c r="T27" s="49">
        <v>0.25</v>
      </c>
    </row>
    <row r="28" spans="1:20" ht="18" customHeight="1" x14ac:dyDescent="0.2">
      <c r="A28" s="63" t="s">
        <v>838</v>
      </c>
      <c r="B28" s="64"/>
      <c r="C28" s="64"/>
      <c r="D28" s="64"/>
      <c r="E28" s="60"/>
      <c r="G28" s="224" t="s">
        <v>174</v>
      </c>
      <c r="H28" s="224"/>
      <c r="I28" s="61">
        <v>0</v>
      </c>
      <c r="L28" s="231" t="s">
        <v>175</v>
      </c>
      <c r="M28" s="232"/>
      <c r="N28" s="232"/>
      <c r="O28" s="232"/>
      <c r="P28" s="232"/>
      <c r="Q28" s="233"/>
      <c r="R28" s="48">
        <v>0.19600000000000001</v>
      </c>
      <c r="S28" s="48">
        <v>0.2097</v>
      </c>
      <c r="T28" s="49">
        <v>0.24229999999999999</v>
      </c>
    </row>
    <row r="29" spans="1:20" ht="18" customHeight="1" x14ac:dyDescent="0.2">
      <c r="A29" s="63" t="s">
        <v>176</v>
      </c>
      <c r="B29" s="64"/>
      <c r="C29" s="64"/>
      <c r="D29" s="64"/>
      <c r="E29" s="60"/>
      <c r="G29" s="224" t="s">
        <v>177</v>
      </c>
      <c r="H29" s="224"/>
      <c r="I29" s="61">
        <v>0</v>
      </c>
      <c r="L29" s="234" t="s">
        <v>178</v>
      </c>
      <c r="M29" s="235"/>
      <c r="N29" s="235"/>
      <c r="O29" s="235"/>
      <c r="P29" s="235"/>
      <c r="Q29" s="236"/>
      <c r="R29" s="48">
        <v>0.20760000000000001</v>
      </c>
      <c r="S29" s="48">
        <v>0.24179999999999999</v>
      </c>
      <c r="T29" s="49">
        <v>0.26440000000000002</v>
      </c>
    </row>
    <row r="30" spans="1:20" x14ac:dyDescent="0.2">
      <c r="A30" s="67" t="s">
        <v>179</v>
      </c>
      <c r="B30" s="60"/>
      <c r="C30" s="60"/>
      <c r="D30" s="60"/>
      <c r="E30" s="60"/>
      <c r="G30" s="246" t="s">
        <v>835</v>
      </c>
      <c r="H30" s="246"/>
      <c r="I30" s="105">
        <v>0</v>
      </c>
      <c r="L30" s="234" t="s">
        <v>180</v>
      </c>
      <c r="M30" s="235"/>
      <c r="N30" s="235"/>
      <c r="O30" s="235"/>
      <c r="P30" s="235"/>
      <c r="Q30" s="236"/>
      <c r="R30" s="48">
        <v>0.24</v>
      </c>
      <c r="S30" s="48">
        <v>0.25840000000000002</v>
      </c>
      <c r="T30" s="49">
        <v>0.27860000000000001</v>
      </c>
    </row>
    <row r="31" spans="1:20" ht="18" customHeight="1" x14ac:dyDescent="0.2">
      <c r="F31" s="103"/>
      <c r="G31" s="259" t="s">
        <v>7</v>
      </c>
      <c r="H31" s="259"/>
      <c r="I31" s="68">
        <f>SUM(I26:I30)</f>
        <v>1.5799999999999998E-2</v>
      </c>
      <c r="L31" s="234" t="s">
        <v>181</v>
      </c>
      <c r="M31" s="235"/>
      <c r="N31" s="235"/>
      <c r="O31" s="235"/>
      <c r="P31" s="235"/>
      <c r="Q31" s="236"/>
      <c r="R31" s="48">
        <v>0.22800000000000001</v>
      </c>
      <c r="S31" s="48">
        <v>0.27479999999999999</v>
      </c>
      <c r="T31" s="49">
        <v>0.3095</v>
      </c>
    </row>
    <row r="32" spans="1:20" ht="21.75" thickBot="1" x14ac:dyDescent="0.4">
      <c r="A32" s="100" t="s">
        <v>182</v>
      </c>
      <c r="B32" s="101">
        <f>((((L38*M38*N38)/O38))-1)</f>
        <v>0.14298514524486872</v>
      </c>
      <c r="C32" s="102"/>
      <c r="D32" s="102"/>
      <c r="L32" s="228" t="s">
        <v>183</v>
      </c>
      <c r="M32" s="229"/>
      <c r="N32" s="229"/>
      <c r="O32" s="229"/>
      <c r="P32" s="229"/>
      <c r="Q32" s="230"/>
      <c r="R32" s="65">
        <v>0.111</v>
      </c>
      <c r="S32" s="65">
        <v>0.14019999999999999</v>
      </c>
      <c r="T32" s="66">
        <v>0.16800000000000001</v>
      </c>
    </row>
    <row r="33" spans="1:20" ht="15.75" thickBot="1" x14ac:dyDescent="0.3">
      <c r="A33" s="248" t="s">
        <v>184</v>
      </c>
      <c r="B33" s="249"/>
      <c r="C33" s="249"/>
      <c r="D33" s="250"/>
    </row>
    <row r="34" spans="1:20" ht="15.75" x14ac:dyDescent="0.25">
      <c r="A34" s="251" t="s">
        <v>185</v>
      </c>
      <c r="B34" s="252"/>
      <c r="C34" s="252"/>
      <c r="D34" s="253"/>
      <c r="F34" s="257"/>
      <c r="G34" s="257"/>
      <c r="H34" s="257"/>
      <c r="I34" s="257"/>
      <c r="J34" s="257"/>
      <c r="K34" s="257"/>
      <c r="L34" s="106"/>
      <c r="M34" s="107"/>
      <c r="N34" s="107"/>
    </row>
    <row r="35" spans="1:20" ht="18" customHeight="1" x14ac:dyDescent="0.2">
      <c r="A35" s="254"/>
      <c r="B35" s="255"/>
      <c r="C35" s="255"/>
      <c r="D35" s="256"/>
      <c r="F35" s="258"/>
      <c r="G35" s="258"/>
      <c r="H35" s="258"/>
      <c r="I35" s="258"/>
      <c r="J35" s="258"/>
      <c r="K35" s="258"/>
      <c r="L35" s="108"/>
      <c r="M35" s="107"/>
      <c r="N35" s="107"/>
    </row>
    <row r="36" spans="1:20" x14ac:dyDescent="0.2">
      <c r="A36" s="237" t="s">
        <v>218</v>
      </c>
      <c r="B36" s="238"/>
      <c r="C36" s="238"/>
      <c r="D36" s="239"/>
      <c r="F36" s="107"/>
      <c r="G36" s="107"/>
      <c r="H36" s="107"/>
      <c r="I36" s="107"/>
      <c r="J36" s="107"/>
      <c r="K36" s="107"/>
      <c r="L36" s="107"/>
      <c r="M36" s="107"/>
      <c r="N36" s="107"/>
    </row>
    <row r="37" spans="1:20" ht="15" thickBot="1" x14ac:dyDescent="0.25">
      <c r="A37" s="240"/>
      <c r="B37" s="241"/>
      <c r="C37" s="241"/>
      <c r="D37" s="242"/>
      <c r="F37" s="107"/>
      <c r="G37" s="107"/>
      <c r="H37" s="107"/>
      <c r="I37" s="107"/>
      <c r="J37" s="107"/>
      <c r="K37" s="107"/>
      <c r="L37" s="73"/>
      <c r="M37" s="73"/>
      <c r="N37" s="73"/>
      <c r="O37" s="73"/>
    </row>
    <row r="38" spans="1:20" ht="20.25" customHeight="1" x14ac:dyDescent="0.2">
      <c r="F38" s="107"/>
      <c r="G38" s="107"/>
      <c r="H38" s="107"/>
      <c r="I38" s="107"/>
      <c r="J38" s="107"/>
      <c r="K38" s="73"/>
      <c r="L38" s="75">
        <f>1+B18+B19+B20</f>
        <v>1.0532999999999999</v>
      </c>
      <c r="M38" s="75">
        <f>1+B21</f>
        <v>1.0085</v>
      </c>
      <c r="N38" s="75">
        <f>1+B22</f>
        <v>1.0589999999999999</v>
      </c>
      <c r="O38" s="75">
        <f>1-B23</f>
        <v>0.98419999999999996</v>
      </c>
      <c r="P38" s="107"/>
      <c r="Q38" s="107"/>
    </row>
    <row r="39" spans="1:20" ht="15" x14ac:dyDescent="0.25">
      <c r="A39" s="69" t="s">
        <v>186</v>
      </c>
      <c r="B39" s="60"/>
      <c r="C39" s="60"/>
      <c r="D39" s="60"/>
      <c r="F39" s="107"/>
      <c r="G39" s="107"/>
      <c r="H39" s="107"/>
      <c r="I39" s="107"/>
      <c r="J39" s="107"/>
      <c r="K39" s="73"/>
      <c r="L39" s="73"/>
      <c r="M39" s="73"/>
      <c r="N39" s="73"/>
      <c r="O39" s="74"/>
    </row>
    <row r="40" spans="1:20" ht="15" x14ac:dyDescent="0.25">
      <c r="A40" s="76"/>
      <c r="B40" s="77"/>
      <c r="F40" s="107"/>
      <c r="G40" s="107"/>
      <c r="H40" s="107"/>
      <c r="I40" s="107"/>
      <c r="J40" s="107"/>
      <c r="K40" s="107"/>
      <c r="L40" s="107"/>
      <c r="M40" s="107"/>
      <c r="N40" s="107"/>
    </row>
    <row r="41" spans="1:20" ht="15" x14ac:dyDescent="0.2">
      <c r="A41" s="243" t="s">
        <v>660</v>
      </c>
      <c r="B41" s="244"/>
      <c r="C41" s="244"/>
      <c r="D41" s="244"/>
      <c r="E41" s="244"/>
      <c r="F41" s="244"/>
      <c r="G41" s="244"/>
      <c r="H41" s="244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</row>
    <row r="42" spans="1:20" ht="8.25" customHeight="1" x14ac:dyDescent="0.25">
      <c r="A42" s="78"/>
      <c r="B42" s="79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</row>
    <row r="43" spans="1:20" ht="33" customHeight="1" x14ac:dyDescent="0.2">
      <c r="A43" s="243" t="s">
        <v>187</v>
      </c>
      <c r="B43" s="243"/>
      <c r="C43" s="243"/>
      <c r="D43" s="243"/>
      <c r="E43" s="243"/>
      <c r="F43" s="243"/>
      <c r="G43" s="243"/>
      <c r="H43" s="243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</row>
    <row r="44" spans="1:20" ht="8.25" customHeight="1" x14ac:dyDescent="0.25">
      <c r="A44" s="78"/>
      <c r="B44" s="79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</row>
    <row r="45" spans="1:20" ht="45.75" customHeight="1" x14ac:dyDescent="0.2">
      <c r="A45" s="245" t="s">
        <v>836</v>
      </c>
      <c r="B45" s="245"/>
      <c r="C45" s="245"/>
      <c r="D45" s="245"/>
      <c r="E45" s="245"/>
      <c r="F45" s="245"/>
      <c r="G45" s="245"/>
      <c r="H45" s="245"/>
      <c r="I45" s="245"/>
      <c r="J45" s="245"/>
      <c r="K45" s="245"/>
      <c r="L45" s="245"/>
      <c r="M45" s="245"/>
      <c r="N45" s="245"/>
      <c r="O45" s="245"/>
      <c r="P45" s="245"/>
      <c r="Q45" s="245"/>
      <c r="R45" s="245"/>
      <c r="S45" s="245"/>
      <c r="T45" s="245"/>
    </row>
  </sheetData>
  <mergeCells count="41">
    <mergeCell ref="A8:R8"/>
    <mergeCell ref="S8:T8"/>
    <mergeCell ref="A10:S10"/>
    <mergeCell ref="A11:S11"/>
    <mergeCell ref="A16:B16"/>
    <mergeCell ref="C16:E16"/>
    <mergeCell ref="F16:H16"/>
    <mergeCell ref="I16:K16"/>
    <mergeCell ref="L16:N16"/>
    <mergeCell ref="O16:Q16"/>
    <mergeCell ref="R16:T16"/>
    <mergeCell ref="A2:T2"/>
    <mergeCell ref="A4:T4"/>
    <mergeCell ref="A5:T5"/>
    <mergeCell ref="A7:R7"/>
    <mergeCell ref="S7:T7"/>
    <mergeCell ref="C23:T23"/>
    <mergeCell ref="L25:T25"/>
    <mergeCell ref="A26:D26"/>
    <mergeCell ref="L26:Q26"/>
    <mergeCell ref="L27:Q27"/>
    <mergeCell ref="G27:H27"/>
    <mergeCell ref="G26:H26"/>
    <mergeCell ref="G25:H25"/>
    <mergeCell ref="L28:Q28"/>
    <mergeCell ref="L29:Q29"/>
    <mergeCell ref="L30:Q30"/>
    <mergeCell ref="L31:Q31"/>
    <mergeCell ref="A33:D33"/>
    <mergeCell ref="G30:H30"/>
    <mergeCell ref="G29:H29"/>
    <mergeCell ref="G28:H28"/>
    <mergeCell ref="G31:H31"/>
    <mergeCell ref="L32:Q32"/>
    <mergeCell ref="A45:T45"/>
    <mergeCell ref="F34:K34"/>
    <mergeCell ref="F35:K35"/>
    <mergeCell ref="A36:D37"/>
    <mergeCell ref="A41:T41"/>
    <mergeCell ref="A43:T43"/>
    <mergeCell ref="A34:D35"/>
  </mergeCells>
  <pageMargins left="0.51181102362204722" right="0.51181102362204722" top="0.78740157480314965" bottom="0.78740157480314965" header="0.31496062992125984" footer="0.31496062992125984"/>
  <pageSetup paperSize="9" scale="5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view="pageBreakPreview" zoomScaleNormal="100" zoomScaleSheetLayoutView="100" workbookViewId="0">
      <selection activeCell="B10" sqref="B10"/>
    </sheetView>
  </sheetViews>
  <sheetFormatPr defaultRowHeight="14.25" x14ac:dyDescent="0.2"/>
  <cols>
    <col min="2" max="2" width="42.75" customWidth="1"/>
    <col min="3" max="3" width="12.75" customWidth="1"/>
    <col min="4" max="4" width="13" customWidth="1"/>
    <col min="5" max="5" width="12.25" bestFit="1" customWidth="1"/>
    <col min="6" max="6" width="11" bestFit="1" customWidth="1"/>
  </cols>
  <sheetData>
    <row r="1" spans="1:6" ht="85.9" customHeight="1" x14ac:dyDescent="0.2"/>
    <row r="2" spans="1:6" ht="15" x14ac:dyDescent="0.2">
      <c r="A2" s="1" t="s">
        <v>0</v>
      </c>
    </row>
    <row r="3" spans="1:6" ht="26.45" customHeight="1" x14ac:dyDescent="0.2">
      <c r="A3" s="269" t="e">
        <f>'BDI Materias'!A5</f>
        <v>#REF!</v>
      </c>
      <c r="B3" s="269"/>
      <c r="C3" s="269"/>
      <c r="D3" s="269"/>
      <c r="E3" s="104"/>
      <c r="F3" s="104"/>
    </row>
    <row r="6" spans="1:6" ht="18.75" x14ac:dyDescent="0.2">
      <c r="A6" s="260" t="s">
        <v>277</v>
      </c>
      <c r="B6" s="261"/>
      <c r="C6" s="261"/>
      <c r="D6" s="261"/>
      <c r="E6" s="261"/>
      <c r="F6" s="262"/>
    </row>
    <row r="7" spans="1:6" ht="14.45" customHeight="1" x14ac:dyDescent="0.2">
      <c r="A7" s="267" t="s">
        <v>220</v>
      </c>
      <c r="B7" s="267" t="s">
        <v>221</v>
      </c>
      <c r="C7" s="263" t="s">
        <v>288</v>
      </c>
      <c r="D7" s="264"/>
      <c r="E7" s="263" t="s">
        <v>289</v>
      </c>
      <c r="F7" s="264"/>
    </row>
    <row r="8" spans="1:6" ht="14.45" customHeight="1" x14ac:dyDescent="0.2">
      <c r="A8" s="268"/>
      <c r="B8" s="268"/>
      <c r="C8" s="265"/>
      <c r="D8" s="266"/>
      <c r="E8" s="265"/>
      <c r="F8" s="266"/>
    </row>
    <row r="9" spans="1:6" ht="18.75" x14ac:dyDescent="0.2">
      <c r="A9" s="260" t="s">
        <v>278</v>
      </c>
      <c r="B9" s="261"/>
      <c r="C9" s="261"/>
      <c r="D9" s="261"/>
      <c r="E9" s="261"/>
      <c r="F9" s="262"/>
    </row>
    <row r="10" spans="1:6" x14ac:dyDescent="0.2">
      <c r="A10" s="81" t="s">
        <v>222</v>
      </c>
      <c r="B10" s="82" t="s">
        <v>223</v>
      </c>
      <c r="C10" s="87">
        <v>0</v>
      </c>
      <c r="D10" s="88">
        <v>0</v>
      </c>
      <c r="E10" s="87">
        <v>0.2</v>
      </c>
      <c r="F10" s="88">
        <v>0.2</v>
      </c>
    </row>
    <row r="11" spans="1:6" x14ac:dyDescent="0.2">
      <c r="A11" s="84" t="s">
        <v>224</v>
      </c>
      <c r="B11" s="85" t="s">
        <v>225</v>
      </c>
      <c r="C11" s="89">
        <v>1.4999999999999999E-2</v>
      </c>
      <c r="D11" s="90">
        <v>1.4999999999999999E-2</v>
      </c>
      <c r="E11" s="89">
        <v>1.4999999999999999E-2</v>
      </c>
      <c r="F11" s="90">
        <v>1.4999999999999999E-2</v>
      </c>
    </row>
    <row r="12" spans="1:6" x14ac:dyDescent="0.2">
      <c r="A12" s="81" t="s">
        <v>226</v>
      </c>
      <c r="B12" s="82" t="s">
        <v>227</v>
      </c>
      <c r="C12" s="87">
        <v>0.01</v>
      </c>
      <c r="D12" s="88">
        <v>0.01</v>
      </c>
      <c r="E12" s="87">
        <v>0.01</v>
      </c>
      <c r="F12" s="88">
        <v>0.01</v>
      </c>
    </row>
    <row r="13" spans="1:6" x14ac:dyDescent="0.2">
      <c r="A13" s="84" t="s">
        <v>228</v>
      </c>
      <c r="B13" s="85" t="s">
        <v>229</v>
      </c>
      <c r="C13" s="89">
        <v>2E-3</v>
      </c>
      <c r="D13" s="90">
        <v>2E-3</v>
      </c>
      <c r="E13" s="89">
        <v>2E-3</v>
      </c>
      <c r="F13" s="90">
        <v>2E-3</v>
      </c>
    </row>
    <row r="14" spans="1:6" x14ac:dyDescent="0.2">
      <c r="A14" s="81" t="s">
        <v>230</v>
      </c>
      <c r="B14" s="82" t="s">
        <v>231</v>
      </c>
      <c r="C14" s="87">
        <v>6.0000000000000001E-3</v>
      </c>
      <c r="D14" s="88">
        <v>6.0000000000000001E-3</v>
      </c>
      <c r="E14" s="87">
        <v>6.0000000000000001E-3</v>
      </c>
      <c r="F14" s="88">
        <v>6.0000000000000001E-3</v>
      </c>
    </row>
    <row r="15" spans="1:6" x14ac:dyDescent="0.2">
      <c r="A15" s="84" t="s">
        <v>232</v>
      </c>
      <c r="B15" s="85" t="s">
        <v>233</v>
      </c>
      <c r="C15" s="89">
        <v>2.5000000000000001E-2</v>
      </c>
      <c r="D15" s="90">
        <v>2.5000000000000001E-2</v>
      </c>
      <c r="E15" s="89">
        <v>2.5000000000000001E-2</v>
      </c>
      <c r="F15" s="90">
        <v>2.5000000000000001E-2</v>
      </c>
    </row>
    <row r="16" spans="1:6" x14ac:dyDescent="0.2">
      <c r="A16" s="81" t="s">
        <v>234</v>
      </c>
      <c r="B16" s="82" t="s">
        <v>235</v>
      </c>
      <c r="C16" s="87">
        <v>0.03</v>
      </c>
      <c r="D16" s="88">
        <v>0.03</v>
      </c>
      <c r="E16" s="87">
        <v>0.03</v>
      </c>
      <c r="F16" s="88">
        <v>0.03</v>
      </c>
    </row>
    <row r="17" spans="1:6" x14ac:dyDescent="0.2">
      <c r="A17" s="84" t="s">
        <v>236</v>
      </c>
      <c r="B17" s="85" t="s">
        <v>237</v>
      </c>
      <c r="C17" s="89">
        <v>0.08</v>
      </c>
      <c r="D17" s="90">
        <v>0.08</v>
      </c>
      <c r="E17" s="89">
        <v>0.08</v>
      </c>
      <c r="F17" s="90">
        <v>0.08</v>
      </c>
    </row>
    <row r="18" spans="1:6" x14ac:dyDescent="0.2">
      <c r="A18" s="81" t="s">
        <v>238</v>
      </c>
      <c r="B18" s="82" t="s">
        <v>239</v>
      </c>
      <c r="C18" s="87">
        <v>0</v>
      </c>
      <c r="D18" s="88">
        <v>0</v>
      </c>
      <c r="E18" s="87">
        <v>0</v>
      </c>
      <c r="F18" s="88">
        <v>0</v>
      </c>
    </row>
    <row r="19" spans="1:6" ht="15.75" x14ac:dyDescent="0.2">
      <c r="A19" s="98" t="s">
        <v>240</v>
      </c>
      <c r="B19" s="98" t="s">
        <v>7</v>
      </c>
      <c r="C19" s="99">
        <f>SUM(C10:C18)</f>
        <v>0.16799999999999998</v>
      </c>
      <c r="D19" s="99">
        <f t="shared" ref="D19:F19" si="0">SUM(D10:D18)</f>
        <v>0.16799999999999998</v>
      </c>
      <c r="E19" s="99">
        <f t="shared" si="0"/>
        <v>0.36800000000000005</v>
      </c>
      <c r="F19" s="99">
        <f t="shared" si="0"/>
        <v>0.36800000000000005</v>
      </c>
    </row>
    <row r="20" spans="1:6" ht="18.75" x14ac:dyDescent="0.2">
      <c r="A20" s="260" t="s">
        <v>279</v>
      </c>
      <c r="B20" s="261"/>
      <c r="C20" s="261"/>
      <c r="D20" s="261"/>
      <c r="E20" s="261"/>
      <c r="F20" s="262"/>
    </row>
    <row r="21" spans="1:6" x14ac:dyDescent="0.2">
      <c r="A21" s="81" t="s">
        <v>241</v>
      </c>
      <c r="B21" s="82" t="s">
        <v>242</v>
      </c>
      <c r="C21" s="87">
        <v>0.18010000000000001</v>
      </c>
      <c r="D21" s="81" t="s">
        <v>243</v>
      </c>
      <c r="E21" s="87">
        <f>C21</f>
        <v>0.18010000000000001</v>
      </c>
      <c r="F21" s="81" t="s">
        <v>243</v>
      </c>
    </row>
    <row r="22" spans="1:6" x14ac:dyDescent="0.2">
      <c r="A22" s="84" t="s">
        <v>244</v>
      </c>
      <c r="B22" s="85" t="s">
        <v>245</v>
      </c>
      <c r="C22" s="89">
        <v>4.2999999999999997E-2</v>
      </c>
      <c r="D22" s="84" t="s">
        <v>243</v>
      </c>
      <c r="E22" s="89">
        <v>4.3099999999999999E-2</v>
      </c>
      <c r="F22" s="84" t="s">
        <v>243</v>
      </c>
    </row>
    <row r="23" spans="1:6" x14ac:dyDescent="0.2">
      <c r="A23" s="81" t="s">
        <v>246</v>
      </c>
      <c r="B23" s="82" t="s">
        <v>247</v>
      </c>
      <c r="C23" s="87">
        <v>8.6999999999999994E-3</v>
      </c>
      <c r="D23" s="88">
        <v>6.7000000000000002E-3</v>
      </c>
      <c r="E23" s="87">
        <v>9.1000000000000004E-3</v>
      </c>
      <c r="F23" s="88">
        <v>6.8999999999999999E-3</v>
      </c>
    </row>
    <row r="24" spans="1:6" x14ac:dyDescent="0.2">
      <c r="A24" s="84" t="s">
        <v>248</v>
      </c>
      <c r="B24" s="85" t="s">
        <v>249</v>
      </c>
      <c r="C24" s="89">
        <v>0.10780000000000001</v>
      </c>
      <c r="D24" s="90">
        <v>8.3299999999999999E-2</v>
      </c>
      <c r="E24" s="89">
        <v>0.109</v>
      </c>
      <c r="F24" s="90">
        <v>8.3299999999999999E-2</v>
      </c>
    </row>
    <row r="25" spans="1:6" x14ac:dyDescent="0.2">
      <c r="A25" s="81" t="s">
        <v>250</v>
      </c>
      <c r="B25" s="82" t="s">
        <v>251</v>
      </c>
      <c r="C25" s="87">
        <v>6.9999999999999999E-4</v>
      </c>
      <c r="D25" s="88">
        <v>5.9999999999999995E-4</v>
      </c>
      <c r="E25" s="87">
        <v>8.0000000000000004E-4</v>
      </c>
      <c r="F25" s="88">
        <v>5.9999999999999995E-4</v>
      </c>
    </row>
    <row r="26" spans="1:6" x14ac:dyDescent="0.2">
      <c r="A26" s="84" t="s">
        <v>252</v>
      </c>
      <c r="B26" s="85" t="s">
        <v>253</v>
      </c>
      <c r="C26" s="89">
        <v>7.1999999999999998E-3</v>
      </c>
      <c r="D26" s="90">
        <v>5.5999999999999999E-3</v>
      </c>
      <c r="E26" s="89">
        <v>7.3000000000000001E-3</v>
      </c>
      <c r="F26" s="90">
        <v>5.5999999999999999E-3</v>
      </c>
    </row>
    <row r="27" spans="1:6" x14ac:dyDescent="0.2">
      <c r="A27" s="81" t="s">
        <v>254</v>
      </c>
      <c r="B27" s="82" t="s">
        <v>255</v>
      </c>
      <c r="C27" s="87">
        <v>1.9800000000000002E-2</v>
      </c>
      <c r="D27" s="81" t="s">
        <v>243</v>
      </c>
      <c r="E27" s="83">
        <v>2.06E-2</v>
      </c>
      <c r="F27" s="81" t="s">
        <v>243</v>
      </c>
    </row>
    <row r="28" spans="1:6" x14ac:dyDescent="0.2">
      <c r="A28" s="84" t="s">
        <v>256</v>
      </c>
      <c r="B28" s="85" t="s">
        <v>257</v>
      </c>
      <c r="C28" s="89">
        <v>1.1000000000000001E-3</v>
      </c>
      <c r="D28" s="90">
        <v>8.0000000000000004E-4</v>
      </c>
      <c r="E28" s="89">
        <v>1.1999999999999999E-3</v>
      </c>
      <c r="F28" s="90">
        <v>8.9999999999999998E-4</v>
      </c>
    </row>
    <row r="29" spans="1:6" x14ac:dyDescent="0.2">
      <c r="A29" s="81" t="s">
        <v>258</v>
      </c>
      <c r="B29" s="82" t="s">
        <v>259</v>
      </c>
      <c r="C29" s="87">
        <v>0.13639999999999999</v>
      </c>
      <c r="D29" s="88">
        <v>0.1055</v>
      </c>
      <c r="E29" s="87">
        <v>8.5900000000000004E-2</v>
      </c>
      <c r="F29" s="88">
        <v>6.5699999999999995E-2</v>
      </c>
    </row>
    <row r="30" spans="1:6" x14ac:dyDescent="0.2">
      <c r="A30" s="84" t="s">
        <v>260</v>
      </c>
      <c r="B30" s="85" t="s">
        <v>261</v>
      </c>
      <c r="C30" s="89">
        <v>2.9999999999999997E-4</v>
      </c>
      <c r="D30" s="90">
        <v>2.9999999999999997E-4</v>
      </c>
      <c r="E30" s="89">
        <v>2.9999999999999997E-4</v>
      </c>
      <c r="F30" s="90">
        <v>2.0000000000000001E-4</v>
      </c>
    </row>
    <row r="31" spans="1:6" ht="15.75" x14ac:dyDescent="0.2">
      <c r="A31" s="95" t="s">
        <v>262</v>
      </c>
      <c r="B31" s="95" t="s">
        <v>7</v>
      </c>
      <c r="C31" s="96">
        <f>SUM(C21:C30)</f>
        <v>0.50509999999999988</v>
      </c>
      <c r="D31" s="96">
        <f t="shared" ref="D31:F31" si="1">SUM(D21:D30)</f>
        <v>0.20279999999999998</v>
      </c>
      <c r="E31" s="96">
        <f t="shared" si="1"/>
        <v>0.45739999999999997</v>
      </c>
      <c r="F31" s="96">
        <f t="shared" si="1"/>
        <v>0.16319999999999998</v>
      </c>
    </row>
    <row r="32" spans="1:6" ht="18.75" x14ac:dyDescent="0.2">
      <c r="A32" s="260" t="s">
        <v>280</v>
      </c>
      <c r="B32" s="261"/>
      <c r="C32" s="261"/>
      <c r="D32" s="261"/>
      <c r="E32" s="261"/>
      <c r="F32" s="262"/>
    </row>
    <row r="33" spans="1:6" x14ac:dyDescent="0.2">
      <c r="A33" s="81" t="s">
        <v>263</v>
      </c>
      <c r="B33" s="82" t="s">
        <v>264</v>
      </c>
      <c r="C33" s="87">
        <v>4.4499999999999998E-2</v>
      </c>
      <c r="D33" s="88">
        <v>3.4500000000000003E-2</v>
      </c>
      <c r="E33" s="87">
        <v>5.8400000000000001E-2</v>
      </c>
      <c r="F33" s="88">
        <v>4.4600000000000001E-2</v>
      </c>
    </row>
    <row r="34" spans="1:6" x14ac:dyDescent="0.2">
      <c r="A34" s="84" t="s">
        <v>265</v>
      </c>
      <c r="B34" s="85" t="s">
        <v>266</v>
      </c>
      <c r="C34" s="89">
        <v>1E-3</v>
      </c>
      <c r="D34" s="90">
        <v>8.0000000000000004E-4</v>
      </c>
      <c r="E34" s="89">
        <v>1.4E-3</v>
      </c>
      <c r="F34" s="90">
        <v>1.1000000000000001E-3</v>
      </c>
    </row>
    <row r="35" spans="1:6" x14ac:dyDescent="0.2">
      <c r="A35" s="81" t="s">
        <v>267</v>
      </c>
      <c r="B35" s="82" t="s">
        <v>268</v>
      </c>
      <c r="C35" s="87">
        <v>5.0000000000000001E-3</v>
      </c>
      <c r="D35" s="88">
        <v>3.8999999999999998E-3</v>
      </c>
      <c r="E35" s="87">
        <v>5.2400000000000002E-2</v>
      </c>
      <c r="F35" s="88">
        <v>4.0099999999999997E-2</v>
      </c>
    </row>
    <row r="36" spans="1:6" x14ac:dyDescent="0.2">
      <c r="A36" s="84" t="s">
        <v>269</v>
      </c>
      <c r="B36" s="85" t="s">
        <v>270</v>
      </c>
      <c r="C36" s="89">
        <v>4.1000000000000002E-2</v>
      </c>
      <c r="D36" s="90">
        <v>3.1699999999999999E-2</v>
      </c>
      <c r="E36" s="89">
        <v>5.3900000000000003E-2</v>
      </c>
      <c r="F36" s="90">
        <v>4.1200000000000001E-2</v>
      </c>
    </row>
    <row r="37" spans="1:6" x14ac:dyDescent="0.2">
      <c r="A37" s="81" t="s">
        <v>271</v>
      </c>
      <c r="B37" s="82" t="s">
        <v>272</v>
      </c>
      <c r="C37" s="87">
        <v>3.7000000000000002E-3</v>
      </c>
      <c r="D37" s="88">
        <v>2.8999999999999998E-3</v>
      </c>
      <c r="E37" s="87">
        <v>4.8999999999999998E-3</v>
      </c>
      <c r="F37" s="88">
        <v>3.8E-3</v>
      </c>
    </row>
    <row r="38" spans="1:6" ht="15.75" x14ac:dyDescent="0.2">
      <c r="A38" s="98" t="s">
        <v>283</v>
      </c>
      <c r="B38" s="98" t="s">
        <v>7</v>
      </c>
      <c r="C38" s="97">
        <f>SUM(C33:C37)</f>
        <v>9.5199999999999993E-2</v>
      </c>
      <c r="D38" s="97">
        <f t="shared" ref="D38:F38" si="2">SUM(D33:D37)</f>
        <v>7.3800000000000004E-2</v>
      </c>
      <c r="E38" s="97">
        <f t="shared" si="2"/>
        <v>0.17099999999999999</v>
      </c>
      <c r="F38" s="97">
        <f t="shared" si="2"/>
        <v>0.1308</v>
      </c>
    </row>
    <row r="39" spans="1:6" ht="18.75" x14ac:dyDescent="0.2">
      <c r="A39" s="260" t="s">
        <v>281</v>
      </c>
      <c r="B39" s="261"/>
      <c r="C39" s="261"/>
      <c r="D39" s="261"/>
      <c r="E39" s="261"/>
      <c r="F39" s="262"/>
    </row>
    <row r="40" spans="1:6" x14ac:dyDescent="0.2">
      <c r="A40" s="81" t="s">
        <v>273</v>
      </c>
      <c r="B40" s="82" t="s">
        <v>274</v>
      </c>
      <c r="C40" s="87">
        <v>8.4900000000000003E-2</v>
      </c>
      <c r="D40" s="88">
        <v>3.4099999999999998E-2</v>
      </c>
      <c r="E40" s="87">
        <v>0.16839999999999999</v>
      </c>
      <c r="F40" s="88">
        <v>6.0100000000000001E-2</v>
      </c>
    </row>
    <row r="41" spans="1:6" ht="25.5" x14ac:dyDescent="0.2">
      <c r="A41" s="86" t="s">
        <v>275</v>
      </c>
      <c r="B41" s="85" t="s">
        <v>219</v>
      </c>
      <c r="C41" s="91">
        <v>3.7000000000000002E-3</v>
      </c>
      <c r="D41" s="92">
        <v>2.8999999999999998E-3</v>
      </c>
      <c r="E41" s="91">
        <v>5.1999999999999998E-3</v>
      </c>
      <c r="F41" s="92">
        <v>4.0000000000000001E-3</v>
      </c>
    </row>
    <row r="42" spans="1:6" ht="15.75" x14ac:dyDescent="0.2">
      <c r="A42" s="95" t="s">
        <v>276</v>
      </c>
      <c r="B42" s="95" t="s">
        <v>7</v>
      </c>
      <c r="C42" s="96">
        <f>SUM(C40:C41)</f>
        <v>8.8599999999999998E-2</v>
      </c>
      <c r="D42" s="96">
        <f t="shared" ref="D42:F42" si="3">SUM(D40:D41)</f>
        <v>3.6999999999999998E-2</v>
      </c>
      <c r="E42" s="96">
        <f t="shared" si="3"/>
        <v>0.1736</v>
      </c>
      <c r="F42" s="96">
        <f t="shared" si="3"/>
        <v>6.4100000000000004E-2</v>
      </c>
    </row>
    <row r="43" spans="1:6" ht="18.75" x14ac:dyDescent="0.2">
      <c r="A43" s="260" t="s">
        <v>282</v>
      </c>
      <c r="B43" s="262"/>
      <c r="C43" s="93">
        <f>C42+C38+C31+C19</f>
        <v>0.85689999999999977</v>
      </c>
      <c r="D43" s="93">
        <f t="shared" ref="D43:F43" si="4">D42+D38+D31+D19</f>
        <v>0.48159999999999997</v>
      </c>
      <c r="E43" s="94">
        <f t="shared" si="4"/>
        <v>1.1700000000000002</v>
      </c>
      <c r="F43" s="93">
        <f t="shared" si="4"/>
        <v>0.72609999999999997</v>
      </c>
    </row>
  </sheetData>
  <mergeCells count="11">
    <mergeCell ref="A6:F6"/>
    <mergeCell ref="A7:A8"/>
    <mergeCell ref="B7:B8"/>
    <mergeCell ref="A9:F9"/>
    <mergeCell ref="A3:D3"/>
    <mergeCell ref="A20:F20"/>
    <mergeCell ref="A32:F32"/>
    <mergeCell ref="A39:F39"/>
    <mergeCell ref="A43:B43"/>
    <mergeCell ref="C7:D8"/>
    <mergeCell ref="E7:F8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8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view="pageBreakPreview" zoomScaleNormal="100" zoomScaleSheetLayoutView="100" workbookViewId="0">
      <selection activeCell="B8" sqref="B8:G8"/>
    </sheetView>
  </sheetViews>
  <sheetFormatPr defaultRowHeight="14.25" x14ac:dyDescent="0.2"/>
  <cols>
    <col min="1" max="1" width="10" bestFit="1" customWidth="1"/>
    <col min="2" max="2" width="60" bestFit="1" customWidth="1"/>
    <col min="3" max="3" width="30" bestFit="1" customWidth="1"/>
    <col min="4" max="4" width="5" bestFit="1" customWidth="1"/>
    <col min="5" max="7" width="10" bestFit="1" customWidth="1"/>
    <col min="8" max="8" width="12.375" customWidth="1"/>
    <col min="9" max="9" width="8.75" bestFit="1" customWidth="1"/>
  </cols>
  <sheetData>
    <row r="1" spans="1:9" ht="83.45" customHeight="1" x14ac:dyDescent="0.2"/>
    <row r="2" spans="1:9" ht="15" x14ac:dyDescent="0.2">
      <c r="A2" s="1"/>
      <c r="B2" s="1" t="s">
        <v>0</v>
      </c>
      <c r="C2" s="1" t="s">
        <v>1</v>
      </c>
      <c r="D2" s="275" t="s">
        <v>2</v>
      </c>
      <c r="E2" s="275"/>
      <c r="F2" s="275"/>
      <c r="G2" s="275" t="s">
        <v>3</v>
      </c>
      <c r="H2" s="275"/>
      <c r="I2" s="275"/>
    </row>
    <row r="3" spans="1:9" ht="68.45" customHeight="1" x14ac:dyDescent="0.2">
      <c r="A3" s="2"/>
      <c r="B3" s="2" t="e">
        <f>'BM 01'!#REF!</f>
        <v>#REF!</v>
      </c>
      <c r="C3" s="2" t="s">
        <v>840</v>
      </c>
      <c r="D3" s="276" t="s">
        <v>859</v>
      </c>
      <c r="E3" s="269"/>
      <c r="F3" s="269"/>
      <c r="G3" s="269" t="s">
        <v>661</v>
      </c>
      <c r="H3" s="269"/>
      <c r="I3" s="269"/>
    </row>
    <row r="4" spans="1:9" ht="21" customHeight="1" x14ac:dyDescent="0.3">
      <c r="A4" s="271" t="s">
        <v>4</v>
      </c>
      <c r="B4" s="272"/>
      <c r="C4" s="272"/>
      <c r="D4" s="272"/>
      <c r="E4" s="272"/>
      <c r="F4" s="272"/>
      <c r="G4" s="272"/>
      <c r="H4" s="272"/>
      <c r="I4" s="272"/>
    </row>
    <row r="5" spans="1:9" ht="15" x14ac:dyDescent="0.2">
      <c r="A5" s="12" t="s">
        <v>5</v>
      </c>
      <c r="B5" s="273" t="s">
        <v>6</v>
      </c>
      <c r="C5" s="273"/>
      <c r="D5" s="273"/>
      <c r="E5" s="273"/>
      <c r="F5" s="273"/>
      <c r="G5" s="273"/>
      <c r="H5" s="4" t="s">
        <v>7</v>
      </c>
      <c r="I5" s="4" t="s">
        <v>8</v>
      </c>
    </row>
    <row r="6" spans="1:9" ht="13.9" customHeight="1" x14ac:dyDescent="0.2">
      <c r="A6" s="5" t="s">
        <v>9</v>
      </c>
      <c r="B6" s="274" t="s">
        <v>841</v>
      </c>
      <c r="C6" s="274"/>
      <c r="D6" s="274"/>
      <c r="E6" s="274"/>
      <c r="F6" s="274"/>
      <c r="G6" s="274"/>
      <c r="H6" s="6">
        <v>686912.33</v>
      </c>
      <c r="I6" s="7">
        <v>1</v>
      </c>
    </row>
    <row r="7" spans="1:9" x14ac:dyDescent="0.2">
      <c r="A7" s="110" t="s">
        <v>10</v>
      </c>
      <c r="B7" s="270" t="s">
        <v>284</v>
      </c>
      <c r="C7" s="270"/>
      <c r="D7" s="270"/>
      <c r="E7" s="270"/>
      <c r="F7" s="270"/>
      <c r="G7" s="270"/>
      <c r="H7" s="115">
        <v>9268.75</v>
      </c>
      <c r="I7" s="116">
        <v>1.3493352201146251E-2</v>
      </c>
    </row>
    <row r="8" spans="1:9" x14ac:dyDescent="0.2">
      <c r="A8" s="110" t="s">
        <v>11</v>
      </c>
      <c r="B8" s="270" t="s">
        <v>285</v>
      </c>
      <c r="C8" s="270"/>
      <c r="D8" s="270"/>
      <c r="E8" s="270"/>
      <c r="F8" s="270"/>
      <c r="G8" s="270"/>
      <c r="H8" s="115">
        <v>35541.379999999997</v>
      </c>
      <c r="I8" s="116">
        <v>5.1740780370036453E-2</v>
      </c>
    </row>
    <row r="9" spans="1:9" x14ac:dyDescent="0.2">
      <c r="A9" s="110" t="s">
        <v>12</v>
      </c>
      <c r="B9" s="270" t="s">
        <v>842</v>
      </c>
      <c r="C9" s="270"/>
      <c r="D9" s="270"/>
      <c r="E9" s="270"/>
      <c r="F9" s="270"/>
      <c r="G9" s="270"/>
      <c r="H9" s="115">
        <v>61045.93</v>
      </c>
      <c r="I9" s="116">
        <v>8.8870045468538897E-2</v>
      </c>
    </row>
    <row r="10" spans="1:9" x14ac:dyDescent="0.2">
      <c r="A10" s="110" t="s">
        <v>13</v>
      </c>
      <c r="B10" s="270" t="s">
        <v>843</v>
      </c>
      <c r="C10" s="270"/>
      <c r="D10" s="270"/>
      <c r="E10" s="270"/>
      <c r="F10" s="270"/>
      <c r="G10" s="270"/>
      <c r="H10" s="115">
        <v>49585.72</v>
      </c>
      <c r="I10" s="116">
        <v>7.2186388035864787E-2</v>
      </c>
    </row>
    <row r="11" spans="1:9" x14ac:dyDescent="0.2">
      <c r="A11" s="110" t="s">
        <v>14</v>
      </c>
      <c r="B11" s="270" t="s">
        <v>844</v>
      </c>
      <c r="C11" s="270"/>
      <c r="D11" s="270"/>
      <c r="E11" s="270"/>
      <c r="F11" s="270"/>
      <c r="G11" s="270"/>
      <c r="H11" s="115">
        <v>43740.13</v>
      </c>
      <c r="I11" s="116">
        <v>6.3676437428339658E-2</v>
      </c>
    </row>
    <row r="12" spans="1:9" x14ac:dyDescent="0.2">
      <c r="A12" s="110" t="s">
        <v>292</v>
      </c>
      <c r="B12" s="270" t="s">
        <v>286</v>
      </c>
      <c r="C12" s="270"/>
      <c r="D12" s="270"/>
      <c r="E12" s="270"/>
      <c r="F12" s="270"/>
      <c r="G12" s="270"/>
      <c r="H12" s="115">
        <v>9046.44</v>
      </c>
      <c r="I12" s="116">
        <v>1.3169715558898178E-2</v>
      </c>
    </row>
    <row r="13" spans="1:9" ht="13.9" customHeight="1" x14ac:dyDescent="0.2">
      <c r="A13" s="110" t="s">
        <v>662</v>
      </c>
      <c r="B13" s="270" t="s">
        <v>845</v>
      </c>
      <c r="C13" s="270"/>
      <c r="D13" s="270"/>
      <c r="E13" s="270"/>
      <c r="F13" s="270"/>
      <c r="G13" s="270"/>
      <c r="H13" s="115">
        <v>178989.83</v>
      </c>
      <c r="I13" s="116">
        <v>0.26057157832645106</v>
      </c>
    </row>
    <row r="14" spans="1:9" ht="13.9" customHeight="1" x14ac:dyDescent="0.2">
      <c r="A14" s="110" t="s">
        <v>663</v>
      </c>
      <c r="B14" s="270" t="s">
        <v>846</v>
      </c>
      <c r="C14" s="270"/>
      <c r="D14" s="270"/>
      <c r="E14" s="270"/>
      <c r="F14" s="270"/>
      <c r="G14" s="270"/>
      <c r="H14" s="115">
        <v>18297.47</v>
      </c>
      <c r="I14" s="116">
        <v>2.6637271163847065E-2</v>
      </c>
    </row>
    <row r="15" spans="1:9" x14ac:dyDescent="0.2">
      <c r="A15" s="110" t="s">
        <v>664</v>
      </c>
      <c r="B15" s="270" t="s">
        <v>847</v>
      </c>
      <c r="C15" s="270"/>
      <c r="D15" s="270"/>
      <c r="E15" s="270"/>
      <c r="F15" s="270"/>
      <c r="G15" s="270"/>
      <c r="H15" s="115">
        <v>156824.76999999999</v>
      </c>
      <c r="I15" s="116">
        <v>0.22830390888455881</v>
      </c>
    </row>
    <row r="16" spans="1:9" x14ac:dyDescent="0.2">
      <c r="A16" s="110" t="s">
        <v>665</v>
      </c>
      <c r="B16" s="270" t="s">
        <v>287</v>
      </c>
      <c r="C16" s="270"/>
      <c r="D16" s="270"/>
      <c r="E16" s="270"/>
      <c r="F16" s="270"/>
      <c r="G16" s="270"/>
      <c r="H16" s="115">
        <v>46296.17</v>
      </c>
      <c r="I16" s="116">
        <v>6.7397494524519597E-2</v>
      </c>
    </row>
    <row r="17" spans="1:9" ht="13.9" customHeight="1" x14ac:dyDescent="0.2">
      <c r="A17" s="110" t="s">
        <v>666</v>
      </c>
      <c r="B17" s="270" t="s">
        <v>848</v>
      </c>
      <c r="C17" s="270"/>
      <c r="D17" s="270"/>
      <c r="E17" s="270"/>
      <c r="F17" s="270"/>
      <c r="G17" s="270"/>
      <c r="H17" s="115">
        <v>586.04999999999995</v>
      </c>
      <c r="I17" s="116">
        <v>8.5316564342352097E-4</v>
      </c>
    </row>
    <row r="18" spans="1:9" x14ac:dyDescent="0.2">
      <c r="A18" s="110" t="s">
        <v>667</v>
      </c>
      <c r="B18" s="270" t="s">
        <v>849</v>
      </c>
      <c r="C18" s="270"/>
      <c r="D18" s="270"/>
      <c r="E18" s="270"/>
      <c r="F18" s="270"/>
      <c r="G18" s="270"/>
      <c r="H18" s="115">
        <v>3097.85</v>
      </c>
      <c r="I18" s="116">
        <v>4.5098185965012447E-3</v>
      </c>
    </row>
    <row r="19" spans="1:9" x14ac:dyDescent="0.2">
      <c r="A19" s="110" t="s">
        <v>668</v>
      </c>
      <c r="B19" s="270" t="s">
        <v>850</v>
      </c>
      <c r="C19" s="270"/>
      <c r="D19" s="270"/>
      <c r="E19" s="270"/>
      <c r="F19" s="270"/>
      <c r="G19" s="270"/>
      <c r="H19" s="115">
        <v>2938.52</v>
      </c>
      <c r="I19" s="116">
        <v>4.2778675992029436E-3</v>
      </c>
    </row>
    <row r="20" spans="1:9" x14ac:dyDescent="0.2">
      <c r="A20" s="110" t="s">
        <v>669</v>
      </c>
      <c r="B20" s="270" t="s">
        <v>851</v>
      </c>
      <c r="C20" s="270"/>
      <c r="D20" s="270"/>
      <c r="E20" s="270"/>
      <c r="F20" s="270"/>
      <c r="G20" s="270"/>
      <c r="H20" s="115">
        <v>5827.67</v>
      </c>
      <c r="I20" s="116">
        <v>8.4838628533571384E-3</v>
      </c>
    </row>
    <row r="21" spans="1:9" x14ac:dyDescent="0.2">
      <c r="A21" s="110" t="s">
        <v>670</v>
      </c>
      <c r="B21" s="270" t="s">
        <v>672</v>
      </c>
      <c r="C21" s="270"/>
      <c r="D21" s="270"/>
      <c r="E21" s="270"/>
      <c r="F21" s="270"/>
      <c r="G21" s="270"/>
      <c r="H21" s="115">
        <v>13925.47</v>
      </c>
      <c r="I21" s="116">
        <v>2.027255792598744E-2</v>
      </c>
    </row>
    <row r="22" spans="1:9" x14ac:dyDescent="0.2">
      <c r="A22" s="110" t="s">
        <v>671</v>
      </c>
      <c r="B22" s="270" t="s">
        <v>852</v>
      </c>
      <c r="C22" s="270"/>
      <c r="D22" s="270"/>
      <c r="E22" s="270"/>
      <c r="F22" s="270"/>
      <c r="G22" s="270"/>
      <c r="H22" s="115">
        <v>2105.64</v>
      </c>
      <c r="I22" s="116">
        <v>3.0653693463327408E-3</v>
      </c>
    </row>
    <row r="23" spans="1:9" x14ac:dyDescent="0.2">
      <c r="A23" s="110" t="s">
        <v>853</v>
      </c>
      <c r="B23" s="270" t="s">
        <v>854</v>
      </c>
      <c r="C23" s="270"/>
      <c r="D23" s="270"/>
      <c r="E23" s="270"/>
      <c r="F23" s="270"/>
      <c r="G23" s="270"/>
      <c r="H23" s="115">
        <v>1605.23</v>
      </c>
      <c r="I23" s="116">
        <v>2.3368775459307886E-3</v>
      </c>
    </row>
    <row r="24" spans="1:9" ht="13.9" customHeight="1" x14ac:dyDescent="0.2">
      <c r="A24" s="110" t="s">
        <v>855</v>
      </c>
      <c r="B24" s="270" t="s">
        <v>856</v>
      </c>
      <c r="C24" s="270"/>
      <c r="D24" s="270"/>
      <c r="E24" s="270"/>
      <c r="F24" s="270"/>
      <c r="G24" s="270"/>
      <c r="H24" s="115">
        <v>15603.16</v>
      </c>
      <c r="I24" s="116">
        <v>2.271492200467562E-2</v>
      </c>
    </row>
    <row r="25" spans="1:9" ht="13.9" customHeight="1" x14ac:dyDescent="0.2">
      <c r="A25" s="110" t="s">
        <v>857</v>
      </c>
      <c r="B25" s="270" t="s">
        <v>858</v>
      </c>
      <c r="C25" s="270"/>
      <c r="D25" s="270"/>
      <c r="E25" s="270"/>
      <c r="F25" s="270"/>
      <c r="G25" s="270"/>
      <c r="H25" s="115">
        <v>32586.15</v>
      </c>
      <c r="I25" s="116">
        <v>4.7438586522387798E-2</v>
      </c>
    </row>
    <row r="26" spans="1:9" x14ac:dyDescent="0.2">
      <c r="A26" s="8"/>
      <c r="B26" s="8"/>
      <c r="C26" s="8"/>
      <c r="D26" s="8"/>
      <c r="E26" s="8"/>
      <c r="F26" s="8"/>
      <c r="G26" s="8"/>
      <c r="H26" s="8"/>
      <c r="I26" s="8"/>
    </row>
    <row r="27" spans="1:9" ht="13.9" customHeight="1" x14ac:dyDescent="0.2">
      <c r="A27" s="9"/>
      <c r="B27" s="10"/>
      <c r="C27" s="9"/>
      <c r="D27" s="9"/>
      <c r="E27" s="269" t="s">
        <v>15</v>
      </c>
      <c r="F27" s="277"/>
      <c r="G27" s="278">
        <v>553155.91</v>
      </c>
      <c r="H27" s="277"/>
      <c r="I27" s="277"/>
    </row>
    <row r="28" spans="1:9" ht="13.9" customHeight="1" x14ac:dyDescent="0.2">
      <c r="A28" s="9"/>
      <c r="B28" s="10"/>
      <c r="C28" s="9"/>
      <c r="D28" s="9"/>
      <c r="E28" s="269" t="s">
        <v>16</v>
      </c>
      <c r="F28" s="277"/>
      <c r="G28" s="278">
        <v>133756.42000000001</v>
      </c>
      <c r="H28" s="277"/>
      <c r="I28" s="277"/>
    </row>
    <row r="29" spans="1:9" x14ac:dyDescent="0.2">
      <c r="A29" s="9"/>
      <c r="B29" s="10"/>
      <c r="C29" s="9"/>
      <c r="D29" s="9"/>
      <c r="E29" s="269" t="s">
        <v>17</v>
      </c>
      <c r="F29" s="277"/>
      <c r="G29" s="278">
        <v>686912.33</v>
      </c>
      <c r="H29" s="277"/>
      <c r="I29" s="277"/>
    </row>
    <row r="30" spans="1:9" x14ac:dyDescent="0.2">
      <c r="A30" s="11"/>
      <c r="B30" s="11"/>
      <c r="C30" s="11"/>
      <c r="D30" s="11"/>
      <c r="E30" s="11"/>
      <c r="F30" s="11"/>
      <c r="G30" s="11"/>
      <c r="H30" s="11"/>
      <c r="I30" s="11"/>
    </row>
    <row r="31" spans="1:9" x14ac:dyDescent="0.2">
      <c r="A31" s="279" t="s">
        <v>18</v>
      </c>
      <c r="B31" s="280"/>
      <c r="C31" s="280"/>
      <c r="D31" s="280"/>
      <c r="E31" s="280"/>
      <c r="F31" s="280"/>
      <c r="G31" s="280"/>
      <c r="H31" s="280"/>
      <c r="I31" s="280"/>
    </row>
  </sheetData>
  <mergeCells count="33">
    <mergeCell ref="E29:F29"/>
    <mergeCell ref="G29:I29"/>
    <mergeCell ref="A31:I31"/>
    <mergeCell ref="B22:G22"/>
    <mergeCell ref="B23:G23"/>
    <mergeCell ref="B24:G24"/>
    <mergeCell ref="B25:G25"/>
    <mergeCell ref="E27:F27"/>
    <mergeCell ref="G27:I27"/>
    <mergeCell ref="E28:F28"/>
    <mergeCell ref="G28:I28"/>
    <mergeCell ref="D2:F2"/>
    <mergeCell ref="G2:I2"/>
    <mergeCell ref="D3:F3"/>
    <mergeCell ref="G3:I3"/>
    <mergeCell ref="B15:G15"/>
    <mergeCell ref="B7:G7"/>
    <mergeCell ref="B8:G8"/>
    <mergeCell ref="B9:G9"/>
    <mergeCell ref="B10:G10"/>
    <mergeCell ref="B11:G11"/>
    <mergeCell ref="B12:G12"/>
    <mergeCell ref="B13:G13"/>
    <mergeCell ref="B14:G14"/>
    <mergeCell ref="B18:G18"/>
    <mergeCell ref="B19:G19"/>
    <mergeCell ref="B20:G20"/>
    <mergeCell ref="B21:G21"/>
    <mergeCell ref="A4:I4"/>
    <mergeCell ref="B5:G5"/>
    <mergeCell ref="B6:G6"/>
    <mergeCell ref="B16:G16"/>
    <mergeCell ref="B17:G17"/>
  </mergeCells>
  <pageMargins left="0.51181102362204722" right="0.51181102362204722" top="0.59055118110236227" bottom="0.78740157480314965" header="0.31496062992125984" footer="0.31496062992125984"/>
  <pageSetup paperSize="9" scale="5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4"/>
  <sheetViews>
    <sheetView view="pageBreakPreview" topLeftCell="A143" zoomScaleNormal="100" zoomScaleSheetLayoutView="100" workbookViewId="0">
      <selection activeCell="D14" sqref="D14"/>
    </sheetView>
  </sheetViews>
  <sheetFormatPr defaultRowHeight="14.25" x14ac:dyDescent="0.2"/>
  <cols>
    <col min="1" max="1" width="7.375" bestFit="1" customWidth="1"/>
    <col min="2" max="2" width="15" bestFit="1" customWidth="1"/>
    <col min="3" max="3" width="6.375" bestFit="1" customWidth="1"/>
    <col min="4" max="4" width="60" bestFit="1" customWidth="1"/>
    <col min="5" max="5" width="8" bestFit="1" customWidth="1"/>
    <col min="6" max="9" width="13" bestFit="1" customWidth="1"/>
    <col min="10" max="10" width="8.75" bestFit="1" customWidth="1"/>
  </cols>
  <sheetData>
    <row r="1" spans="1:10" ht="85.15" customHeight="1" x14ac:dyDescent="0.2"/>
    <row r="2" spans="1:10" ht="15" x14ac:dyDescent="0.2">
      <c r="A2" s="1"/>
      <c r="B2" s="1"/>
      <c r="C2" s="1"/>
      <c r="D2" s="1" t="s">
        <v>0</v>
      </c>
      <c r="E2" s="275" t="s">
        <v>1</v>
      </c>
      <c r="F2" s="275"/>
      <c r="G2" s="275" t="s">
        <v>2</v>
      </c>
      <c r="H2" s="275"/>
      <c r="I2" s="275" t="s">
        <v>3</v>
      </c>
      <c r="J2" s="275"/>
    </row>
    <row r="3" spans="1:10" ht="46.9" customHeight="1" x14ac:dyDescent="0.2">
      <c r="A3" s="2"/>
      <c r="B3" s="2"/>
      <c r="C3" s="2"/>
      <c r="D3" s="2" t="s">
        <v>1225</v>
      </c>
      <c r="E3" s="269" t="s">
        <v>840</v>
      </c>
      <c r="F3" s="269"/>
      <c r="G3" s="269" t="s">
        <v>1226</v>
      </c>
      <c r="H3" s="269"/>
      <c r="I3" s="269" t="s">
        <v>661</v>
      </c>
      <c r="J3" s="269"/>
    </row>
    <row r="4" spans="1:10" ht="15" x14ac:dyDescent="0.25">
      <c r="A4" s="283" t="s">
        <v>1372</v>
      </c>
      <c r="B4" s="280"/>
      <c r="C4" s="280"/>
      <c r="D4" s="280"/>
      <c r="E4" s="280"/>
      <c r="F4" s="280"/>
      <c r="G4" s="280"/>
      <c r="H4" s="280"/>
      <c r="I4" s="280"/>
      <c r="J4" s="280"/>
    </row>
    <row r="5" spans="1:10" ht="30" customHeight="1" x14ac:dyDescent="0.2">
      <c r="A5" s="3" t="s">
        <v>5</v>
      </c>
      <c r="B5" s="4" t="s">
        <v>19</v>
      </c>
      <c r="C5" s="3" t="s">
        <v>20</v>
      </c>
      <c r="D5" s="3" t="s">
        <v>6</v>
      </c>
      <c r="E5" s="12" t="s">
        <v>21</v>
      </c>
      <c r="F5" s="4" t="s">
        <v>22</v>
      </c>
      <c r="G5" s="4" t="s">
        <v>23</v>
      </c>
      <c r="H5" s="4" t="s">
        <v>24</v>
      </c>
      <c r="I5" s="4" t="s">
        <v>7</v>
      </c>
      <c r="J5" s="4" t="s">
        <v>8</v>
      </c>
    </row>
    <row r="6" spans="1:10" ht="24" customHeight="1" x14ac:dyDescent="0.2">
      <c r="A6" s="5" t="s">
        <v>9</v>
      </c>
      <c r="B6" s="5"/>
      <c r="C6" s="5"/>
      <c r="D6" s="5" t="s">
        <v>841</v>
      </c>
      <c r="E6" s="5"/>
      <c r="F6" s="13"/>
      <c r="G6" s="5"/>
      <c r="H6" s="5"/>
      <c r="I6" s="6">
        <v>686912.33</v>
      </c>
      <c r="J6" s="7">
        <v>1</v>
      </c>
    </row>
    <row r="7" spans="1:10" ht="24" customHeight="1" x14ac:dyDescent="0.2">
      <c r="A7" s="5" t="s">
        <v>10</v>
      </c>
      <c r="B7" s="5"/>
      <c r="C7" s="5"/>
      <c r="D7" s="5" t="s">
        <v>284</v>
      </c>
      <c r="E7" s="5"/>
      <c r="F7" s="13"/>
      <c r="G7" s="5"/>
      <c r="H7" s="5"/>
      <c r="I7" s="6">
        <v>9268.75</v>
      </c>
      <c r="J7" s="7">
        <v>1.3493352201146251E-2</v>
      </c>
    </row>
    <row r="8" spans="1:10" ht="25.9" customHeight="1" x14ac:dyDescent="0.2">
      <c r="A8" s="14" t="s">
        <v>673</v>
      </c>
      <c r="B8" s="15" t="s">
        <v>674</v>
      </c>
      <c r="C8" s="14" t="s">
        <v>293</v>
      </c>
      <c r="D8" s="14" t="s">
        <v>675</v>
      </c>
      <c r="E8" s="16" t="s">
        <v>28</v>
      </c>
      <c r="F8" s="144">
        <v>8</v>
      </c>
      <c r="G8" s="17">
        <v>327.42</v>
      </c>
      <c r="H8" s="17">
        <v>407.37</v>
      </c>
      <c r="I8" s="17">
        <v>3258.96</v>
      </c>
      <c r="J8" s="145">
        <v>4.7443608997381074E-3</v>
      </c>
    </row>
    <row r="9" spans="1:10" ht="39" customHeight="1" x14ac:dyDescent="0.2">
      <c r="A9" s="14" t="s">
        <v>676</v>
      </c>
      <c r="B9" s="15" t="s">
        <v>290</v>
      </c>
      <c r="C9" s="14" t="s">
        <v>25</v>
      </c>
      <c r="D9" s="14" t="s">
        <v>291</v>
      </c>
      <c r="E9" s="16" t="s">
        <v>26</v>
      </c>
      <c r="F9" s="144">
        <v>106.5</v>
      </c>
      <c r="G9" s="17">
        <v>45.36</v>
      </c>
      <c r="H9" s="17">
        <v>56.43</v>
      </c>
      <c r="I9" s="17">
        <v>6009.79</v>
      </c>
      <c r="J9" s="145">
        <v>8.7489913014081426E-3</v>
      </c>
    </row>
    <row r="10" spans="1:10" ht="24" customHeight="1" x14ac:dyDescent="0.2">
      <c r="A10" s="5" t="s">
        <v>11</v>
      </c>
      <c r="B10" s="5"/>
      <c r="C10" s="5"/>
      <c r="D10" s="5" t="s">
        <v>285</v>
      </c>
      <c r="E10" s="5"/>
      <c r="F10" s="146"/>
      <c r="G10" s="5"/>
      <c r="H10" s="5"/>
      <c r="I10" s="6">
        <v>35541.379999999997</v>
      </c>
      <c r="J10" s="7">
        <v>5.1740780370036453E-2</v>
      </c>
    </row>
    <row r="11" spans="1:10" ht="25.9" customHeight="1" x14ac:dyDescent="0.2">
      <c r="A11" s="14" t="s">
        <v>677</v>
      </c>
      <c r="B11" s="15" t="s">
        <v>860</v>
      </c>
      <c r="C11" s="14" t="s">
        <v>293</v>
      </c>
      <c r="D11" s="14" t="s">
        <v>861</v>
      </c>
      <c r="E11" s="16" t="s">
        <v>27</v>
      </c>
      <c r="F11" s="144">
        <v>74.739999999999995</v>
      </c>
      <c r="G11" s="17">
        <v>31.56</v>
      </c>
      <c r="H11" s="17">
        <v>39.26</v>
      </c>
      <c r="I11" s="17">
        <v>2934.29</v>
      </c>
      <c r="J11" s="145">
        <v>4.2717096081242275E-3</v>
      </c>
    </row>
    <row r="12" spans="1:10" ht="24" customHeight="1" x14ac:dyDescent="0.2">
      <c r="A12" s="14" t="s">
        <v>678</v>
      </c>
      <c r="B12" s="15" t="s">
        <v>294</v>
      </c>
      <c r="C12" s="14" t="s">
        <v>25</v>
      </c>
      <c r="D12" s="14" t="s">
        <v>295</v>
      </c>
      <c r="E12" s="16" t="s">
        <v>27</v>
      </c>
      <c r="F12" s="144">
        <v>63.7</v>
      </c>
      <c r="G12" s="17">
        <v>37.840000000000003</v>
      </c>
      <c r="H12" s="17">
        <v>47.08</v>
      </c>
      <c r="I12" s="17">
        <v>2998.99</v>
      </c>
      <c r="J12" s="145">
        <v>4.3658992116213727E-3</v>
      </c>
    </row>
    <row r="13" spans="1:10" ht="52.15" customHeight="1" x14ac:dyDescent="0.2">
      <c r="A13" s="14" t="s">
        <v>679</v>
      </c>
      <c r="B13" s="15" t="s">
        <v>1227</v>
      </c>
      <c r="C13" s="14" t="s">
        <v>25</v>
      </c>
      <c r="D13" s="14" t="s">
        <v>1228</v>
      </c>
      <c r="E13" s="16" t="s">
        <v>27</v>
      </c>
      <c r="F13" s="144">
        <v>443.7</v>
      </c>
      <c r="G13" s="17">
        <v>53.64</v>
      </c>
      <c r="H13" s="17">
        <v>66.73</v>
      </c>
      <c r="I13" s="17">
        <v>29608.1</v>
      </c>
      <c r="J13" s="145">
        <v>4.310317155029085E-2</v>
      </c>
    </row>
    <row r="14" spans="1:10" ht="24" customHeight="1" x14ac:dyDescent="0.2">
      <c r="A14" s="5" t="s">
        <v>12</v>
      </c>
      <c r="B14" s="5"/>
      <c r="C14" s="5"/>
      <c r="D14" s="5" t="s">
        <v>842</v>
      </c>
      <c r="E14" s="5"/>
      <c r="F14" s="146"/>
      <c r="G14" s="5"/>
      <c r="H14" s="5"/>
      <c r="I14" s="6">
        <v>61045.93</v>
      </c>
      <c r="J14" s="7">
        <v>8.8870045468538897E-2</v>
      </c>
    </row>
    <row r="15" spans="1:10" ht="24" customHeight="1" x14ac:dyDescent="0.2">
      <c r="A15" s="5" t="s">
        <v>682</v>
      </c>
      <c r="B15" s="5"/>
      <c r="C15" s="5"/>
      <c r="D15" s="5" t="s">
        <v>862</v>
      </c>
      <c r="E15" s="5"/>
      <c r="F15" s="146"/>
      <c r="G15" s="5"/>
      <c r="H15" s="5"/>
      <c r="I15" s="6">
        <v>61045.93</v>
      </c>
      <c r="J15" s="7">
        <v>8.8870045468538897E-2</v>
      </c>
    </row>
    <row r="16" spans="1:10" ht="25.9" customHeight="1" x14ac:dyDescent="0.2">
      <c r="A16" s="14" t="s">
        <v>863</v>
      </c>
      <c r="B16" s="15" t="s">
        <v>449</v>
      </c>
      <c r="C16" s="14" t="s">
        <v>25</v>
      </c>
      <c r="D16" s="14" t="s">
        <v>450</v>
      </c>
      <c r="E16" s="16" t="s">
        <v>28</v>
      </c>
      <c r="F16" s="144">
        <v>64.239999999999995</v>
      </c>
      <c r="G16" s="17">
        <v>4.57</v>
      </c>
      <c r="H16" s="17">
        <v>5.68</v>
      </c>
      <c r="I16" s="17">
        <v>364.88</v>
      </c>
      <c r="J16" s="145">
        <v>5.3118860160801019E-4</v>
      </c>
    </row>
    <row r="17" spans="1:10" ht="52.15" customHeight="1" x14ac:dyDescent="0.2">
      <c r="A17" s="14" t="s">
        <v>864</v>
      </c>
      <c r="B17" s="15" t="s">
        <v>865</v>
      </c>
      <c r="C17" s="14" t="s">
        <v>293</v>
      </c>
      <c r="D17" s="14" t="s">
        <v>866</v>
      </c>
      <c r="E17" s="16" t="s">
        <v>28</v>
      </c>
      <c r="F17" s="144">
        <v>50.04</v>
      </c>
      <c r="G17" s="17">
        <v>77.5</v>
      </c>
      <c r="H17" s="17">
        <v>96.42</v>
      </c>
      <c r="I17" s="17">
        <v>4824.8500000000004</v>
      </c>
      <c r="J17" s="145">
        <v>7.0239676728469846E-3</v>
      </c>
    </row>
    <row r="18" spans="1:10" ht="25.9" customHeight="1" x14ac:dyDescent="0.2">
      <c r="A18" s="14" t="s">
        <v>867</v>
      </c>
      <c r="B18" s="15" t="s">
        <v>296</v>
      </c>
      <c r="C18" s="14" t="s">
        <v>25</v>
      </c>
      <c r="D18" s="14" t="s">
        <v>297</v>
      </c>
      <c r="E18" s="16" t="s">
        <v>27</v>
      </c>
      <c r="F18" s="144">
        <v>3.22</v>
      </c>
      <c r="G18" s="17">
        <v>501.09</v>
      </c>
      <c r="H18" s="17">
        <v>623.45000000000005</v>
      </c>
      <c r="I18" s="17">
        <v>2007.5</v>
      </c>
      <c r="J18" s="145">
        <v>2.9224981301471178E-3</v>
      </c>
    </row>
    <row r="19" spans="1:10" ht="39" customHeight="1" x14ac:dyDescent="0.2">
      <c r="A19" s="14" t="s">
        <v>868</v>
      </c>
      <c r="B19" s="15" t="s">
        <v>869</v>
      </c>
      <c r="C19" s="14" t="s">
        <v>25</v>
      </c>
      <c r="D19" s="14" t="s">
        <v>870</v>
      </c>
      <c r="E19" s="16" t="s">
        <v>28</v>
      </c>
      <c r="F19" s="144">
        <v>57.41</v>
      </c>
      <c r="G19" s="17">
        <v>118.49</v>
      </c>
      <c r="H19" s="17">
        <v>147.41999999999999</v>
      </c>
      <c r="I19" s="17">
        <v>8463.3799999999992</v>
      </c>
      <c r="J19" s="145">
        <v>1.2320902727135499E-2</v>
      </c>
    </row>
    <row r="20" spans="1:10" ht="39" customHeight="1" x14ac:dyDescent="0.2">
      <c r="A20" s="14" t="s">
        <v>871</v>
      </c>
      <c r="B20" s="15" t="s">
        <v>455</v>
      </c>
      <c r="C20" s="14" t="s">
        <v>25</v>
      </c>
      <c r="D20" s="14" t="s">
        <v>456</v>
      </c>
      <c r="E20" s="16" t="s">
        <v>28</v>
      </c>
      <c r="F20" s="144">
        <v>111.16</v>
      </c>
      <c r="G20" s="17">
        <v>60.42</v>
      </c>
      <c r="H20" s="17">
        <v>75.17</v>
      </c>
      <c r="I20" s="17">
        <v>8355.89</v>
      </c>
      <c r="J20" s="145">
        <v>1.2164419875823163E-2</v>
      </c>
    </row>
    <row r="21" spans="1:10" ht="25.9" customHeight="1" x14ac:dyDescent="0.2">
      <c r="A21" s="14" t="s">
        <v>872</v>
      </c>
      <c r="B21" s="15" t="s">
        <v>355</v>
      </c>
      <c r="C21" s="14" t="s">
        <v>25</v>
      </c>
      <c r="D21" s="14" t="s">
        <v>356</v>
      </c>
      <c r="E21" s="16" t="s">
        <v>43</v>
      </c>
      <c r="F21" s="144">
        <v>97.5</v>
      </c>
      <c r="G21" s="17">
        <v>13.91</v>
      </c>
      <c r="H21" s="17">
        <v>17.3</v>
      </c>
      <c r="I21" s="17">
        <v>1686.75</v>
      </c>
      <c r="J21" s="145">
        <v>2.4555535347574849E-3</v>
      </c>
    </row>
    <row r="22" spans="1:10" ht="25.9" customHeight="1" x14ac:dyDescent="0.2">
      <c r="A22" s="14" t="s">
        <v>873</v>
      </c>
      <c r="B22" s="15" t="s">
        <v>357</v>
      </c>
      <c r="C22" s="14" t="s">
        <v>25</v>
      </c>
      <c r="D22" s="14" t="s">
        <v>358</v>
      </c>
      <c r="E22" s="16" t="s">
        <v>43</v>
      </c>
      <c r="F22" s="144">
        <v>394.6</v>
      </c>
      <c r="G22" s="17">
        <v>13</v>
      </c>
      <c r="H22" s="17">
        <v>16.170000000000002</v>
      </c>
      <c r="I22" s="17">
        <v>6380.68</v>
      </c>
      <c r="J22" s="145">
        <v>9.2889292000334304E-3</v>
      </c>
    </row>
    <row r="23" spans="1:10" ht="25.9" customHeight="1" x14ac:dyDescent="0.2">
      <c r="A23" s="14" t="s">
        <v>874</v>
      </c>
      <c r="B23" s="15" t="s">
        <v>359</v>
      </c>
      <c r="C23" s="14" t="s">
        <v>25</v>
      </c>
      <c r="D23" s="14" t="s">
        <v>360</v>
      </c>
      <c r="E23" s="16" t="s">
        <v>43</v>
      </c>
      <c r="F23" s="144">
        <v>335.6</v>
      </c>
      <c r="G23" s="17">
        <v>11.61</v>
      </c>
      <c r="H23" s="17">
        <v>14.44</v>
      </c>
      <c r="I23" s="17">
        <v>4846.0600000000004</v>
      </c>
      <c r="J23" s="145">
        <v>7.0548449756317518E-3</v>
      </c>
    </row>
    <row r="24" spans="1:10" ht="25.9" customHeight="1" x14ac:dyDescent="0.2">
      <c r="A24" s="14" t="s">
        <v>875</v>
      </c>
      <c r="B24" s="15" t="s">
        <v>361</v>
      </c>
      <c r="C24" s="14" t="s">
        <v>25</v>
      </c>
      <c r="D24" s="14" t="s">
        <v>362</v>
      </c>
      <c r="E24" s="16" t="s">
        <v>43</v>
      </c>
      <c r="F24" s="144">
        <v>169.9</v>
      </c>
      <c r="G24" s="17">
        <v>9.82</v>
      </c>
      <c r="H24" s="17">
        <v>12.21</v>
      </c>
      <c r="I24" s="17">
        <v>2074.4699999999998</v>
      </c>
      <c r="J24" s="145">
        <v>3.0199923766108553E-3</v>
      </c>
    </row>
    <row r="25" spans="1:10" ht="25.9" customHeight="1" x14ac:dyDescent="0.2">
      <c r="A25" s="14" t="s">
        <v>876</v>
      </c>
      <c r="B25" s="15" t="s">
        <v>353</v>
      </c>
      <c r="C25" s="14" t="s">
        <v>25</v>
      </c>
      <c r="D25" s="14" t="s">
        <v>354</v>
      </c>
      <c r="E25" s="16" t="s">
        <v>43</v>
      </c>
      <c r="F25" s="144">
        <v>182.3</v>
      </c>
      <c r="G25" s="17">
        <v>14.84</v>
      </c>
      <c r="H25" s="17">
        <v>18.46</v>
      </c>
      <c r="I25" s="17">
        <v>3365.25</v>
      </c>
      <c r="J25" s="145">
        <v>4.8990968032266938E-3</v>
      </c>
    </row>
    <row r="26" spans="1:10" ht="39" customHeight="1" x14ac:dyDescent="0.2">
      <c r="A26" s="14" t="s">
        <v>877</v>
      </c>
      <c r="B26" s="15" t="s">
        <v>878</v>
      </c>
      <c r="C26" s="14" t="s">
        <v>25</v>
      </c>
      <c r="D26" s="14" t="s">
        <v>879</v>
      </c>
      <c r="E26" s="16" t="s">
        <v>27</v>
      </c>
      <c r="F26" s="144">
        <v>11.04</v>
      </c>
      <c r="G26" s="17">
        <v>411.57</v>
      </c>
      <c r="H26" s="17">
        <v>512.07000000000005</v>
      </c>
      <c r="I26" s="17">
        <v>5653.25</v>
      </c>
      <c r="J26" s="145">
        <v>8.2299439871751905E-3</v>
      </c>
    </row>
    <row r="27" spans="1:10" ht="25.9" customHeight="1" x14ac:dyDescent="0.2">
      <c r="A27" s="14" t="s">
        <v>880</v>
      </c>
      <c r="B27" s="15" t="s">
        <v>685</v>
      </c>
      <c r="C27" s="14" t="s">
        <v>25</v>
      </c>
      <c r="D27" s="14" t="s">
        <v>686</v>
      </c>
      <c r="E27" s="16" t="s">
        <v>27</v>
      </c>
      <c r="F27" s="144">
        <v>21.64</v>
      </c>
      <c r="G27" s="17">
        <v>214.87</v>
      </c>
      <c r="H27" s="17">
        <v>267.33999999999997</v>
      </c>
      <c r="I27" s="17">
        <v>5785.23</v>
      </c>
      <c r="J27" s="145">
        <v>8.4220791319905407E-3</v>
      </c>
    </row>
    <row r="28" spans="1:10" ht="39" customHeight="1" x14ac:dyDescent="0.2">
      <c r="A28" s="14" t="s">
        <v>881</v>
      </c>
      <c r="B28" s="15" t="s">
        <v>882</v>
      </c>
      <c r="C28" s="14" t="s">
        <v>293</v>
      </c>
      <c r="D28" s="14" t="s">
        <v>883</v>
      </c>
      <c r="E28" s="16" t="s">
        <v>28</v>
      </c>
      <c r="F28" s="144">
        <v>112.92</v>
      </c>
      <c r="G28" s="17">
        <v>11.61</v>
      </c>
      <c r="H28" s="17">
        <v>14.44</v>
      </c>
      <c r="I28" s="17">
        <v>1630.56</v>
      </c>
      <c r="J28" s="145">
        <v>2.373752702910428E-3</v>
      </c>
    </row>
    <row r="29" spans="1:10" ht="39" customHeight="1" x14ac:dyDescent="0.2">
      <c r="A29" s="14" t="s">
        <v>884</v>
      </c>
      <c r="B29" s="15" t="s">
        <v>683</v>
      </c>
      <c r="C29" s="14" t="s">
        <v>25</v>
      </c>
      <c r="D29" s="14" t="s">
        <v>684</v>
      </c>
      <c r="E29" s="16" t="s">
        <v>27</v>
      </c>
      <c r="F29" s="144">
        <v>10.6</v>
      </c>
      <c r="G29" s="17">
        <v>425.16</v>
      </c>
      <c r="H29" s="17">
        <v>528.98</v>
      </c>
      <c r="I29" s="17">
        <v>5607.18</v>
      </c>
      <c r="J29" s="145">
        <v>8.162875748641751E-3</v>
      </c>
    </row>
    <row r="30" spans="1:10" ht="25.9" customHeight="1" x14ac:dyDescent="0.2">
      <c r="A30" s="5" t="s">
        <v>13</v>
      </c>
      <c r="B30" s="5"/>
      <c r="C30" s="5"/>
      <c r="D30" s="5" t="s">
        <v>843</v>
      </c>
      <c r="E30" s="5"/>
      <c r="F30" s="146"/>
      <c r="G30" s="5"/>
      <c r="H30" s="5"/>
      <c r="I30" s="6">
        <v>49585.72</v>
      </c>
      <c r="J30" s="7">
        <v>7.2186388035864787E-2</v>
      </c>
    </row>
    <row r="31" spans="1:10" ht="24" customHeight="1" x14ac:dyDescent="0.2">
      <c r="A31" s="5" t="s">
        <v>687</v>
      </c>
      <c r="B31" s="5"/>
      <c r="C31" s="5"/>
      <c r="D31" s="5" t="s">
        <v>885</v>
      </c>
      <c r="E31" s="5"/>
      <c r="F31" s="146"/>
      <c r="G31" s="5"/>
      <c r="H31" s="5"/>
      <c r="I31" s="6">
        <v>20534.95</v>
      </c>
      <c r="J31" s="7">
        <v>2.989457184441572E-2</v>
      </c>
    </row>
    <row r="32" spans="1:10" ht="52.15" customHeight="1" x14ac:dyDescent="0.2">
      <c r="A32" s="14" t="s">
        <v>886</v>
      </c>
      <c r="B32" s="15" t="s">
        <v>688</v>
      </c>
      <c r="C32" s="14" t="s">
        <v>25</v>
      </c>
      <c r="D32" s="14" t="s">
        <v>689</v>
      </c>
      <c r="E32" s="16" t="s">
        <v>28</v>
      </c>
      <c r="F32" s="144">
        <v>90.78</v>
      </c>
      <c r="G32" s="17">
        <v>34.69</v>
      </c>
      <c r="H32" s="17">
        <v>43.16</v>
      </c>
      <c r="I32" s="17">
        <v>3918.06</v>
      </c>
      <c r="J32" s="145">
        <v>5.7038719919323619E-3</v>
      </c>
    </row>
    <row r="33" spans="1:10" ht="39" customHeight="1" x14ac:dyDescent="0.2">
      <c r="A33" s="14" t="s">
        <v>887</v>
      </c>
      <c r="B33" s="15" t="s">
        <v>343</v>
      </c>
      <c r="C33" s="14" t="s">
        <v>25</v>
      </c>
      <c r="D33" s="14" t="s">
        <v>344</v>
      </c>
      <c r="E33" s="16" t="s">
        <v>43</v>
      </c>
      <c r="F33" s="144">
        <v>164.5</v>
      </c>
      <c r="G33" s="17">
        <v>12.26</v>
      </c>
      <c r="H33" s="17">
        <v>15.25</v>
      </c>
      <c r="I33" s="17">
        <v>2508.62</v>
      </c>
      <c r="J33" s="145">
        <v>3.6520235413447883E-3</v>
      </c>
    </row>
    <row r="34" spans="1:10" ht="39" customHeight="1" x14ac:dyDescent="0.2">
      <c r="A34" s="14" t="s">
        <v>888</v>
      </c>
      <c r="B34" s="15" t="s">
        <v>349</v>
      </c>
      <c r="C34" s="14" t="s">
        <v>25</v>
      </c>
      <c r="D34" s="14" t="s">
        <v>350</v>
      </c>
      <c r="E34" s="16" t="s">
        <v>43</v>
      </c>
      <c r="F34" s="144">
        <v>356.5</v>
      </c>
      <c r="G34" s="17">
        <v>10.29</v>
      </c>
      <c r="H34" s="17">
        <v>12.8</v>
      </c>
      <c r="I34" s="17">
        <v>4563.2</v>
      </c>
      <c r="J34" s="145">
        <v>6.6430602577770004E-3</v>
      </c>
    </row>
    <row r="35" spans="1:10" ht="39" customHeight="1" x14ac:dyDescent="0.2">
      <c r="A35" s="14" t="s">
        <v>889</v>
      </c>
      <c r="B35" s="15" t="s">
        <v>351</v>
      </c>
      <c r="C35" s="14" t="s">
        <v>25</v>
      </c>
      <c r="D35" s="14" t="s">
        <v>352</v>
      </c>
      <c r="E35" s="16" t="s">
        <v>43</v>
      </c>
      <c r="F35" s="144">
        <v>54.1</v>
      </c>
      <c r="G35" s="17">
        <v>8.7200000000000006</v>
      </c>
      <c r="H35" s="17">
        <v>10.84</v>
      </c>
      <c r="I35" s="17">
        <v>586.44000000000005</v>
      </c>
      <c r="J35" s="145">
        <v>8.5373340146623956E-4</v>
      </c>
    </row>
    <row r="36" spans="1:10" ht="39" customHeight="1" x14ac:dyDescent="0.2">
      <c r="A36" s="14" t="s">
        <v>890</v>
      </c>
      <c r="B36" s="15" t="s">
        <v>891</v>
      </c>
      <c r="C36" s="14" t="s">
        <v>25</v>
      </c>
      <c r="D36" s="14" t="s">
        <v>892</v>
      </c>
      <c r="E36" s="16" t="s">
        <v>43</v>
      </c>
      <c r="F36" s="144">
        <v>418.4</v>
      </c>
      <c r="G36" s="17">
        <v>8.5</v>
      </c>
      <c r="H36" s="17">
        <v>10.57</v>
      </c>
      <c r="I36" s="17">
        <v>4422.4799999999996</v>
      </c>
      <c r="J36" s="145">
        <v>6.4382015096453426E-3</v>
      </c>
    </row>
    <row r="37" spans="1:10" ht="39" customHeight="1" x14ac:dyDescent="0.2">
      <c r="A37" s="14" t="s">
        <v>893</v>
      </c>
      <c r="B37" s="15" t="s">
        <v>878</v>
      </c>
      <c r="C37" s="14" t="s">
        <v>25</v>
      </c>
      <c r="D37" s="14" t="s">
        <v>879</v>
      </c>
      <c r="E37" s="16" t="s">
        <v>27</v>
      </c>
      <c r="F37" s="144">
        <v>5.82</v>
      </c>
      <c r="G37" s="17">
        <v>411.57</v>
      </c>
      <c r="H37" s="17">
        <v>512.07000000000005</v>
      </c>
      <c r="I37" s="17">
        <v>2980.24</v>
      </c>
      <c r="J37" s="145">
        <v>4.3386031518752909E-3</v>
      </c>
    </row>
    <row r="38" spans="1:10" ht="25.9" customHeight="1" x14ac:dyDescent="0.2">
      <c r="A38" s="14" t="s">
        <v>894</v>
      </c>
      <c r="B38" s="15" t="s">
        <v>685</v>
      </c>
      <c r="C38" s="14" t="s">
        <v>25</v>
      </c>
      <c r="D38" s="14" t="s">
        <v>686</v>
      </c>
      <c r="E38" s="16" t="s">
        <v>27</v>
      </c>
      <c r="F38" s="144">
        <v>5.82</v>
      </c>
      <c r="G38" s="17">
        <v>214.87</v>
      </c>
      <c r="H38" s="17">
        <v>267.33999999999997</v>
      </c>
      <c r="I38" s="17">
        <v>1555.91</v>
      </c>
      <c r="J38" s="145">
        <v>2.2650779903746962E-3</v>
      </c>
    </row>
    <row r="39" spans="1:10" ht="24" customHeight="1" x14ac:dyDescent="0.2">
      <c r="A39" s="5" t="s">
        <v>690</v>
      </c>
      <c r="B39" s="5"/>
      <c r="C39" s="5"/>
      <c r="D39" s="5" t="s">
        <v>895</v>
      </c>
      <c r="E39" s="5"/>
      <c r="F39" s="146"/>
      <c r="G39" s="5"/>
      <c r="H39" s="5"/>
      <c r="I39" s="6">
        <v>23363.16</v>
      </c>
      <c r="J39" s="7">
        <v>3.4011851264920519E-2</v>
      </c>
    </row>
    <row r="40" spans="1:10" ht="39" customHeight="1" x14ac:dyDescent="0.2">
      <c r="A40" s="14" t="s">
        <v>896</v>
      </c>
      <c r="B40" s="15" t="s">
        <v>691</v>
      </c>
      <c r="C40" s="14" t="s">
        <v>25</v>
      </c>
      <c r="D40" s="14" t="s">
        <v>692</v>
      </c>
      <c r="E40" s="16" t="s">
        <v>28</v>
      </c>
      <c r="F40" s="144">
        <v>115.05</v>
      </c>
      <c r="G40" s="17">
        <v>61.02</v>
      </c>
      <c r="H40" s="17">
        <v>75.92</v>
      </c>
      <c r="I40" s="17">
        <v>8734.59</v>
      </c>
      <c r="J40" s="145">
        <v>1.2715727493201353E-2</v>
      </c>
    </row>
    <row r="41" spans="1:10" ht="39" customHeight="1" x14ac:dyDescent="0.2">
      <c r="A41" s="14" t="s">
        <v>897</v>
      </c>
      <c r="B41" s="15" t="s">
        <v>343</v>
      </c>
      <c r="C41" s="14" t="s">
        <v>25</v>
      </c>
      <c r="D41" s="14" t="s">
        <v>344</v>
      </c>
      <c r="E41" s="16" t="s">
        <v>43</v>
      </c>
      <c r="F41" s="144">
        <v>123.5</v>
      </c>
      <c r="G41" s="17">
        <v>12.26</v>
      </c>
      <c r="H41" s="17">
        <v>15.25</v>
      </c>
      <c r="I41" s="17">
        <v>1883.37</v>
      </c>
      <c r="J41" s="145">
        <v>2.7417909356787932E-3</v>
      </c>
    </row>
    <row r="42" spans="1:10" ht="39" customHeight="1" x14ac:dyDescent="0.2">
      <c r="A42" s="14" t="s">
        <v>898</v>
      </c>
      <c r="B42" s="15" t="s">
        <v>345</v>
      </c>
      <c r="C42" s="14" t="s">
        <v>25</v>
      </c>
      <c r="D42" s="14" t="s">
        <v>346</v>
      </c>
      <c r="E42" s="16" t="s">
        <v>43</v>
      </c>
      <c r="F42" s="144">
        <v>0.4</v>
      </c>
      <c r="G42" s="17">
        <v>11.89</v>
      </c>
      <c r="H42" s="17">
        <v>14.79</v>
      </c>
      <c r="I42" s="17">
        <v>5.91</v>
      </c>
      <c r="J42" s="145">
        <v>8.6037180319648647E-6</v>
      </c>
    </row>
    <row r="43" spans="1:10" ht="39" customHeight="1" x14ac:dyDescent="0.2">
      <c r="A43" s="14" t="s">
        <v>899</v>
      </c>
      <c r="B43" s="15" t="s">
        <v>347</v>
      </c>
      <c r="C43" s="14" t="s">
        <v>25</v>
      </c>
      <c r="D43" s="14" t="s">
        <v>348</v>
      </c>
      <c r="E43" s="16" t="s">
        <v>43</v>
      </c>
      <c r="F43" s="144">
        <v>94.7</v>
      </c>
      <c r="G43" s="17">
        <v>11.4</v>
      </c>
      <c r="H43" s="17">
        <v>14.18</v>
      </c>
      <c r="I43" s="17">
        <v>1342.84</v>
      </c>
      <c r="J43" s="145">
        <v>1.9548928463694925E-3</v>
      </c>
    </row>
    <row r="44" spans="1:10" ht="39" customHeight="1" x14ac:dyDescent="0.2">
      <c r="A44" s="14" t="s">
        <v>900</v>
      </c>
      <c r="B44" s="15" t="s">
        <v>349</v>
      </c>
      <c r="C44" s="14" t="s">
        <v>25</v>
      </c>
      <c r="D44" s="14" t="s">
        <v>350</v>
      </c>
      <c r="E44" s="16" t="s">
        <v>43</v>
      </c>
      <c r="F44" s="144">
        <v>367.9</v>
      </c>
      <c r="G44" s="17">
        <v>10.29</v>
      </c>
      <c r="H44" s="17">
        <v>12.8</v>
      </c>
      <c r="I44" s="17">
        <v>4709.12</v>
      </c>
      <c r="J44" s="145">
        <v>6.8554891131449042E-3</v>
      </c>
    </row>
    <row r="45" spans="1:10" ht="39" customHeight="1" x14ac:dyDescent="0.2">
      <c r="A45" s="14" t="s">
        <v>901</v>
      </c>
      <c r="B45" s="15" t="s">
        <v>878</v>
      </c>
      <c r="C45" s="14" t="s">
        <v>25</v>
      </c>
      <c r="D45" s="14" t="s">
        <v>879</v>
      </c>
      <c r="E45" s="16" t="s">
        <v>27</v>
      </c>
      <c r="F45" s="144">
        <v>8.58</v>
      </c>
      <c r="G45" s="17">
        <v>411.57</v>
      </c>
      <c r="H45" s="17">
        <v>512.07000000000005</v>
      </c>
      <c r="I45" s="17">
        <v>4393.5600000000004</v>
      </c>
      <c r="J45" s="145">
        <v>6.3961000670929866E-3</v>
      </c>
    </row>
    <row r="46" spans="1:10" ht="25.9" customHeight="1" x14ac:dyDescent="0.2">
      <c r="A46" s="14" t="s">
        <v>902</v>
      </c>
      <c r="B46" s="15" t="s">
        <v>685</v>
      </c>
      <c r="C46" s="14" t="s">
        <v>25</v>
      </c>
      <c r="D46" s="14" t="s">
        <v>686</v>
      </c>
      <c r="E46" s="16" t="s">
        <v>27</v>
      </c>
      <c r="F46" s="144">
        <v>8.58</v>
      </c>
      <c r="G46" s="17">
        <v>214.87</v>
      </c>
      <c r="H46" s="17">
        <v>267.33999999999997</v>
      </c>
      <c r="I46" s="17">
        <v>2293.77</v>
      </c>
      <c r="J46" s="145">
        <v>3.3392470914010235E-3</v>
      </c>
    </row>
    <row r="47" spans="1:10" ht="24" customHeight="1" x14ac:dyDescent="0.2">
      <c r="A47" s="5" t="s">
        <v>693</v>
      </c>
      <c r="B47" s="5"/>
      <c r="C47" s="5"/>
      <c r="D47" s="5" t="s">
        <v>903</v>
      </c>
      <c r="E47" s="5"/>
      <c r="F47" s="146"/>
      <c r="G47" s="5"/>
      <c r="H47" s="5"/>
      <c r="I47" s="6">
        <v>5687.61</v>
      </c>
      <c r="J47" s="7">
        <v>8.2799649265285422E-3</v>
      </c>
    </row>
    <row r="48" spans="1:10" ht="39" customHeight="1" x14ac:dyDescent="0.2">
      <c r="A48" s="14" t="s">
        <v>904</v>
      </c>
      <c r="B48" s="15" t="s">
        <v>905</v>
      </c>
      <c r="C48" s="14" t="s">
        <v>25</v>
      </c>
      <c r="D48" s="14" t="s">
        <v>906</v>
      </c>
      <c r="E48" s="16" t="s">
        <v>28</v>
      </c>
      <c r="F48" s="144">
        <v>22.69</v>
      </c>
      <c r="G48" s="17">
        <v>32.770000000000003</v>
      </c>
      <c r="H48" s="17">
        <v>40.770000000000003</v>
      </c>
      <c r="I48" s="17">
        <v>925.07</v>
      </c>
      <c r="J48" s="145">
        <v>1.3467075194297357E-3</v>
      </c>
    </row>
    <row r="49" spans="1:10" ht="39" customHeight="1" x14ac:dyDescent="0.2">
      <c r="A49" s="14" t="s">
        <v>907</v>
      </c>
      <c r="B49" s="15" t="s">
        <v>553</v>
      </c>
      <c r="C49" s="14" t="s">
        <v>25</v>
      </c>
      <c r="D49" s="14" t="s">
        <v>554</v>
      </c>
      <c r="E49" s="16" t="s">
        <v>27</v>
      </c>
      <c r="F49" s="144">
        <v>3.8</v>
      </c>
      <c r="G49" s="17">
        <v>407.25</v>
      </c>
      <c r="H49" s="17">
        <v>506.7</v>
      </c>
      <c r="I49" s="17">
        <v>1925.46</v>
      </c>
      <c r="J49" s="145">
        <v>2.8030651305967968E-3</v>
      </c>
    </row>
    <row r="50" spans="1:10" ht="25.9" customHeight="1" x14ac:dyDescent="0.2">
      <c r="A50" s="14" t="s">
        <v>908</v>
      </c>
      <c r="B50" s="15" t="s">
        <v>685</v>
      </c>
      <c r="C50" s="14" t="s">
        <v>25</v>
      </c>
      <c r="D50" s="14" t="s">
        <v>686</v>
      </c>
      <c r="E50" s="16" t="s">
        <v>27</v>
      </c>
      <c r="F50" s="144">
        <v>3.8</v>
      </c>
      <c r="G50" s="17">
        <v>214.87</v>
      </c>
      <c r="H50" s="17">
        <v>267.33999999999997</v>
      </c>
      <c r="I50" s="17">
        <v>1015.89</v>
      </c>
      <c r="J50" s="145">
        <v>1.4789223538904884E-3</v>
      </c>
    </row>
    <row r="51" spans="1:10" ht="39" customHeight="1" x14ac:dyDescent="0.2">
      <c r="A51" s="14" t="s">
        <v>909</v>
      </c>
      <c r="B51" s="15" t="s">
        <v>345</v>
      </c>
      <c r="C51" s="14" t="s">
        <v>25</v>
      </c>
      <c r="D51" s="14" t="s">
        <v>346</v>
      </c>
      <c r="E51" s="16" t="s">
        <v>43</v>
      </c>
      <c r="F51" s="144">
        <v>52.3</v>
      </c>
      <c r="G51" s="17">
        <v>11.89</v>
      </c>
      <c r="H51" s="17">
        <v>14.79</v>
      </c>
      <c r="I51" s="17">
        <v>773.51</v>
      </c>
      <c r="J51" s="145">
        <v>1.1260680092902103E-3</v>
      </c>
    </row>
    <row r="52" spans="1:10" ht="39" customHeight="1" x14ac:dyDescent="0.2">
      <c r="A52" s="14" t="s">
        <v>910</v>
      </c>
      <c r="B52" s="15" t="s">
        <v>347</v>
      </c>
      <c r="C52" s="14" t="s">
        <v>25</v>
      </c>
      <c r="D52" s="14" t="s">
        <v>348</v>
      </c>
      <c r="E52" s="16" t="s">
        <v>43</v>
      </c>
      <c r="F52" s="144">
        <v>51.3</v>
      </c>
      <c r="G52" s="17">
        <v>11.4</v>
      </c>
      <c r="H52" s="17">
        <v>14.18</v>
      </c>
      <c r="I52" s="17">
        <v>727.43</v>
      </c>
      <c r="J52" s="145">
        <v>1.0589852128582405E-3</v>
      </c>
    </row>
    <row r="53" spans="1:10" ht="39" customHeight="1" x14ac:dyDescent="0.2">
      <c r="A53" s="14" t="s">
        <v>911</v>
      </c>
      <c r="B53" s="15" t="s">
        <v>343</v>
      </c>
      <c r="C53" s="14" t="s">
        <v>25</v>
      </c>
      <c r="D53" s="14" t="s">
        <v>344</v>
      </c>
      <c r="E53" s="16" t="s">
        <v>43</v>
      </c>
      <c r="F53" s="144">
        <v>21</v>
      </c>
      <c r="G53" s="17">
        <v>12.26</v>
      </c>
      <c r="H53" s="17">
        <v>15.25</v>
      </c>
      <c r="I53" s="17">
        <v>320.25</v>
      </c>
      <c r="J53" s="145">
        <v>4.6621670046307072E-4</v>
      </c>
    </row>
    <row r="54" spans="1:10" ht="24" customHeight="1" x14ac:dyDescent="0.2">
      <c r="A54" s="5" t="s">
        <v>14</v>
      </c>
      <c r="B54" s="5"/>
      <c r="C54" s="5"/>
      <c r="D54" s="5" t="s">
        <v>844</v>
      </c>
      <c r="E54" s="5"/>
      <c r="F54" s="146"/>
      <c r="G54" s="5"/>
      <c r="H54" s="5"/>
      <c r="I54" s="6">
        <v>43740.13</v>
      </c>
      <c r="J54" s="7">
        <v>6.3676437428339658E-2</v>
      </c>
    </row>
    <row r="55" spans="1:10" ht="52.15" customHeight="1" x14ac:dyDescent="0.2">
      <c r="A55" s="14" t="s">
        <v>694</v>
      </c>
      <c r="B55" s="15" t="s">
        <v>912</v>
      </c>
      <c r="C55" s="14" t="s">
        <v>25</v>
      </c>
      <c r="D55" s="14" t="s">
        <v>913</v>
      </c>
      <c r="E55" s="16" t="s">
        <v>28</v>
      </c>
      <c r="F55" s="144">
        <v>148.44999999999999</v>
      </c>
      <c r="G55" s="17">
        <v>43.23</v>
      </c>
      <c r="H55" s="17">
        <v>53.78</v>
      </c>
      <c r="I55" s="17">
        <v>7983.64</v>
      </c>
      <c r="J55" s="145">
        <v>1.1622502102997628E-2</v>
      </c>
    </row>
    <row r="56" spans="1:10" ht="39" customHeight="1" x14ac:dyDescent="0.2">
      <c r="A56" s="14" t="s">
        <v>695</v>
      </c>
      <c r="B56" s="15" t="s">
        <v>914</v>
      </c>
      <c r="C56" s="14" t="s">
        <v>293</v>
      </c>
      <c r="D56" s="14" t="s">
        <v>915</v>
      </c>
      <c r="E56" s="16" t="s">
        <v>28</v>
      </c>
      <c r="F56" s="144">
        <v>191.54</v>
      </c>
      <c r="G56" s="17">
        <v>146.83000000000001</v>
      </c>
      <c r="H56" s="17">
        <v>182.68</v>
      </c>
      <c r="I56" s="17">
        <v>34990.519999999997</v>
      </c>
      <c r="J56" s="145">
        <v>5.0938843971544377E-2</v>
      </c>
    </row>
    <row r="57" spans="1:10" ht="25.9" customHeight="1" x14ac:dyDescent="0.2">
      <c r="A57" s="14" t="s">
        <v>696</v>
      </c>
      <c r="B57" s="15" t="s">
        <v>916</v>
      </c>
      <c r="C57" s="14" t="s">
        <v>25</v>
      </c>
      <c r="D57" s="14" t="s">
        <v>917</v>
      </c>
      <c r="E57" s="16" t="s">
        <v>26</v>
      </c>
      <c r="F57" s="144">
        <v>2.12</v>
      </c>
      <c r="G57" s="17">
        <v>38.44</v>
      </c>
      <c r="H57" s="17">
        <v>47.82</v>
      </c>
      <c r="I57" s="17">
        <v>101.37</v>
      </c>
      <c r="J57" s="145">
        <v>1.4757341741121461E-4</v>
      </c>
    </row>
    <row r="58" spans="1:10" ht="25.9" customHeight="1" x14ac:dyDescent="0.2">
      <c r="A58" s="14" t="s">
        <v>697</v>
      </c>
      <c r="B58" s="15" t="s">
        <v>918</v>
      </c>
      <c r="C58" s="14" t="s">
        <v>25</v>
      </c>
      <c r="D58" s="14" t="s">
        <v>919</v>
      </c>
      <c r="E58" s="16" t="s">
        <v>26</v>
      </c>
      <c r="F58" s="144">
        <v>15.95</v>
      </c>
      <c r="G58" s="17">
        <v>28.49</v>
      </c>
      <c r="H58" s="17">
        <v>35.44</v>
      </c>
      <c r="I58" s="17">
        <v>565.26</v>
      </c>
      <c r="J58" s="145">
        <v>8.2289977237706593E-4</v>
      </c>
    </row>
    <row r="59" spans="1:10" ht="25.9" customHeight="1" x14ac:dyDescent="0.2">
      <c r="A59" s="14" t="s">
        <v>920</v>
      </c>
      <c r="B59" s="15" t="s">
        <v>921</v>
      </c>
      <c r="C59" s="14" t="s">
        <v>25</v>
      </c>
      <c r="D59" s="14" t="s">
        <v>922</v>
      </c>
      <c r="E59" s="16" t="s">
        <v>26</v>
      </c>
      <c r="F59" s="144">
        <v>2.12</v>
      </c>
      <c r="G59" s="17">
        <v>37.67</v>
      </c>
      <c r="H59" s="17">
        <v>46.86</v>
      </c>
      <c r="I59" s="17">
        <v>99.34</v>
      </c>
      <c r="J59" s="145">
        <v>1.4461816400937219E-4</v>
      </c>
    </row>
    <row r="60" spans="1:10" ht="24" customHeight="1" x14ac:dyDescent="0.2">
      <c r="A60" s="5" t="s">
        <v>292</v>
      </c>
      <c r="B60" s="5"/>
      <c r="C60" s="5"/>
      <c r="D60" s="5" t="s">
        <v>286</v>
      </c>
      <c r="E60" s="5"/>
      <c r="F60" s="146"/>
      <c r="G60" s="5"/>
      <c r="H60" s="5"/>
      <c r="I60" s="6">
        <v>9046.44</v>
      </c>
      <c r="J60" s="7">
        <v>1.3169715558898178E-2</v>
      </c>
    </row>
    <row r="61" spans="1:10" ht="24" customHeight="1" x14ac:dyDescent="0.2">
      <c r="A61" s="5" t="s">
        <v>698</v>
      </c>
      <c r="B61" s="5"/>
      <c r="C61" s="5"/>
      <c r="D61" s="5" t="s">
        <v>923</v>
      </c>
      <c r="E61" s="5"/>
      <c r="F61" s="146"/>
      <c r="G61" s="5"/>
      <c r="H61" s="5"/>
      <c r="I61" s="6">
        <v>9046.44</v>
      </c>
      <c r="J61" s="7">
        <v>1.3169715558898178E-2</v>
      </c>
    </row>
    <row r="62" spans="1:10" ht="39" customHeight="1" x14ac:dyDescent="0.2">
      <c r="A62" s="14" t="s">
        <v>924</v>
      </c>
      <c r="B62" s="15" t="s">
        <v>305</v>
      </c>
      <c r="C62" s="14" t="s">
        <v>25</v>
      </c>
      <c r="D62" s="14" t="s">
        <v>306</v>
      </c>
      <c r="E62" s="16" t="s">
        <v>28</v>
      </c>
      <c r="F62" s="144">
        <v>1.49</v>
      </c>
      <c r="G62" s="17">
        <v>810.08</v>
      </c>
      <c r="H62" s="17">
        <v>1007.9</v>
      </c>
      <c r="I62" s="17">
        <v>1501.77</v>
      </c>
      <c r="J62" s="145">
        <v>2.186261527726544E-3</v>
      </c>
    </row>
    <row r="63" spans="1:10" ht="25.9" customHeight="1" x14ac:dyDescent="0.2">
      <c r="A63" s="14" t="s">
        <v>925</v>
      </c>
      <c r="B63" s="15" t="s">
        <v>926</v>
      </c>
      <c r="C63" s="14" t="s">
        <v>293</v>
      </c>
      <c r="D63" s="14" t="s">
        <v>927</v>
      </c>
      <c r="E63" s="16" t="s">
        <v>28</v>
      </c>
      <c r="F63" s="144">
        <v>27.75</v>
      </c>
      <c r="G63" s="17">
        <v>218.52</v>
      </c>
      <c r="H63" s="17">
        <v>271.88</v>
      </c>
      <c r="I63" s="17">
        <v>7544.67</v>
      </c>
      <c r="J63" s="145">
        <v>1.0983454031171635E-2</v>
      </c>
    </row>
    <row r="64" spans="1:10" ht="24" customHeight="1" x14ac:dyDescent="0.2">
      <c r="A64" s="5" t="s">
        <v>662</v>
      </c>
      <c r="B64" s="5"/>
      <c r="C64" s="5"/>
      <c r="D64" s="5" t="s">
        <v>845</v>
      </c>
      <c r="E64" s="5"/>
      <c r="F64" s="146"/>
      <c r="G64" s="5"/>
      <c r="H64" s="5"/>
      <c r="I64" s="6">
        <v>178989.83</v>
      </c>
      <c r="J64" s="7">
        <v>0.26057157832645106</v>
      </c>
    </row>
    <row r="65" spans="1:10" ht="24" customHeight="1" x14ac:dyDescent="0.2">
      <c r="A65" s="5" t="s">
        <v>699</v>
      </c>
      <c r="B65" s="5"/>
      <c r="C65" s="5"/>
      <c r="D65" s="5" t="s">
        <v>928</v>
      </c>
      <c r="E65" s="5"/>
      <c r="F65" s="146"/>
      <c r="G65" s="5"/>
      <c r="H65" s="5"/>
      <c r="I65" s="6">
        <v>178989.83</v>
      </c>
      <c r="J65" s="7">
        <v>0.26057157832645106</v>
      </c>
    </row>
    <row r="66" spans="1:10" ht="52.15" customHeight="1" x14ac:dyDescent="0.2">
      <c r="A66" s="14" t="s">
        <v>929</v>
      </c>
      <c r="B66" s="15" t="s">
        <v>930</v>
      </c>
      <c r="C66" s="14" t="s">
        <v>25</v>
      </c>
      <c r="D66" s="14" t="s">
        <v>931</v>
      </c>
      <c r="E66" s="16" t="s">
        <v>43</v>
      </c>
      <c r="F66" s="144">
        <v>4972</v>
      </c>
      <c r="G66" s="17">
        <v>18.53</v>
      </c>
      <c r="H66" s="17">
        <v>23.05</v>
      </c>
      <c r="I66" s="17">
        <v>114604.6</v>
      </c>
      <c r="J66" s="145">
        <v>0.16684021380137404</v>
      </c>
    </row>
    <row r="67" spans="1:10" ht="25.9" customHeight="1" x14ac:dyDescent="0.2">
      <c r="A67" s="14" t="s">
        <v>932</v>
      </c>
      <c r="B67" s="15" t="s">
        <v>933</v>
      </c>
      <c r="C67" s="14" t="s">
        <v>25</v>
      </c>
      <c r="D67" s="14" t="s">
        <v>934</v>
      </c>
      <c r="E67" s="16" t="s">
        <v>28</v>
      </c>
      <c r="F67" s="144">
        <v>690.98</v>
      </c>
      <c r="G67" s="17">
        <v>65.510000000000005</v>
      </c>
      <c r="H67" s="17">
        <v>81.5</v>
      </c>
      <c r="I67" s="17">
        <v>56314.87</v>
      </c>
      <c r="J67" s="145">
        <v>8.1982616326016444E-2</v>
      </c>
    </row>
    <row r="68" spans="1:10" ht="52.15" customHeight="1" x14ac:dyDescent="0.2">
      <c r="A68" s="14" t="s">
        <v>935</v>
      </c>
      <c r="B68" s="15" t="s">
        <v>936</v>
      </c>
      <c r="C68" s="14" t="s">
        <v>25</v>
      </c>
      <c r="D68" s="14" t="s">
        <v>937</v>
      </c>
      <c r="E68" s="16" t="s">
        <v>26</v>
      </c>
      <c r="F68" s="144">
        <v>36</v>
      </c>
      <c r="G68" s="17">
        <v>143.57</v>
      </c>
      <c r="H68" s="17">
        <v>178.62</v>
      </c>
      <c r="I68" s="17">
        <v>6430.32</v>
      </c>
      <c r="J68" s="145">
        <v>9.3611946083425237E-3</v>
      </c>
    </row>
    <row r="69" spans="1:10" ht="25.9" customHeight="1" x14ac:dyDescent="0.2">
      <c r="A69" s="14" t="s">
        <v>938</v>
      </c>
      <c r="B69" s="15" t="s">
        <v>738</v>
      </c>
      <c r="C69" s="14" t="s">
        <v>25</v>
      </c>
      <c r="D69" s="14" t="s">
        <v>739</v>
      </c>
      <c r="E69" s="16" t="s">
        <v>28</v>
      </c>
      <c r="F69" s="144">
        <v>6.48</v>
      </c>
      <c r="G69" s="17">
        <v>30.2</v>
      </c>
      <c r="H69" s="17">
        <v>37.57</v>
      </c>
      <c r="I69" s="17">
        <v>243.45</v>
      </c>
      <c r="J69" s="145">
        <v>3.544120397431212E-4</v>
      </c>
    </row>
    <row r="70" spans="1:10" ht="39" customHeight="1" x14ac:dyDescent="0.2">
      <c r="A70" s="14" t="s">
        <v>939</v>
      </c>
      <c r="B70" s="15" t="s">
        <v>940</v>
      </c>
      <c r="C70" s="14" t="s">
        <v>25</v>
      </c>
      <c r="D70" s="14" t="s">
        <v>941</v>
      </c>
      <c r="E70" s="16" t="s">
        <v>28</v>
      </c>
      <c r="F70" s="144">
        <v>29.12</v>
      </c>
      <c r="G70" s="17">
        <v>38.549999999999997</v>
      </c>
      <c r="H70" s="17">
        <v>47.96</v>
      </c>
      <c r="I70" s="17">
        <v>1396.59</v>
      </c>
      <c r="J70" s="145">
        <v>2.0331415509749259E-3</v>
      </c>
    </row>
    <row r="71" spans="1:10" ht="24" customHeight="1" x14ac:dyDescent="0.2">
      <c r="A71" s="5" t="s">
        <v>663</v>
      </c>
      <c r="B71" s="5"/>
      <c r="C71" s="5"/>
      <c r="D71" s="5" t="s">
        <v>846</v>
      </c>
      <c r="E71" s="5"/>
      <c r="F71" s="146"/>
      <c r="G71" s="5"/>
      <c r="H71" s="5"/>
      <c r="I71" s="6">
        <v>18297.47</v>
      </c>
      <c r="J71" s="7">
        <v>2.6637271163847065E-2</v>
      </c>
    </row>
    <row r="72" spans="1:10" ht="52.15" customHeight="1" x14ac:dyDescent="0.2">
      <c r="A72" s="14" t="s">
        <v>700</v>
      </c>
      <c r="B72" s="15" t="s">
        <v>942</v>
      </c>
      <c r="C72" s="14" t="s">
        <v>25</v>
      </c>
      <c r="D72" s="14" t="s">
        <v>943</v>
      </c>
      <c r="E72" s="16" t="s">
        <v>28</v>
      </c>
      <c r="F72" s="144">
        <v>463.11</v>
      </c>
      <c r="G72" s="17">
        <v>3.32</v>
      </c>
      <c r="H72" s="17">
        <v>4.13</v>
      </c>
      <c r="I72" s="17">
        <v>1912.64</v>
      </c>
      <c r="J72" s="145">
        <v>2.7844019046797427E-3</v>
      </c>
    </row>
    <row r="73" spans="1:10" ht="64.900000000000006" customHeight="1" x14ac:dyDescent="0.2">
      <c r="A73" s="14" t="s">
        <v>701</v>
      </c>
      <c r="B73" s="15" t="s">
        <v>459</v>
      </c>
      <c r="C73" s="14" t="s">
        <v>25</v>
      </c>
      <c r="D73" s="14" t="s">
        <v>460</v>
      </c>
      <c r="E73" s="16" t="s">
        <v>28</v>
      </c>
      <c r="F73" s="144">
        <v>463.11</v>
      </c>
      <c r="G73" s="17">
        <v>28.44</v>
      </c>
      <c r="H73" s="17">
        <v>35.380000000000003</v>
      </c>
      <c r="I73" s="17">
        <v>16384.830000000002</v>
      </c>
      <c r="J73" s="145">
        <v>2.3852869259167322E-2</v>
      </c>
    </row>
    <row r="74" spans="1:10" ht="24" customHeight="1" x14ac:dyDescent="0.2">
      <c r="A74" s="5" t="s">
        <v>664</v>
      </c>
      <c r="B74" s="5"/>
      <c r="C74" s="5"/>
      <c r="D74" s="5" t="s">
        <v>847</v>
      </c>
      <c r="E74" s="5"/>
      <c r="F74" s="146"/>
      <c r="G74" s="5"/>
      <c r="H74" s="5"/>
      <c r="I74" s="6">
        <v>156824.76999999999</v>
      </c>
      <c r="J74" s="7">
        <v>0.22830390888455881</v>
      </c>
    </row>
    <row r="75" spans="1:10" ht="25.9" customHeight="1" x14ac:dyDescent="0.2">
      <c r="A75" s="14" t="s">
        <v>704</v>
      </c>
      <c r="B75" s="15" t="s">
        <v>944</v>
      </c>
      <c r="C75" s="14" t="s">
        <v>293</v>
      </c>
      <c r="D75" s="14" t="s">
        <v>945</v>
      </c>
      <c r="E75" s="16" t="s">
        <v>27</v>
      </c>
      <c r="F75" s="144">
        <v>450.65</v>
      </c>
      <c r="G75" s="17">
        <v>16.41</v>
      </c>
      <c r="H75" s="17">
        <v>20.41</v>
      </c>
      <c r="I75" s="17">
        <v>9197.76</v>
      </c>
      <c r="J75" s="145">
        <v>1.3390005679472954E-2</v>
      </c>
    </row>
    <row r="76" spans="1:10" ht="25.9" customHeight="1" x14ac:dyDescent="0.2">
      <c r="A76" s="14" t="s">
        <v>705</v>
      </c>
      <c r="B76" s="15" t="s">
        <v>296</v>
      </c>
      <c r="C76" s="14" t="s">
        <v>25</v>
      </c>
      <c r="D76" s="14" t="s">
        <v>297</v>
      </c>
      <c r="E76" s="16" t="s">
        <v>27</v>
      </c>
      <c r="F76" s="144">
        <v>22.53</v>
      </c>
      <c r="G76" s="17">
        <v>501.09</v>
      </c>
      <c r="H76" s="17">
        <v>623.45000000000005</v>
      </c>
      <c r="I76" s="17">
        <v>14046.32</v>
      </c>
      <c r="J76" s="145">
        <v>2.0448490129737516E-2</v>
      </c>
    </row>
    <row r="77" spans="1:10" ht="39" customHeight="1" x14ac:dyDescent="0.2">
      <c r="A77" s="14" t="s">
        <v>706</v>
      </c>
      <c r="B77" s="15" t="s">
        <v>946</v>
      </c>
      <c r="C77" s="14" t="s">
        <v>25</v>
      </c>
      <c r="D77" s="14" t="s">
        <v>947</v>
      </c>
      <c r="E77" s="16" t="s">
        <v>28</v>
      </c>
      <c r="F77" s="144">
        <v>6.48</v>
      </c>
      <c r="G77" s="17">
        <v>91.93</v>
      </c>
      <c r="H77" s="17">
        <v>114.37</v>
      </c>
      <c r="I77" s="17">
        <v>741.11</v>
      </c>
      <c r="J77" s="145">
        <v>1.0789004180489815E-3</v>
      </c>
    </row>
    <row r="78" spans="1:10" ht="39" customHeight="1" x14ac:dyDescent="0.2">
      <c r="A78" s="14" t="s">
        <v>707</v>
      </c>
      <c r="B78" s="15" t="s">
        <v>948</v>
      </c>
      <c r="C78" s="14" t="s">
        <v>293</v>
      </c>
      <c r="D78" s="14" t="s">
        <v>949</v>
      </c>
      <c r="E78" s="16" t="s">
        <v>28</v>
      </c>
      <c r="F78" s="144">
        <v>450.65</v>
      </c>
      <c r="G78" s="17">
        <v>87.9</v>
      </c>
      <c r="H78" s="17">
        <v>109.36</v>
      </c>
      <c r="I78" s="17">
        <v>49283.08</v>
      </c>
      <c r="J78" s="145">
        <v>7.1745807794715233E-2</v>
      </c>
    </row>
    <row r="79" spans="1:10" ht="39" customHeight="1" x14ac:dyDescent="0.2">
      <c r="A79" s="14" t="s">
        <v>708</v>
      </c>
      <c r="B79" s="15" t="s">
        <v>950</v>
      </c>
      <c r="C79" s="14" t="s">
        <v>293</v>
      </c>
      <c r="D79" s="14" t="s">
        <v>951</v>
      </c>
      <c r="E79" s="16" t="s">
        <v>28</v>
      </c>
      <c r="F79" s="144">
        <v>450.65</v>
      </c>
      <c r="G79" s="17">
        <v>92.77</v>
      </c>
      <c r="H79" s="17">
        <v>115.42</v>
      </c>
      <c r="I79" s="17">
        <v>52014.02</v>
      </c>
      <c r="J79" s="145">
        <v>7.5721482536206627E-2</v>
      </c>
    </row>
    <row r="80" spans="1:10" ht="64.900000000000006" customHeight="1" x14ac:dyDescent="0.2">
      <c r="A80" s="14" t="s">
        <v>709</v>
      </c>
      <c r="B80" s="15" t="s">
        <v>952</v>
      </c>
      <c r="C80" s="14" t="s">
        <v>293</v>
      </c>
      <c r="D80" s="14" t="s">
        <v>953</v>
      </c>
      <c r="E80" s="16" t="s">
        <v>28</v>
      </c>
      <c r="F80" s="144">
        <v>19.100000000000001</v>
      </c>
      <c r="G80" s="17">
        <v>77.67</v>
      </c>
      <c r="H80" s="17">
        <v>96.63</v>
      </c>
      <c r="I80" s="17">
        <v>1845.63</v>
      </c>
      <c r="J80" s="145">
        <v>2.6868494266218805E-3</v>
      </c>
    </row>
    <row r="81" spans="1:10" ht="25.9" customHeight="1" x14ac:dyDescent="0.2">
      <c r="A81" s="14" t="s">
        <v>710</v>
      </c>
      <c r="B81" s="15" t="s">
        <v>680</v>
      </c>
      <c r="C81" s="14" t="s">
        <v>25</v>
      </c>
      <c r="D81" s="14" t="s">
        <v>681</v>
      </c>
      <c r="E81" s="16" t="s">
        <v>27</v>
      </c>
      <c r="F81" s="144">
        <v>180.26</v>
      </c>
      <c r="G81" s="17">
        <v>62.99</v>
      </c>
      <c r="H81" s="17">
        <v>78.37</v>
      </c>
      <c r="I81" s="17">
        <v>14126.97</v>
      </c>
      <c r="J81" s="145">
        <v>2.0565899581391996E-2</v>
      </c>
    </row>
    <row r="82" spans="1:10" ht="25.9" customHeight="1" x14ac:dyDescent="0.2">
      <c r="A82" s="14" t="s">
        <v>954</v>
      </c>
      <c r="B82" s="15" t="s">
        <v>955</v>
      </c>
      <c r="C82" s="14" t="s">
        <v>293</v>
      </c>
      <c r="D82" s="14" t="s">
        <v>956</v>
      </c>
      <c r="E82" s="16" t="s">
        <v>27</v>
      </c>
      <c r="F82" s="144">
        <v>45.07</v>
      </c>
      <c r="G82" s="17">
        <v>277.66000000000003</v>
      </c>
      <c r="H82" s="17">
        <v>345.46</v>
      </c>
      <c r="I82" s="17">
        <v>15569.88</v>
      </c>
      <c r="J82" s="145">
        <v>2.266647331836364E-2</v>
      </c>
    </row>
    <row r="83" spans="1:10" ht="24" customHeight="1" x14ac:dyDescent="0.2">
      <c r="A83" s="5" t="s">
        <v>665</v>
      </c>
      <c r="B83" s="5"/>
      <c r="C83" s="5"/>
      <c r="D83" s="5" t="s">
        <v>287</v>
      </c>
      <c r="E83" s="5"/>
      <c r="F83" s="146"/>
      <c r="G83" s="5"/>
      <c r="H83" s="5"/>
      <c r="I83" s="6">
        <v>46296.17</v>
      </c>
      <c r="J83" s="7">
        <v>6.7397494524519597E-2</v>
      </c>
    </row>
    <row r="84" spans="1:10" ht="25.9" customHeight="1" x14ac:dyDescent="0.2">
      <c r="A84" s="14" t="s">
        <v>711</v>
      </c>
      <c r="B84" s="15" t="s">
        <v>298</v>
      </c>
      <c r="C84" s="14" t="s">
        <v>25</v>
      </c>
      <c r="D84" s="14" t="s">
        <v>957</v>
      </c>
      <c r="E84" s="16" t="s">
        <v>28</v>
      </c>
      <c r="F84" s="144">
        <v>463.11</v>
      </c>
      <c r="G84" s="17">
        <v>3.19</v>
      </c>
      <c r="H84" s="17">
        <v>3.96</v>
      </c>
      <c r="I84" s="17">
        <v>1833.91</v>
      </c>
      <c r="J84" s="145">
        <v>2.6697875695432631E-3</v>
      </c>
    </row>
    <row r="85" spans="1:10" ht="25.9" customHeight="1" x14ac:dyDescent="0.2">
      <c r="A85" s="14" t="s">
        <v>712</v>
      </c>
      <c r="B85" s="15" t="s">
        <v>702</v>
      </c>
      <c r="C85" s="14" t="s">
        <v>25</v>
      </c>
      <c r="D85" s="14" t="s">
        <v>958</v>
      </c>
      <c r="E85" s="16" t="s">
        <v>28</v>
      </c>
      <c r="F85" s="144">
        <v>463.11</v>
      </c>
      <c r="G85" s="17">
        <v>8.35</v>
      </c>
      <c r="H85" s="17">
        <v>10.38</v>
      </c>
      <c r="I85" s="17">
        <v>4807.08</v>
      </c>
      <c r="J85" s="145">
        <v>6.9980982871569652E-3</v>
      </c>
    </row>
    <row r="86" spans="1:10" ht="25.9" customHeight="1" x14ac:dyDescent="0.2">
      <c r="A86" s="14" t="s">
        <v>714</v>
      </c>
      <c r="B86" s="15" t="s">
        <v>299</v>
      </c>
      <c r="C86" s="14" t="s">
        <v>25</v>
      </c>
      <c r="D86" s="14" t="s">
        <v>959</v>
      </c>
      <c r="E86" s="16" t="s">
        <v>28</v>
      </c>
      <c r="F86" s="144">
        <v>463.11</v>
      </c>
      <c r="G86" s="17">
        <v>7.97</v>
      </c>
      <c r="H86" s="17">
        <v>9.91</v>
      </c>
      <c r="I86" s="17">
        <v>4589.42</v>
      </c>
      <c r="J86" s="145">
        <v>6.6812310677259205E-3</v>
      </c>
    </row>
    <row r="87" spans="1:10" ht="25.9" customHeight="1" x14ac:dyDescent="0.2">
      <c r="A87" s="14" t="s">
        <v>716</v>
      </c>
      <c r="B87" s="15" t="s">
        <v>960</v>
      </c>
      <c r="C87" s="14" t="s">
        <v>293</v>
      </c>
      <c r="D87" s="14" t="s">
        <v>961</v>
      </c>
      <c r="E87" s="16" t="s">
        <v>28</v>
      </c>
      <c r="F87" s="144">
        <v>6.48</v>
      </c>
      <c r="G87" s="17">
        <v>21.42</v>
      </c>
      <c r="H87" s="17">
        <v>26.65</v>
      </c>
      <c r="I87" s="17">
        <v>172.69</v>
      </c>
      <c r="J87" s="145">
        <v>2.5140034973604274E-4</v>
      </c>
    </row>
    <row r="88" spans="1:10" ht="25.9" customHeight="1" x14ac:dyDescent="0.2">
      <c r="A88" s="14" t="s">
        <v>718</v>
      </c>
      <c r="B88" s="15" t="s">
        <v>962</v>
      </c>
      <c r="C88" s="14" t="s">
        <v>25</v>
      </c>
      <c r="D88" s="14" t="s">
        <v>963</v>
      </c>
      <c r="E88" s="16" t="s">
        <v>28</v>
      </c>
      <c r="F88" s="144">
        <v>6.48</v>
      </c>
      <c r="G88" s="17">
        <v>22.97</v>
      </c>
      <c r="H88" s="17">
        <v>28.57</v>
      </c>
      <c r="I88" s="17">
        <v>185.13</v>
      </c>
      <c r="J88" s="145">
        <v>2.6951037550890954E-4</v>
      </c>
    </row>
    <row r="89" spans="1:10" ht="25.9" customHeight="1" x14ac:dyDescent="0.2">
      <c r="A89" s="14" t="s">
        <v>719</v>
      </c>
      <c r="B89" s="15" t="s">
        <v>703</v>
      </c>
      <c r="C89" s="14" t="s">
        <v>25</v>
      </c>
      <c r="D89" s="14" t="s">
        <v>964</v>
      </c>
      <c r="E89" s="16" t="s">
        <v>28</v>
      </c>
      <c r="F89" s="144">
        <v>6.48</v>
      </c>
      <c r="G89" s="17">
        <v>9.64</v>
      </c>
      <c r="H89" s="17">
        <v>11.99</v>
      </c>
      <c r="I89" s="17">
        <v>77.69</v>
      </c>
      <c r="J89" s="145">
        <v>1.1310031368923019E-4</v>
      </c>
    </row>
    <row r="90" spans="1:10" ht="25.9" customHeight="1" x14ac:dyDescent="0.2">
      <c r="A90" s="14" t="s">
        <v>720</v>
      </c>
      <c r="B90" s="15" t="s">
        <v>965</v>
      </c>
      <c r="C90" s="14" t="s">
        <v>25</v>
      </c>
      <c r="D90" s="14" t="s">
        <v>966</v>
      </c>
      <c r="E90" s="16" t="s">
        <v>28</v>
      </c>
      <c r="F90" s="144">
        <v>340.38</v>
      </c>
      <c r="G90" s="17">
        <v>49.15</v>
      </c>
      <c r="H90" s="17">
        <v>61.15</v>
      </c>
      <c r="I90" s="17">
        <v>20814.23</v>
      </c>
      <c r="J90" s="145">
        <v>3.0301144834596287E-2</v>
      </c>
    </row>
    <row r="91" spans="1:10" ht="39" customHeight="1" x14ac:dyDescent="0.2">
      <c r="A91" s="14" t="s">
        <v>721</v>
      </c>
      <c r="B91" s="15" t="s">
        <v>967</v>
      </c>
      <c r="C91" s="14" t="s">
        <v>293</v>
      </c>
      <c r="D91" s="14" t="s">
        <v>968</v>
      </c>
      <c r="E91" s="16" t="s">
        <v>28</v>
      </c>
      <c r="F91" s="144">
        <v>340.38</v>
      </c>
      <c r="G91" s="17">
        <v>14.62</v>
      </c>
      <c r="H91" s="17">
        <v>18.190000000000001</v>
      </c>
      <c r="I91" s="17">
        <v>6191.51</v>
      </c>
      <c r="J91" s="145">
        <v>9.0135374335178989E-3</v>
      </c>
    </row>
    <row r="92" spans="1:10" ht="52.15" customHeight="1" x14ac:dyDescent="0.2">
      <c r="A92" s="14" t="s">
        <v>722</v>
      </c>
      <c r="B92" s="15" t="s">
        <v>969</v>
      </c>
      <c r="C92" s="14" t="s">
        <v>293</v>
      </c>
      <c r="D92" s="14" t="s">
        <v>970</v>
      </c>
      <c r="E92" s="16" t="s">
        <v>28</v>
      </c>
      <c r="F92" s="144">
        <v>340.38</v>
      </c>
      <c r="G92" s="17">
        <v>18.010000000000002</v>
      </c>
      <c r="H92" s="17">
        <v>22.4</v>
      </c>
      <c r="I92" s="17">
        <v>7624.51</v>
      </c>
      <c r="J92" s="145">
        <v>1.1099684293045082E-2</v>
      </c>
    </row>
    <row r="93" spans="1:10" ht="24" customHeight="1" x14ac:dyDescent="0.2">
      <c r="A93" s="5" t="s">
        <v>666</v>
      </c>
      <c r="B93" s="5"/>
      <c r="C93" s="5"/>
      <c r="D93" s="5" t="s">
        <v>848</v>
      </c>
      <c r="E93" s="5"/>
      <c r="F93" s="146"/>
      <c r="G93" s="5"/>
      <c r="H93" s="5"/>
      <c r="I93" s="6">
        <v>586.04999999999995</v>
      </c>
      <c r="J93" s="7">
        <v>8.5316564342352097E-4</v>
      </c>
    </row>
    <row r="94" spans="1:10" ht="25.9" customHeight="1" x14ac:dyDescent="0.2">
      <c r="A94" s="147" t="s">
        <v>726</v>
      </c>
      <c r="B94" s="148" t="s">
        <v>1373</v>
      </c>
      <c r="C94" s="147" t="s">
        <v>25</v>
      </c>
      <c r="D94" s="147" t="s">
        <v>971</v>
      </c>
      <c r="E94" s="149" t="s">
        <v>30</v>
      </c>
      <c r="F94" s="150">
        <v>1</v>
      </c>
      <c r="G94" s="151">
        <v>64.06</v>
      </c>
      <c r="H94" s="151">
        <v>79.7</v>
      </c>
      <c r="I94" s="151">
        <v>79.7</v>
      </c>
      <c r="J94" s="152">
        <v>1.1602645129401011E-4</v>
      </c>
    </row>
    <row r="95" spans="1:10" ht="25.9" customHeight="1" x14ac:dyDescent="0.2">
      <c r="A95" s="14" t="s">
        <v>727</v>
      </c>
      <c r="B95" s="15" t="s">
        <v>972</v>
      </c>
      <c r="C95" s="14" t="s">
        <v>25</v>
      </c>
      <c r="D95" s="14" t="s">
        <v>973</v>
      </c>
      <c r="E95" s="16" t="s">
        <v>30</v>
      </c>
      <c r="F95" s="144">
        <v>1</v>
      </c>
      <c r="G95" s="17">
        <v>10.94</v>
      </c>
      <c r="H95" s="17">
        <v>13.61</v>
      </c>
      <c r="I95" s="17">
        <v>13.61</v>
      </c>
      <c r="J95" s="145">
        <v>1.9813299901022305E-5</v>
      </c>
    </row>
    <row r="96" spans="1:10" ht="25.9" customHeight="1" x14ac:dyDescent="0.2">
      <c r="A96" s="14" t="s">
        <v>728</v>
      </c>
      <c r="B96" s="15" t="s">
        <v>974</v>
      </c>
      <c r="C96" s="14" t="s">
        <v>25</v>
      </c>
      <c r="D96" s="14" t="s">
        <v>975</v>
      </c>
      <c r="E96" s="16" t="s">
        <v>30</v>
      </c>
      <c r="F96" s="144">
        <v>7</v>
      </c>
      <c r="G96" s="17">
        <v>9.5299999999999994</v>
      </c>
      <c r="H96" s="17">
        <v>11.85</v>
      </c>
      <c r="I96" s="17">
        <v>82.95</v>
      </c>
      <c r="J96" s="145">
        <v>1.2075776831666422E-4</v>
      </c>
    </row>
    <row r="97" spans="1:10" ht="25.9" customHeight="1" x14ac:dyDescent="0.2">
      <c r="A97" s="14" t="s">
        <v>729</v>
      </c>
      <c r="B97" s="15" t="s">
        <v>976</v>
      </c>
      <c r="C97" s="14" t="s">
        <v>25</v>
      </c>
      <c r="D97" s="14" t="s">
        <v>977</v>
      </c>
      <c r="E97" s="16" t="s">
        <v>30</v>
      </c>
      <c r="F97" s="144">
        <v>2</v>
      </c>
      <c r="G97" s="17">
        <v>9.99</v>
      </c>
      <c r="H97" s="17">
        <v>12.42</v>
      </c>
      <c r="I97" s="17">
        <v>24.84</v>
      </c>
      <c r="J97" s="145">
        <v>3.6161819951608674E-5</v>
      </c>
    </row>
    <row r="98" spans="1:10" ht="52.15" customHeight="1" x14ac:dyDescent="0.2">
      <c r="A98" s="14" t="s">
        <v>730</v>
      </c>
      <c r="B98" s="15" t="s">
        <v>311</v>
      </c>
      <c r="C98" s="14" t="s">
        <v>25</v>
      </c>
      <c r="D98" s="14" t="s">
        <v>312</v>
      </c>
      <c r="E98" s="16" t="s">
        <v>30</v>
      </c>
      <c r="F98" s="144">
        <v>1</v>
      </c>
      <c r="G98" s="17">
        <v>309.39999999999998</v>
      </c>
      <c r="H98" s="17">
        <v>384.95</v>
      </c>
      <c r="I98" s="17">
        <v>384.95</v>
      </c>
      <c r="J98" s="145">
        <v>5.6040630396021567E-4</v>
      </c>
    </row>
    <row r="99" spans="1:10" ht="24" customHeight="1" x14ac:dyDescent="0.2">
      <c r="A99" s="5" t="s">
        <v>667</v>
      </c>
      <c r="B99" s="5"/>
      <c r="C99" s="5"/>
      <c r="D99" s="5" t="s">
        <v>849</v>
      </c>
      <c r="E99" s="5"/>
      <c r="F99" s="146"/>
      <c r="G99" s="5"/>
      <c r="H99" s="5"/>
      <c r="I99" s="6">
        <v>3097.85</v>
      </c>
      <c r="J99" s="7">
        <v>4.5098185965012447E-3</v>
      </c>
    </row>
    <row r="100" spans="1:10" ht="25.9" customHeight="1" x14ac:dyDescent="0.2">
      <c r="A100" s="14" t="s">
        <v>731</v>
      </c>
      <c r="B100" s="15" t="s">
        <v>754</v>
      </c>
      <c r="C100" s="14" t="s">
        <v>25</v>
      </c>
      <c r="D100" s="14" t="s">
        <v>755</v>
      </c>
      <c r="E100" s="16" t="s">
        <v>26</v>
      </c>
      <c r="F100" s="144">
        <v>147.97999999999999</v>
      </c>
      <c r="G100" s="17">
        <v>4.9400000000000004</v>
      </c>
      <c r="H100" s="17">
        <v>6.14</v>
      </c>
      <c r="I100" s="17">
        <v>908.59</v>
      </c>
      <c r="J100" s="145">
        <v>1.3227161026502464E-3</v>
      </c>
    </row>
    <row r="101" spans="1:10" ht="39" customHeight="1" x14ac:dyDescent="0.2">
      <c r="A101" s="14" t="s">
        <v>732</v>
      </c>
      <c r="B101" s="15" t="s">
        <v>978</v>
      </c>
      <c r="C101" s="14" t="s">
        <v>25</v>
      </c>
      <c r="D101" s="14" t="s">
        <v>979</v>
      </c>
      <c r="E101" s="16" t="s">
        <v>26</v>
      </c>
      <c r="F101" s="144">
        <v>36.9</v>
      </c>
      <c r="G101" s="17">
        <v>7.42</v>
      </c>
      <c r="H101" s="17">
        <v>9.23</v>
      </c>
      <c r="I101" s="17">
        <v>340.58</v>
      </c>
      <c r="J101" s="145">
        <v>4.9581290817708864E-4</v>
      </c>
    </row>
    <row r="102" spans="1:10" ht="39" customHeight="1" x14ac:dyDescent="0.2">
      <c r="A102" s="14" t="s">
        <v>733</v>
      </c>
      <c r="B102" s="15" t="s">
        <v>980</v>
      </c>
      <c r="C102" s="14" t="s">
        <v>25</v>
      </c>
      <c r="D102" s="14" t="s">
        <v>981</v>
      </c>
      <c r="E102" s="16" t="s">
        <v>26</v>
      </c>
      <c r="F102" s="144">
        <v>147.97999999999999</v>
      </c>
      <c r="G102" s="17">
        <v>9.36</v>
      </c>
      <c r="H102" s="17">
        <v>11.64</v>
      </c>
      <c r="I102" s="17">
        <v>1722.48</v>
      </c>
      <c r="J102" s="145">
        <v>2.5075689062096177E-3</v>
      </c>
    </row>
    <row r="103" spans="1:10" ht="25.9" customHeight="1" x14ac:dyDescent="0.2">
      <c r="A103" s="14" t="s">
        <v>734</v>
      </c>
      <c r="B103" s="15" t="s">
        <v>316</v>
      </c>
      <c r="C103" s="14" t="s">
        <v>25</v>
      </c>
      <c r="D103" s="14" t="s">
        <v>713</v>
      </c>
      <c r="E103" s="16" t="s">
        <v>30</v>
      </c>
      <c r="F103" s="144">
        <v>3</v>
      </c>
      <c r="G103" s="17">
        <v>10.18</v>
      </c>
      <c r="H103" s="17">
        <v>12.66</v>
      </c>
      <c r="I103" s="17">
        <v>37.979999999999997</v>
      </c>
      <c r="J103" s="145">
        <v>5.5290898621662536E-5</v>
      </c>
    </row>
    <row r="104" spans="1:10" ht="39" customHeight="1" x14ac:dyDescent="0.2">
      <c r="A104" s="14" t="s">
        <v>735</v>
      </c>
      <c r="B104" s="15" t="s">
        <v>759</v>
      </c>
      <c r="C104" s="14" t="s">
        <v>25</v>
      </c>
      <c r="D104" s="14" t="s">
        <v>760</v>
      </c>
      <c r="E104" s="16" t="s">
        <v>30</v>
      </c>
      <c r="F104" s="144">
        <v>2</v>
      </c>
      <c r="G104" s="17">
        <v>21.71</v>
      </c>
      <c r="H104" s="17">
        <v>27.01</v>
      </c>
      <c r="I104" s="17">
        <v>54.02</v>
      </c>
      <c r="J104" s="145">
        <v>7.8641767865776993E-5</v>
      </c>
    </row>
    <row r="105" spans="1:10" ht="39" customHeight="1" x14ac:dyDescent="0.2">
      <c r="A105" s="14" t="s">
        <v>736</v>
      </c>
      <c r="B105" s="15" t="s">
        <v>756</v>
      </c>
      <c r="C105" s="14" t="s">
        <v>25</v>
      </c>
      <c r="D105" s="14" t="s">
        <v>757</v>
      </c>
      <c r="E105" s="16" t="s">
        <v>30</v>
      </c>
      <c r="F105" s="144">
        <v>1</v>
      </c>
      <c r="G105" s="17">
        <v>12.25</v>
      </c>
      <c r="H105" s="17">
        <v>15.24</v>
      </c>
      <c r="I105" s="17">
        <v>15.24</v>
      </c>
      <c r="J105" s="145">
        <v>2.2186237361614983E-5</v>
      </c>
    </row>
    <row r="106" spans="1:10" ht="39" customHeight="1" x14ac:dyDescent="0.2">
      <c r="A106" s="14" t="s">
        <v>737</v>
      </c>
      <c r="B106" s="15" t="s">
        <v>301</v>
      </c>
      <c r="C106" s="14" t="s">
        <v>25</v>
      </c>
      <c r="D106" s="14" t="s">
        <v>758</v>
      </c>
      <c r="E106" s="16" t="s">
        <v>30</v>
      </c>
      <c r="F106" s="144">
        <v>2</v>
      </c>
      <c r="G106" s="17">
        <v>7.62</v>
      </c>
      <c r="H106" s="17">
        <v>9.48</v>
      </c>
      <c r="I106" s="17">
        <v>18.96</v>
      </c>
      <c r="J106" s="145">
        <v>2.7601775615237538E-5</v>
      </c>
    </row>
    <row r="107" spans="1:10" ht="24" customHeight="1" x14ac:dyDescent="0.2">
      <c r="A107" s="5" t="s">
        <v>668</v>
      </c>
      <c r="B107" s="5"/>
      <c r="C107" s="5"/>
      <c r="D107" s="5" t="s">
        <v>850</v>
      </c>
      <c r="E107" s="5"/>
      <c r="F107" s="146"/>
      <c r="G107" s="5"/>
      <c r="H107" s="5"/>
      <c r="I107" s="6">
        <v>2938.52</v>
      </c>
      <c r="J107" s="7">
        <v>4.2778675992029436E-3</v>
      </c>
    </row>
    <row r="108" spans="1:10" ht="39" customHeight="1" x14ac:dyDescent="0.2">
      <c r="A108" s="14" t="s">
        <v>740</v>
      </c>
      <c r="B108" s="15" t="s">
        <v>309</v>
      </c>
      <c r="C108" s="14" t="s">
        <v>25</v>
      </c>
      <c r="D108" s="14" t="s">
        <v>715</v>
      </c>
      <c r="E108" s="16" t="s">
        <v>26</v>
      </c>
      <c r="F108" s="144">
        <v>40.71</v>
      </c>
      <c r="G108" s="17">
        <v>2.3199999999999998</v>
      </c>
      <c r="H108" s="17">
        <v>2.88</v>
      </c>
      <c r="I108" s="17">
        <v>117.24</v>
      </c>
      <c r="J108" s="145">
        <v>1.7067680238029792E-4</v>
      </c>
    </row>
    <row r="109" spans="1:10" ht="39" customHeight="1" x14ac:dyDescent="0.2">
      <c r="A109" s="14" t="s">
        <v>741</v>
      </c>
      <c r="B109" s="15" t="s">
        <v>300</v>
      </c>
      <c r="C109" s="14" t="s">
        <v>25</v>
      </c>
      <c r="D109" s="14" t="s">
        <v>717</v>
      </c>
      <c r="E109" s="16" t="s">
        <v>26</v>
      </c>
      <c r="F109" s="144">
        <v>666.97</v>
      </c>
      <c r="G109" s="17">
        <v>3.4</v>
      </c>
      <c r="H109" s="17">
        <v>4.2300000000000004</v>
      </c>
      <c r="I109" s="17">
        <v>2821.28</v>
      </c>
      <c r="J109" s="145">
        <v>4.1071907968226453E-3</v>
      </c>
    </row>
    <row r="110" spans="1:10" ht="24" customHeight="1" x14ac:dyDescent="0.2">
      <c r="A110" s="5" t="s">
        <v>669</v>
      </c>
      <c r="B110" s="5"/>
      <c r="C110" s="5"/>
      <c r="D110" s="5" t="s">
        <v>851</v>
      </c>
      <c r="E110" s="5"/>
      <c r="F110" s="146"/>
      <c r="G110" s="5"/>
      <c r="H110" s="5"/>
      <c r="I110" s="6">
        <v>5827.67</v>
      </c>
      <c r="J110" s="7">
        <v>8.4838628533571384E-3</v>
      </c>
    </row>
    <row r="111" spans="1:10" ht="39" customHeight="1" x14ac:dyDescent="0.2">
      <c r="A111" s="14" t="s">
        <v>742</v>
      </c>
      <c r="B111" s="15" t="s">
        <v>982</v>
      </c>
      <c r="C111" s="14" t="s">
        <v>25</v>
      </c>
      <c r="D111" s="14" t="s">
        <v>983</v>
      </c>
      <c r="E111" s="16" t="s">
        <v>30</v>
      </c>
      <c r="F111" s="144">
        <v>2</v>
      </c>
      <c r="G111" s="17">
        <v>33.299999999999997</v>
      </c>
      <c r="H111" s="17">
        <v>41.43</v>
      </c>
      <c r="I111" s="17">
        <v>82.86</v>
      </c>
      <c r="J111" s="145">
        <v>1.2062674722988304E-4</v>
      </c>
    </row>
    <row r="112" spans="1:10" ht="39" customHeight="1" x14ac:dyDescent="0.2">
      <c r="A112" s="14" t="s">
        <v>743</v>
      </c>
      <c r="B112" s="15" t="s">
        <v>317</v>
      </c>
      <c r="C112" s="14" t="s">
        <v>25</v>
      </c>
      <c r="D112" s="14" t="s">
        <v>723</v>
      </c>
      <c r="E112" s="16" t="s">
        <v>30</v>
      </c>
      <c r="F112" s="144">
        <v>2</v>
      </c>
      <c r="G112" s="17">
        <v>23.48</v>
      </c>
      <c r="H112" s="17">
        <v>29.21</v>
      </c>
      <c r="I112" s="17">
        <v>58.42</v>
      </c>
      <c r="J112" s="145">
        <v>8.5047243219524098E-5</v>
      </c>
    </row>
    <row r="113" spans="1:10" ht="39" customHeight="1" x14ac:dyDescent="0.2">
      <c r="A113" s="14" t="s">
        <v>744</v>
      </c>
      <c r="B113" s="15" t="s">
        <v>778</v>
      </c>
      <c r="C113" s="14" t="s">
        <v>25</v>
      </c>
      <c r="D113" s="14" t="s">
        <v>779</v>
      </c>
      <c r="E113" s="16" t="s">
        <v>30</v>
      </c>
      <c r="F113" s="144">
        <v>1</v>
      </c>
      <c r="G113" s="17">
        <v>37.729999999999997</v>
      </c>
      <c r="H113" s="17">
        <v>46.94</v>
      </c>
      <c r="I113" s="17">
        <v>46.94</v>
      </c>
      <c r="J113" s="145">
        <v>6.833477570565665E-5</v>
      </c>
    </row>
    <row r="114" spans="1:10" ht="39" customHeight="1" x14ac:dyDescent="0.2">
      <c r="A114" s="14" t="s">
        <v>745</v>
      </c>
      <c r="B114" s="15" t="s">
        <v>724</v>
      </c>
      <c r="C114" s="14" t="s">
        <v>25</v>
      </c>
      <c r="D114" s="14" t="s">
        <v>725</v>
      </c>
      <c r="E114" s="16" t="s">
        <v>30</v>
      </c>
      <c r="F114" s="144">
        <v>3</v>
      </c>
      <c r="G114" s="17">
        <v>28.45</v>
      </c>
      <c r="H114" s="17">
        <v>35.39</v>
      </c>
      <c r="I114" s="17">
        <v>106.17</v>
      </c>
      <c r="J114" s="145">
        <v>1.5456120870621147E-4</v>
      </c>
    </row>
    <row r="115" spans="1:10" ht="52.15" customHeight="1" x14ac:dyDescent="0.2">
      <c r="A115" s="14" t="s">
        <v>746</v>
      </c>
      <c r="B115" s="15" t="s">
        <v>984</v>
      </c>
      <c r="C115" s="14" t="s">
        <v>25</v>
      </c>
      <c r="D115" s="14" t="s">
        <v>985</v>
      </c>
      <c r="E115" s="16" t="s">
        <v>30</v>
      </c>
      <c r="F115" s="144">
        <v>16</v>
      </c>
      <c r="G115" s="17">
        <v>277.95999999999998</v>
      </c>
      <c r="H115" s="17">
        <v>345.83</v>
      </c>
      <c r="I115" s="17">
        <v>5533.28</v>
      </c>
      <c r="J115" s="145">
        <v>8.0552928784958632E-3</v>
      </c>
    </row>
    <row r="116" spans="1:10" ht="24" customHeight="1" x14ac:dyDescent="0.2">
      <c r="A116" s="5" t="s">
        <v>670</v>
      </c>
      <c r="B116" s="5"/>
      <c r="C116" s="5"/>
      <c r="D116" s="5" t="s">
        <v>672</v>
      </c>
      <c r="E116" s="5"/>
      <c r="F116" s="146"/>
      <c r="G116" s="5"/>
      <c r="H116" s="5"/>
      <c r="I116" s="6">
        <v>13925.47</v>
      </c>
      <c r="J116" s="7">
        <v>2.027255792598744E-2</v>
      </c>
    </row>
    <row r="117" spans="1:10" ht="64.900000000000006" customHeight="1" x14ac:dyDescent="0.2">
      <c r="A117" s="147" t="s">
        <v>747</v>
      </c>
      <c r="B117" s="148" t="s">
        <v>1374</v>
      </c>
      <c r="C117" s="147" t="s">
        <v>25</v>
      </c>
      <c r="D117" s="147" t="s">
        <v>986</v>
      </c>
      <c r="E117" s="149" t="s">
        <v>30</v>
      </c>
      <c r="F117" s="150">
        <v>1</v>
      </c>
      <c r="G117" s="151">
        <v>3862.8</v>
      </c>
      <c r="H117" s="151">
        <v>4415.18</v>
      </c>
      <c r="I117" s="151">
        <v>4415.18</v>
      </c>
      <c r="J117" s="152">
        <v>6.427574243717535E-3</v>
      </c>
    </row>
    <row r="118" spans="1:10" ht="39" customHeight="1" x14ac:dyDescent="0.2">
      <c r="A118" s="14" t="s">
        <v>748</v>
      </c>
      <c r="B118" s="15" t="s">
        <v>987</v>
      </c>
      <c r="C118" s="14" t="s">
        <v>293</v>
      </c>
      <c r="D118" s="14" t="s">
        <v>988</v>
      </c>
      <c r="E118" s="16" t="s">
        <v>989</v>
      </c>
      <c r="F118" s="144">
        <v>1</v>
      </c>
      <c r="G118" s="17">
        <v>5975.41</v>
      </c>
      <c r="H118" s="17">
        <v>6829.89</v>
      </c>
      <c r="I118" s="17">
        <v>6829.89</v>
      </c>
      <c r="J118" s="145">
        <v>9.9428845599554162E-3</v>
      </c>
    </row>
    <row r="119" spans="1:10" ht="64.900000000000006" customHeight="1" x14ac:dyDescent="0.2">
      <c r="A119" s="147" t="s">
        <v>749</v>
      </c>
      <c r="B119" s="148" t="s">
        <v>1375</v>
      </c>
      <c r="C119" s="147" t="s">
        <v>25</v>
      </c>
      <c r="D119" s="147" t="s">
        <v>990</v>
      </c>
      <c r="E119" s="149" t="s">
        <v>30</v>
      </c>
      <c r="F119" s="150">
        <v>1</v>
      </c>
      <c r="G119" s="151">
        <v>2345.06</v>
      </c>
      <c r="H119" s="151">
        <v>2680.4</v>
      </c>
      <c r="I119" s="151">
        <v>2680.4</v>
      </c>
      <c r="J119" s="152">
        <v>3.902099122314488E-3</v>
      </c>
    </row>
    <row r="120" spans="1:10" ht="24" customHeight="1" x14ac:dyDescent="0.2">
      <c r="A120" s="5" t="s">
        <v>671</v>
      </c>
      <c r="B120" s="5"/>
      <c r="C120" s="5"/>
      <c r="D120" s="5" t="s">
        <v>852</v>
      </c>
      <c r="E120" s="5"/>
      <c r="F120" s="146"/>
      <c r="G120" s="5"/>
      <c r="H120" s="5"/>
      <c r="I120" s="6">
        <v>2105.64</v>
      </c>
      <c r="J120" s="7">
        <v>3.0653693463327408E-3</v>
      </c>
    </row>
    <row r="121" spans="1:10" ht="39" customHeight="1" x14ac:dyDescent="0.2">
      <c r="A121" s="14" t="s">
        <v>750</v>
      </c>
      <c r="B121" s="15" t="s">
        <v>783</v>
      </c>
      <c r="C121" s="14" t="s">
        <v>25</v>
      </c>
      <c r="D121" s="14" t="s">
        <v>784</v>
      </c>
      <c r="E121" s="16" t="s">
        <v>30</v>
      </c>
      <c r="F121" s="144">
        <v>6</v>
      </c>
      <c r="G121" s="17">
        <v>31.2</v>
      </c>
      <c r="H121" s="17">
        <v>38.81</v>
      </c>
      <c r="I121" s="17">
        <v>232.86</v>
      </c>
      <c r="J121" s="145">
        <v>3.3899522519853444E-4</v>
      </c>
    </row>
    <row r="122" spans="1:10" ht="39" customHeight="1" x14ac:dyDescent="0.2">
      <c r="A122" s="14" t="s">
        <v>751</v>
      </c>
      <c r="B122" s="15" t="s">
        <v>991</v>
      </c>
      <c r="C122" s="14" t="s">
        <v>25</v>
      </c>
      <c r="D122" s="14" t="s">
        <v>992</v>
      </c>
      <c r="E122" s="16" t="s">
        <v>30</v>
      </c>
      <c r="F122" s="144">
        <v>6</v>
      </c>
      <c r="G122" s="17">
        <v>32.14</v>
      </c>
      <c r="H122" s="17">
        <v>39.979999999999997</v>
      </c>
      <c r="I122" s="17">
        <v>239.88</v>
      </c>
      <c r="J122" s="145">
        <v>3.4921486996746729E-4</v>
      </c>
    </row>
    <row r="123" spans="1:10" ht="39" customHeight="1" x14ac:dyDescent="0.2">
      <c r="A123" s="14" t="s">
        <v>993</v>
      </c>
      <c r="B123" s="15" t="s">
        <v>785</v>
      </c>
      <c r="C123" s="14" t="s">
        <v>25</v>
      </c>
      <c r="D123" s="14" t="s">
        <v>786</v>
      </c>
      <c r="E123" s="16" t="s">
        <v>26</v>
      </c>
      <c r="F123" s="144">
        <v>32.380000000000003</v>
      </c>
      <c r="G123" s="17">
        <v>28.87</v>
      </c>
      <c r="H123" s="17">
        <v>35.92</v>
      </c>
      <c r="I123" s="17">
        <v>1163.08</v>
      </c>
      <c r="J123" s="145">
        <v>1.6932000623718605E-3</v>
      </c>
    </row>
    <row r="124" spans="1:10" ht="39" customHeight="1" x14ac:dyDescent="0.2">
      <c r="A124" s="14" t="s">
        <v>994</v>
      </c>
      <c r="B124" s="15" t="s">
        <v>785</v>
      </c>
      <c r="C124" s="14" t="s">
        <v>25</v>
      </c>
      <c r="D124" s="14" t="s">
        <v>786</v>
      </c>
      <c r="E124" s="16" t="s">
        <v>26</v>
      </c>
      <c r="F124" s="144">
        <v>1</v>
      </c>
      <c r="G124" s="17">
        <v>28.87</v>
      </c>
      <c r="H124" s="17">
        <v>35.92</v>
      </c>
      <c r="I124" s="17">
        <v>35.92</v>
      </c>
      <c r="J124" s="145">
        <v>5.2291971524226388E-5</v>
      </c>
    </row>
    <row r="125" spans="1:10" ht="25.9" customHeight="1" x14ac:dyDescent="0.2">
      <c r="A125" s="14" t="s">
        <v>995</v>
      </c>
      <c r="B125" s="15" t="s">
        <v>996</v>
      </c>
      <c r="C125" s="14" t="s">
        <v>293</v>
      </c>
      <c r="D125" s="14" t="s">
        <v>997</v>
      </c>
      <c r="E125" s="16" t="s">
        <v>989</v>
      </c>
      <c r="F125" s="144">
        <v>1</v>
      </c>
      <c r="G125" s="17">
        <v>348.74</v>
      </c>
      <c r="H125" s="17">
        <v>433.9</v>
      </c>
      <c r="I125" s="17">
        <v>433.9</v>
      </c>
      <c r="J125" s="145">
        <v>6.3166721727065224E-4</v>
      </c>
    </row>
    <row r="126" spans="1:10" ht="24" customHeight="1" x14ac:dyDescent="0.2">
      <c r="A126" s="5" t="s">
        <v>853</v>
      </c>
      <c r="B126" s="5"/>
      <c r="C126" s="5"/>
      <c r="D126" s="5" t="s">
        <v>854</v>
      </c>
      <c r="E126" s="5"/>
      <c r="F126" s="146"/>
      <c r="G126" s="5"/>
      <c r="H126" s="5"/>
      <c r="I126" s="6">
        <v>1605.23</v>
      </c>
      <c r="J126" s="7">
        <v>2.3368775459307886E-3</v>
      </c>
    </row>
    <row r="127" spans="1:10" ht="25.9" customHeight="1" x14ac:dyDescent="0.2">
      <c r="A127" s="14" t="s">
        <v>998</v>
      </c>
      <c r="B127" s="15" t="s">
        <v>999</v>
      </c>
      <c r="C127" s="14" t="s">
        <v>293</v>
      </c>
      <c r="D127" s="14" t="s">
        <v>1000</v>
      </c>
      <c r="E127" s="16" t="s">
        <v>989</v>
      </c>
      <c r="F127" s="144">
        <v>2</v>
      </c>
      <c r="G127" s="17">
        <v>230.87</v>
      </c>
      <c r="H127" s="17">
        <v>287.24</v>
      </c>
      <c r="I127" s="17">
        <v>574.48</v>
      </c>
      <c r="J127" s="145">
        <v>8.3632215482287242E-4</v>
      </c>
    </row>
    <row r="128" spans="1:10" ht="39" customHeight="1" x14ac:dyDescent="0.2">
      <c r="A128" s="14" t="s">
        <v>1001</v>
      </c>
      <c r="B128" s="15" t="s">
        <v>1002</v>
      </c>
      <c r="C128" s="14" t="s">
        <v>293</v>
      </c>
      <c r="D128" s="14" t="s">
        <v>1003</v>
      </c>
      <c r="E128" s="16" t="s">
        <v>989</v>
      </c>
      <c r="F128" s="144">
        <v>2</v>
      </c>
      <c r="G128" s="17">
        <v>237.92</v>
      </c>
      <c r="H128" s="17">
        <v>296.02</v>
      </c>
      <c r="I128" s="17">
        <v>592.04</v>
      </c>
      <c r="J128" s="145">
        <v>8.6188582464373584E-4</v>
      </c>
    </row>
    <row r="129" spans="1:10" ht="52.15" customHeight="1" x14ac:dyDescent="0.2">
      <c r="A129" s="14" t="s">
        <v>1004</v>
      </c>
      <c r="B129" s="15" t="s">
        <v>1005</v>
      </c>
      <c r="C129" s="14" t="s">
        <v>293</v>
      </c>
      <c r="D129" s="14" t="s">
        <v>1006</v>
      </c>
      <c r="E129" s="16" t="s">
        <v>989</v>
      </c>
      <c r="F129" s="144">
        <v>13</v>
      </c>
      <c r="G129" s="17">
        <v>23.87</v>
      </c>
      <c r="H129" s="17">
        <v>29.69</v>
      </c>
      <c r="I129" s="17">
        <v>385.97</v>
      </c>
      <c r="J129" s="145">
        <v>5.6189120961040251E-4</v>
      </c>
    </row>
    <row r="130" spans="1:10" ht="39" customHeight="1" x14ac:dyDescent="0.2">
      <c r="A130" s="14" t="s">
        <v>1007</v>
      </c>
      <c r="B130" s="15" t="s">
        <v>1008</v>
      </c>
      <c r="C130" s="14" t="s">
        <v>25</v>
      </c>
      <c r="D130" s="14" t="s">
        <v>1009</v>
      </c>
      <c r="E130" s="16" t="s">
        <v>30</v>
      </c>
      <c r="F130" s="144">
        <v>2</v>
      </c>
      <c r="G130" s="17">
        <v>21.2</v>
      </c>
      <c r="H130" s="17">
        <v>26.37</v>
      </c>
      <c r="I130" s="17">
        <v>52.74</v>
      </c>
      <c r="J130" s="145">
        <v>7.6778356853777826E-5</v>
      </c>
    </row>
    <row r="131" spans="1:10" ht="24" customHeight="1" x14ac:dyDescent="0.2">
      <c r="A131" s="5" t="s">
        <v>855</v>
      </c>
      <c r="B131" s="5"/>
      <c r="C131" s="5"/>
      <c r="D131" s="5" t="s">
        <v>856</v>
      </c>
      <c r="E131" s="5"/>
      <c r="F131" s="146"/>
      <c r="G131" s="5"/>
      <c r="H131" s="5"/>
      <c r="I131" s="6">
        <v>15603.16</v>
      </c>
      <c r="J131" s="7">
        <v>2.271492200467562E-2</v>
      </c>
    </row>
    <row r="132" spans="1:10" ht="25.9" customHeight="1" x14ac:dyDescent="0.2">
      <c r="A132" s="14" t="s">
        <v>1010</v>
      </c>
      <c r="B132" s="15" t="s">
        <v>860</v>
      </c>
      <c r="C132" s="14" t="s">
        <v>293</v>
      </c>
      <c r="D132" s="14" t="s">
        <v>861</v>
      </c>
      <c r="E132" s="16" t="s">
        <v>27</v>
      </c>
      <c r="F132" s="144">
        <v>4.32</v>
      </c>
      <c r="G132" s="17">
        <v>31.56</v>
      </c>
      <c r="H132" s="17">
        <v>39.26</v>
      </c>
      <c r="I132" s="17">
        <v>169.6</v>
      </c>
      <c r="J132" s="145">
        <v>2.4690195908988851E-4</v>
      </c>
    </row>
    <row r="133" spans="1:10" ht="24" customHeight="1" x14ac:dyDescent="0.2">
      <c r="A133" s="14" t="s">
        <v>1011</v>
      </c>
      <c r="B133" s="15" t="s">
        <v>294</v>
      </c>
      <c r="C133" s="14" t="s">
        <v>25</v>
      </c>
      <c r="D133" s="14" t="s">
        <v>295</v>
      </c>
      <c r="E133" s="16" t="s">
        <v>27</v>
      </c>
      <c r="F133" s="144">
        <v>2.04</v>
      </c>
      <c r="G133" s="17">
        <v>37.840000000000003</v>
      </c>
      <c r="H133" s="17">
        <v>47.08</v>
      </c>
      <c r="I133" s="17">
        <v>96.04</v>
      </c>
      <c r="J133" s="145">
        <v>1.3981405749406188E-4</v>
      </c>
    </row>
    <row r="134" spans="1:10" ht="52.15" customHeight="1" x14ac:dyDescent="0.2">
      <c r="A134" s="14" t="s">
        <v>1012</v>
      </c>
      <c r="B134" s="15" t="s">
        <v>912</v>
      </c>
      <c r="C134" s="14" t="s">
        <v>25</v>
      </c>
      <c r="D134" s="14" t="s">
        <v>913</v>
      </c>
      <c r="E134" s="16" t="s">
        <v>28</v>
      </c>
      <c r="F134" s="144">
        <v>60.12</v>
      </c>
      <c r="G134" s="17">
        <v>43.23</v>
      </c>
      <c r="H134" s="17">
        <v>53.78</v>
      </c>
      <c r="I134" s="17">
        <v>3233.25</v>
      </c>
      <c r="J134" s="145">
        <v>4.7069325426142812E-3</v>
      </c>
    </row>
    <row r="135" spans="1:10" ht="39" customHeight="1" x14ac:dyDescent="0.2">
      <c r="A135" s="14" t="s">
        <v>1013</v>
      </c>
      <c r="B135" s="15" t="s">
        <v>905</v>
      </c>
      <c r="C135" s="14" t="s">
        <v>25</v>
      </c>
      <c r="D135" s="14" t="s">
        <v>906</v>
      </c>
      <c r="E135" s="16" t="s">
        <v>28</v>
      </c>
      <c r="F135" s="144">
        <v>57.6</v>
      </c>
      <c r="G135" s="17">
        <v>32.770000000000003</v>
      </c>
      <c r="H135" s="17">
        <v>40.770000000000003</v>
      </c>
      <c r="I135" s="17">
        <v>2348.35</v>
      </c>
      <c r="J135" s="145">
        <v>3.4187041015845501E-3</v>
      </c>
    </row>
    <row r="136" spans="1:10" ht="25.9" customHeight="1" x14ac:dyDescent="0.2">
      <c r="A136" s="14" t="s">
        <v>1014</v>
      </c>
      <c r="B136" s="15" t="s">
        <v>353</v>
      </c>
      <c r="C136" s="14" t="s">
        <v>25</v>
      </c>
      <c r="D136" s="14" t="s">
        <v>354</v>
      </c>
      <c r="E136" s="16" t="s">
        <v>43</v>
      </c>
      <c r="F136" s="144">
        <v>124</v>
      </c>
      <c r="G136" s="17">
        <v>14.84</v>
      </c>
      <c r="H136" s="17">
        <v>18.46</v>
      </c>
      <c r="I136" s="17">
        <v>2289.04</v>
      </c>
      <c r="J136" s="145">
        <v>3.3323612053957454E-3</v>
      </c>
    </row>
    <row r="137" spans="1:10" ht="25.9" customHeight="1" x14ac:dyDescent="0.2">
      <c r="A137" s="14" t="s">
        <v>1015</v>
      </c>
      <c r="B137" s="15" t="s">
        <v>359</v>
      </c>
      <c r="C137" s="14" t="s">
        <v>25</v>
      </c>
      <c r="D137" s="14" t="s">
        <v>360</v>
      </c>
      <c r="E137" s="16" t="s">
        <v>43</v>
      </c>
      <c r="F137" s="144">
        <v>308</v>
      </c>
      <c r="G137" s="17">
        <v>11.61</v>
      </c>
      <c r="H137" s="17">
        <v>14.44</v>
      </c>
      <c r="I137" s="17">
        <v>4447.5200000000004</v>
      </c>
      <c r="J137" s="145">
        <v>6.4746544875675764E-3</v>
      </c>
    </row>
    <row r="138" spans="1:10" ht="39" customHeight="1" x14ac:dyDescent="0.2">
      <c r="A138" s="14" t="s">
        <v>1016</v>
      </c>
      <c r="B138" s="15" t="s">
        <v>1017</v>
      </c>
      <c r="C138" s="14" t="s">
        <v>25</v>
      </c>
      <c r="D138" s="14" t="s">
        <v>1018</v>
      </c>
      <c r="E138" s="16" t="s">
        <v>27</v>
      </c>
      <c r="F138" s="144">
        <v>2.2799999999999998</v>
      </c>
      <c r="G138" s="17">
        <v>364.03</v>
      </c>
      <c r="H138" s="17">
        <v>452.92</v>
      </c>
      <c r="I138" s="17">
        <v>1032.6500000000001</v>
      </c>
      <c r="J138" s="145">
        <v>1.5033213918288525E-3</v>
      </c>
    </row>
    <row r="139" spans="1:10" ht="25.9" customHeight="1" x14ac:dyDescent="0.2">
      <c r="A139" s="14" t="s">
        <v>1019</v>
      </c>
      <c r="B139" s="15" t="s">
        <v>685</v>
      </c>
      <c r="C139" s="14" t="s">
        <v>25</v>
      </c>
      <c r="D139" s="14" t="s">
        <v>686</v>
      </c>
      <c r="E139" s="16" t="s">
        <v>27</v>
      </c>
      <c r="F139" s="144">
        <v>2.2799999999999998</v>
      </c>
      <c r="G139" s="17">
        <v>214.87</v>
      </c>
      <c r="H139" s="17">
        <v>267.33999999999997</v>
      </c>
      <c r="I139" s="17">
        <v>609.53</v>
      </c>
      <c r="J139" s="145">
        <v>8.8734758917488057E-4</v>
      </c>
    </row>
    <row r="140" spans="1:10" ht="52.15" customHeight="1" x14ac:dyDescent="0.2">
      <c r="A140" s="14" t="s">
        <v>1020</v>
      </c>
      <c r="B140" s="15" t="s">
        <v>942</v>
      </c>
      <c r="C140" s="14" t="s">
        <v>25</v>
      </c>
      <c r="D140" s="14" t="s">
        <v>943</v>
      </c>
      <c r="E140" s="16" t="s">
        <v>28</v>
      </c>
      <c r="F140" s="144">
        <v>21.6</v>
      </c>
      <c r="G140" s="17">
        <v>3.32</v>
      </c>
      <c r="H140" s="17">
        <v>4.13</v>
      </c>
      <c r="I140" s="17">
        <v>89.2</v>
      </c>
      <c r="J140" s="145">
        <v>1.2985645489869136E-4</v>
      </c>
    </row>
    <row r="141" spans="1:10" ht="64.900000000000006" customHeight="1" x14ac:dyDescent="0.2">
      <c r="A141" s="14" t="s">
        <v>1021</v>
      </c>
      <c r="B141" s="15" t="s">
        <v>459</v>
      </c>
      <c r="C141" s="14" t="s">
        <v>25</v>
      </c>
      <c r="D141" s="14" t="s">
        <v>460</v>
      </c>
      <c r="E141" s="16" t="s">
        <v>28</v>
      </c>
      <c r="F141" s="144">
        <v>21.6</v>
      </c>
      <c r="G141" s="17">
        <v>28.44</v>
      </c>
      <c r="H141" s="17">
        <v>35.380000000000003</v>
      </c>
      <c r="I141" s="17">
        <v>764.2</v>
      </c>
      <c r="J141" s="145">
        <v>1.1125146057576227E-3</v>
      </c>
    </row>
    <row r="142" spans="1:10" ht="25.9" customHeight="1" x14ac:dyDescent="0.2">
      <c r="A142" s="14" t="s">
        <v>1022</v>
      </c>
      <c r="B142" s="15" t="s">
        <v>298</v>
      </c>
      <c r="C142" s="14" t="s">
        <v>25</v>
      </c>
      <c r="D142" s="14" t="s">
        <v>957</v>
      </c>
      <c r="E142" s="16" t="s">
        <v>28</v>
      </c>
      <c r="F142" s="144">
        <v>21.6</v>
      </c>
      <c r="G142" s="17">
        <v>3.19</v>
      </c>
      <c r="H142" s="17">
        <v>3.96</v>
      </c>
      <c r="I142" s="17">
        <v>85.53</v>
      </c>
      <c r="J142" s="145">
        <v>1.2451370613772504E-4</v>
      </c>
    </row>
    <row r="143" spans="1:10" ht="25.9" customHeight="1" x14ac:dyDescent="0.2">
      <c r="A143" s="14" t="s">
        <v>1023</v>
      </c>
      <c r="B143" s="15" t="s">
        <v>702</v>
      </c>
      <c r="C143" s="14" t="s">
        <v>25</v>
      </c>
      <c r="D143" s="14" t="s">
        <v>958</v>
      </c>
      <c r="E143" s="16" t="s">
        <v>28</v>
      </c>
      <c r="F143" s="144">
        <v>21.6</v>
      </c>
      <c r="G143" s="17">
        <v>8.35</v>
      </c>
      <c r="H143" s="17">
        <v>10.38</v>
      </c>
      <c r="I143" s="17">
        <v>224.2</v>
      </c>
      <c r="J143" s="145">
        <v>3.2638808507047762E-4</v>
      </c>
    </row>
    <row r="144" spans="1:10" ht="25.9" customHeight="1" x14ac:dyDescent="0.2">
      <c r="A144" s="14" t="s">
        <v>1024</v>
      </c>
      <c r="B144" s="15" t="s">
        <v>299</v>
      </c>
      <c r="C144" s="14" t="s">
        <v>25</v>
      </c>
      <c r="D144" s="14" t="s">
        <v>959</v>
      </c>
      <c r="E144" s="16" t="s">
        <v>28</v>
      </c>
      <c r="F144" s="144">
        <v>21.6</v>
      </c>
      <c r="G144" s="17">
        <v>7.97</v>
      </c>
      <c r="H144" s="17">
        <v>9.91</v>
      </c>
      <c r="I144" s="17">
        <v>214.05</v>
      </c>
      <c r="J144" s="145">
        <v>3.1161181806126553E-4</v>
      </c>
    </row>
    <row r="145" spans="1:10" ht="24" customHeight="1" x14ac:dyDescent="0.2">
      <c r="A145" s="5" t="s">
        <v>857</v>
      </c>
      <c r="B145" s="5"/>
      <c r="C145" s="5"/>
      <c r="D145" s="5" t="s">
        <v>858</v>
      </c>
      <c r="E145" s="5"/>
      <c r="F145" s="146"/>
      <c r="G145" s="5"/>
      <c r="H145" s="5"/>
      <c r="I145" s="6">
        <v>32586.15</v>
      </c>
      <c r="J145" s="7">
        <v>4.7438586522387798E-2</v>
      </c>
    </row>
    <row r="146" spans="1:10" ht="24" customHeight="1" x14ac:dyDescent="0.2">
      <c r="A146" s="14" t="s">
        <v>1025</v>
      </c>
      <c r="B146" s="15" t="s">
        <v>1026</v>
      </c>
      <c r="C146" s="14" t="s">
        <v>293</v>
      </c>
      <c r="D146" s="14" t="s">
        <v>1027</v>
      </c>
      <c r="E146" s="16" t="s">
        <v>28</v>
      </c>
      <c r="F146" s="144">
        <v>476.23</v>
      </c>
      <c r="G146" s="17">
        <v>2.86</v>
      </c>
      <c r="H146" s="17">
        <v>3.55</v>
      </c>
      <c r="I146" s="17">
        <v>1690.61</v>
      </c>
      <c r="J146" s="145">
        <v>2.4611728835905451E-3</v>
      </c>
    </row>
    <row r="147" spans="1:10" ht="25.9" customHeight="1" x14ac:dyDescent="0.2">
      <c r="A147" s="14" t="s">
        <v>1028</v>
      </c>
      <c r="B147" s="15" t="s">
        <v>1029</v>
      </c>
      <c r="C147" s="14" t="s">
        <v>25</v>
      </c>
      <c r="D147" s="14" t="s">
        <v>1030</v>
      </c>
      <c r="E147" s="16" t="s">
        <v>28</v>
      </c>
      <c r="F147" s="144">
        <v>0.24</v>
      </c>
      <c r="G147" s="17">
        <v>327.41000000000003</v>
      </c>
      <c r="H147" s="17">
        <v>407.36</v>
      </c>
      <c r="I147" s="17">
        <v>97.76</v>
      </c>
      <c r="J147" s="145">
        <v>1.4231801604143573E-4</v>
      </c>
    </row>
    <row r="148" spans="1:10" ht="64.900000000000006" customHeight="1" x14ac:dyDescent="0.2">
      <c r="A148" s="14" t="s">
        <v>1031</v>
      </c>
      <c r="B148" s="15" t="s">
        <v>1032</v>
      </c>
      <c r="C148" s="14" t="s">
        <v>25</v>
      </c>
      <c r="D148" s="14" t="s">
        <v>1033</v>
      </c>
      <c r="E148" s="16" t="s">
        <v>28</v>
      </c>
      <c r="F148" s="144">
        <v>172.44</v>
      </c>
      <c r="G148" s="17">
        <v>143.55000000000001</v>
      </c>
      <c r="H148" s="17">
        <v>178.6</v>
      </c>
      <c r="I148" s="17">
        <v>30797.78</v>
      </c>
      <c r="J148" s="145">
        <v>4.4835095622755818E-2</v>
      </c>
    </row>
    <row r="149" spans="1:10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</row>
    <row r="150" spans="1:10" x14ac:dyDescent="0.2">
      <c r="A150" s="277"/>
      <c r="B150" s="277"/>
      <c r="C150" s="277"/>
      <c r="D150" s="10"/>
      <c r="E150" s="9"/>
      <c r="F150" s="269" t="s">
        <v>15</v>
      </c>
      <c r="G150" s="277"/>
      <c r="H150" s="278">
        <v>553155.91</v>
      </c>
      <c r="I150" s="277"/>
      <c r="J150" s="277"/>
    </row>
    <row r="151" spans="1:10" x14ac:dyDescent="0.2">
      <c r="A151" s="277"/>
      <c r="B151" s="277"/>
      <c r="C151" s="277"/>
      <c r="D151" s="10"/>
      <c r="E151" s="9"/>
      <c r="F151" s="269" t="s">
        <v>16</v>
      </c>
      <c r="G151" s="277"/>
      <c r="H151" s="278">
        <v>133756.42000000001</v>
      </c>
      <c r="I151" s="277"/>
      <c r="J151" s="277"/>
    </row>
    <row r="152" spans="1:10" x14ac:dyDescent="0.2">
      <c r="A152" s="277"/>
      <c r="B152" s="277"/>
      <c r="C152" s="277"/>
      <c r="D152" s="10"/>
      <c r="E152" s="9"/>
      <c r="F152" s="269" t="s">
        <v>17</v>
      </c>
      <c r="G152" s="277"/>
      <c r="H152" s="278">
        <v>686912.33</v>
      </c>
      <c r="I152" s="277"/>
      <c r="J152" s="277"/>
    </row>
    <row r="153" spans="1:10" ht="60" customHeight="1" x14ac:dyDescent="0.2">
      <c r="A153" s="11"/>
      <c r="B153" s="11"/>
      <c r="C153" s="11"/>
      <c r="D153" s="11"/>
      <c r="E153" s="11"/>
      <c r="F153" s="11"/>
      <c r="G153" s="11"/>
      <c r="H153" s="11"/>
      <c r="I153" s="11"/>
      <c r="J153" s="11"/>
    </row>
    <row r="154" spans="1:10" ht="70.150000000000006" customHeight="1" x14ac:dyDescent="0.35">
      <c r="A154" s="281" t="e">
        <f t="array" aca="1" ref="A154" ca="1">[1]!vextensofree(H152)</f>
        <v>#NAME?</v>
      </c>
      <c r="B154" s="282"/>
      <c r="C154" s="282"/>
      <c r="D154" s="282"/>
      <c r="E154" s="282"/>
      <c r="F154" s="282"/>
      <c r="G154" s="282"/>
      <c r="H154" s="282"/>
      <c r="I154" s="282"/>
      <c r="J154" s="282"/>
    </row>
  </sheetData>
  <mergeCells count="17">
    <mergeCell ref="A152:C152"/>
    <mergeCell ref="F152:G152"/>
    <mergeCell ref="H152:J152"/>
    <mergeCell ref="A154:J154"/>
    <mergeCell ref="A4:J4"/>
    <mergeCell ref="A150:C150"/>
    <mergeCell ref="F150:G150"/>
    <mergeCell ref="H150:J150"/>
    <mergeCell ref="A151:C151"/>
    <mergeCell ref="F151:G151"/>
    <mergeCell ref="H151:J151"/>
    <mergeCell ref="E2:F2"/>
    <mergeCell ref="G2:H2"/>
    <mergeCell ref="I2:J2"/>
    <mergeCell ref="E3:F3"/>
    <mergeCell ref="G3:H3"/>
    <mergeCell ref="I3:J3"/>
  </mergeCells>
  <pageMargins left="0.51181102362204722" right="0.51181102362204722" top="0.59055118110236227" bottom="0.98425196850393704" header="0.31496062992125984" footer="0.31496062992125984"/>
  <pageSetup paperSize="9" scale="50" orientation="portrait" r:id="rId1"/>
  <rowBreaks count="2" manualBreakCount="2">
    <brk id="113" max="9" man="1"/>
    <brk id="154" max="9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OutlineSymbols="0" showWhiteSpace="0" view="pageBreakPreview" topLeftCell="A4" zoomScaleNormal="100" zoomScaleSheetLayoutView="100" workbookViewId="0">
      <selection activeCell="B7" sqref="B7"/>
    </sheetView>
  </sheetViews>
  <sheetFormatPr defaultRowHeight="14.25" x14ac:dyDescent="0.2"/>
  <cols>
    <col min="1" max="1" width="4.75" bestFit="1" customWidth="1"/>
    <col min="2" max="2" width="60" bestFit="1" customWidth="1"/>
    <col min="3" max="3" width="20" bestFit="1" customWidth="1"/>
    <col min="4" max="30" width="12" bestFit="1" customWidth="1"/>
  </cols>
  <sheetData>
    <row r="1" spans="1:9" ht="83.45" customHeight="1" x14ac:dyDescent="0.2"/>
    <row r="2" spans="1:9" ht="15" x14ac:dyDescent="0.2">
      <c r="A2" s="1"/>
      <c r="B2" s="1" t="s">
        <v>0</v>
      </c>
      <c r="C2" s="1" t="s">
        <v>1</v>
      </c>
      <c r="D2" s="275" t="s">
        <v>2</v>
      </c>
      <c r="E2" s="275"/>
      <c r="F2" s="275" t="s">
        <v>3</v>
      </c>
      <c r="G2" s="275"/>
    </row>
    <row r="3" spans="1:9" ht="94.9" customHeight="1" x14ac:dyDescent="0.2">
      <c r="A3" s="2"/>
      <c r="B3" s="2" t="s">
        <v>1225</v>
      </c>
      <c r="C3" s="2" t="s">
        <v>840</v>
      </c>
      <c r="D3" s="269" t="s">
        <v>1226</v>
      </c>
      <c r="E3" s="269"/>
      <c r="F3" s="269" t="s">
        <v>661</v>
      </c>
      <c r="G3" s="269"/>
    </row>
    <row r="4" spans="1:9" ht="15" x14ac:dyDescent="0.25">
      <c r="A4" s="283" t="s">
        <v>205</v>
      </c>
      <c r="B4" s="280"/>
      <c r="C4" s="280"/>
      <c r="D4" s="280"/>
      <c r="E4" s="280"/>
      <c r="F4" s="280"/>
      <c r="G4" s="280"/>
    </row>
    <row r="5" spans="1:9" ht="15" x14ac:dyDescent="0.2">
      <c r="A5" s="3" t="s">
        <v>5</v>
      </c>
      <c r="B5" s="3" t="s">
        <v>6</v>
      </c>
      <c r="C5" s="4" t="s">
        <v>206</v>
      </c>
      <c r="D5" s="4" t="s">
        <v>207</v>
      </c>
      <c r="E5" s="4" t="s">
        <v>208</v>
      </c>
      <c r="F5" s="4" t="s">
        <v>209</v>
      </c>
      <c r="G5" s="4" t="s">
        <v>210</v>
      </c>
      <c r="H5" s="4" t="s">
        <v>211</v>
      </c>
      <c r="I5" s="4" t="s">
        <v>212</v>
      </c>
    </row>
    <row r="6" spans="1:9" ht="26.25" thickBot="1" x14ac:dyDescent="0.25">
      <c r="A6" s="5" t="s">
        <v>9</v>
      </c>
      <c r="B6" s="5" t="s">
        <v>841</v>
      </c>
      <c r="C6" s="13" t="s">
        <v>1249</v>
      </c>
      <c r="D6" s="111" t="s">
        <v>1250</v>
      </c>
      <c r="E6" s="111" t="s">
        <v>1251</v>
      </c>
      <c r="F6" s="111" t="s">
        <v>1252</v>
      </c>
      <c r="G6" s="111" t="s">
        <v>1253</v>
      </c>
      <c r="H6" s="111" t="s">
        <v>1254</v>
      </c>
      <c r="I6" s="111" t="s">
        <v>1255</v>
      </c>
    </row>
    <row r="7" spans="1:9" ht="27" thickTop="1" thickBot="1" x14ac:dyDescent="0.25">
      <c r="A7" s="112" t="s">
        <v>10</v>
      </c>
      <c r="B7" s="112" t="s">
        <v>284</v>
      </c>
      <c r="C7" s="113" t="s">
        <v>1256</v>
      </c>
      <c r="D7" s="114" t="s">
        <v>1256</v>
      </c>
      <c r="E7" s="113" t="s">
        <v>71</v>
      </c>
      <c r="F7" s="113" t="s">
        <v>71</v>
      </c>
      <c r="G7" s="113" t="s">
        <v>71</v>
      </c>
      <c r="H7" s="113" t="s">
        <v>71</v>
      </c>
      <c r="I7" s="113" t="s">
        <v>71</v>
      </c>
    </row>
    <row r="8" spans="1:9" ht="27" thickTop="1" thickBot="1" x14ac:dyDescent="0.25">
      <c r="A8" s="112" t="s">
        <v>11</v>
      </c>
      <c r="B8" s="112" t="s">
        <v>285</v>
      </c>
      <c r="C8" s="113" t="s">
        <v>1257</v>
      </c>
      <c r="D8" s="114" t="s">
        <v>1257</v>
      </c>
      <c r="E8" s="113" t="s">
        <v>71</v>
      </c>
      <c r="F8" s="113" t="s">
        <v>71</v>
      </c>
      <c r="G8" s="113" t="s">
        <v>71</v>
      </c>
      <c r="H8" s="113" t="s">
        <v>71</v>
      </c>
      <c r="I8" s="113" t="s">
        <v>71</v>
      </c>
    </row>
    <row r="9" spans="1:9" ht="27" thickTop="1" thickBot="1" x14ac:dyDescent="0.25">
      <c r="A9" s="112" t="s">
        <v>12</v>
      </c>
      <c r="B9" s="112" t="s">
        <v>842</v>
      </c>
      <c r="C9" s="113" t="s">
        <v>1258</v>
      </c>
      <c r="D9" s="114" t="s">
        <v>1259</v>
      </c>
      <c r="E9" s="114" t="s">
        <v>1260</v>
      </c>
      <c r="F9" s="113" t="s">
        <v>71</v>
      </c>
      <c r="G9" s="113" t="s">
        <v>71</v>
      </c>
      <c r="H9" s="113" t="s">
        <v>71</v>
      </c>
      <c r="I9" s="113" t="s">
        <v>71</v>
      </c>
    </row>
    <row r="10" spans="1:9" ht="27" thickTop="1" thickBot="1" x14ac:dyDescent="0.25">
      <c r="A10" s="112" t="s">
        <v>13</v>
      </c>
      <c r="B10" s="112" t="s">
        <v>843</v>
      </c>
      <c r="C10" s="113" t="s">
        <v>1261</v>
      </c>
      <c r="D10" s="113" t="s">
        <v>71</v>
      </c>
      <c r="E10" s="114" t="s">
        <v>1262</v>
      </c>
      <c r="F10" s="114" t="s">
        <v>1263</v>
      </c>
      <c r="G10" s="113" t="s">
        <v>71</v>
      </c>
      <c r="H10" s="113" t="s">
        <v>71</v>
      </c>
      <c r="I10" s="113" t="s">
        <v>71</v>
      </c>
    </row>
    <row r="11" spans="1:9" ht="27" thickTop="1" thickBot="1" x14ac:dyDescent="0.25">
      <c r="A11" s="112" t="s">
        <v>14</v>
      </c>
      <c r="B11" s="112" t="s">
        <v>844</v>
      </c>
      <c r="C11" s="113" t="s">
        <v>1264</v>
      </c>
      <c r="D11" s="113" t="s">
        <v>71</v>
      </c>
      <c r="E11" s="114" t="s">
        <v>1265</v>
      </c>
      <c r="F11" s="114" t="s">
        <v>1265</v>
      </c>
      <c r="G11" s="113" t="s">
        <v>71</v>
      </c>
      <c r="H11" s="113" t="s">
        <v>71</v>
      </c>
      <c r="I11" s="113" t="s">
        <v>71</v>
      </c>
    </row>
    <row r="12" spans="1:9" ht="27" thickTop="1" thickBot="1" x14ac:dyDescent="0.25">
      <c r="A12" s="112" t="s">
        <v>292</v>
      </c>
      <c r="B12" s="112" t="s">
        <v>286</v>
      </c>
      <c r="C12" s="113" t="s">
        <v>1266</v>
      </c>
      <c r="D12" s="113" t="s">
        <v>71</v>
      </c>
      <c r="E12" s="113" t="s">
        <v>71</v>
      </c>
      <c r="F12" s="113" t="s">
        <v>71</v>
      </c>
      <c r="G12" s="113" t="s">
        <v>71</v>
      </c>
      <c r="H12" s="114" t="s">
        <v>1266</v>
      </c>
      <c r="I12" s="113" t="s">
        <v>71</v>
      </c>
    </row>
    <row r="13" spans="1:9" ht="27" thickTop="1" thickBot="1" x14ac:dyDescent="0.25">
      <c r="A13" s="112" t="s">
        <v>662</v>
      </c>
      <c r="B13" s="112" t="s">
        <v>845</v>
      </c>
      <c r="C13" s="113" t="s">
        <v>1267</v>
      </c>
      <c r="D13" s="113" t="s">
        <v>71</v>
      </c>
      <c r="E13" s="113" t="s">
        <v>71</v>
      </c>
      <c r="F13" s="114" t="s">
        <v>1268</v>
      </c>
      <c r="G13" s="114" t="s">
        <v>1269</v>
      </c>
      <c r="H13" s="114" t="s">
        <v>1270</v>
      </c>
      <c r="I13" s="113" t="s">
        <v>71</v>
      </c>
    </row>
    <row r="14" spans="1:9" ht="27" thickTop="1" thickBot="1" x14ac:dyDescent="0.25">
      <c r="A14" s="112" t="s">
        <v>663</v>
      </c>
      <c r="B14" s="112" t="s">
        <v>846</v>
      </c>
      <c r="C14" s="113" t="s">
        <v>1271</v>
      </c>
      <c r="D14" s="113" t="s">
        <v>71</v>
      </c>
      <c r="E14" s="113" t="s">
        <v>71</v>
      </c>
      <c r="F14" s="113" t="s">
        <v>71</v>
      </c>
      <c r="G14" s="114" t="s">
        <v>1271</v>
      </c>
      <c r="H14" s="113" t="s">
        <v>71</v>
      </c>
      <c r="I14" s="113" t="s">
        <v>71</v>
      </c>
    </row>
    <row r="15" spans="1:9" ht="27" thickTop="1" thickBot="1" x14ac:dyDescent="0.25">
      <c r="A15" s="112" t="s">
        <v>664</v>
      </c>
      <c r="B15" s="112" t="s">
        <v>847</v>
      </c>
      <c r="C15" s="113" t="s">
        <v>1272</v>
      </c>
      <c r="D15" s="113" t="s">
        <v>71</v>
      </c>
      <c r="E15" s="113" t="s">
        <v>71</v>
      </c>
      <c r="F15" s="113" t="s">
        <v>71</v>
      </c>
      <c r="G15" s="114" t="s">
        <v>1273</v>
      </c>
      <c r="H15" s="114" t="s">
        <v>1274</v>
      </c>
      <c r="I15" s="114" t="s">
        <v>1275</v>
      </c>
    </row>
    <row r="16" spans="1:9" ht="27" thickTop="1" thickBot="1" x14ac:dyDescent="0.25">
      <c r="A16" s="112" t="s">
        <v>665</v>
      </c>
      <c r="B16" s="112" t="s">
        <v>287</v>
      </c>
      <c r="C16" s="113" t="s">
        <v>1276</v>
      </c>
      <c r="D16" s="113" t="s">
        <v>71</v>
      </c>
      <c r="E16" s="113" t="s">
        <v>71</v>
      </c>
      <c r="F16" s="113" t="s">
        <v>71</v>
      </c>
      <c r="G16" s="113" t="s">
        <v>71</v>
      </c>
      <c r="H16" s="114" t="s">
        <v>1277</v>
      </c>
      <c r="I16" s="114" t="s">
        <v>1277</v>
      </c>
    </row>
    <row r="17" spans="1:9" ht="27" thickTop="1" thickBot="1" x14ac:dyDescent="0.25">
      <c r="A17" s="112" t="s">
        <v>666</v>
      </c>
      <c r="B17" s="112" t="s">
        <v>848</v>
      </c>
      <c r="C17" s="113" t="s">
        <v>1278</v>
      </c>
      <c r="D17" s="113" t="s">
        <v>71</v>
      </c>
      <c r="E17" s="113" t="s">
        <v>71</v>
      </c>
      <c r="F17" s="113" t="s">
        <v>71</v>
      </c>
      <c r="G17" s="113" t="s">
        <v>71</v>
      </c>
      <c r="H17" s="113" t="s">
        <v>71</v>
      </c>
      <c r="I17" s="114" t="s">
        <v>1278</v>
      </c>
    </row>
    <row r="18" spans="1:9" ht="27" thickTop="1" thickBot="1" x14ac:dyDescent="0.25">
      <c r="A18" s="112" t="s">
        <v>667</v>
      </c>
      <c r="B18" s="112" t="s">
        <v>849</v>
      </c>
      <c r="C18" s="113" t="s">
        <v>1279</v>
      </c>
      <c r="D18" s="113" t="s">
        <v>71</v>
      </c>
      <c r="E18" s="113" t="s">
        <v>71</v>
      </c>
      <c r="F18" s="113" t="s">
        <v>71</v>
      </c>
      <c r="G18" s="114" t="s">
        <v>1280</v>
      </c>
      <c r="H18" s="114" t="s">
        <v>1281</v>
      </c>
      <c r="I18" s="113" t="s">
        <v>71</v>
      </c>
    </row>
    <row r="19" spans="1:9" ht="27" thickTop="1" thickBot="1" x14ac:dyDescent="0.25">
      <c r="A19" s="112" t="s">
        <v>668</v>
      </c>
      <c r="B19" s="112" t="s">
        <v>850</v>
      </c>
      <c r="C19" s="113" t="s">
        <v>1282</v>
      </c>
      <c r="D19" s="113" t="s">
        <v>71</v>
      </c>
      <c r="E19" s="113" t="s">
        <v>71</v>
      </c>
      <c r="F19" s="113" t="s">
        <v>71</v>
      </c>
      <c r="G19" s="113" t="s">
        <v>71</v>
      </c>
      <c r="H19" s="114" t="s">
        <v>1282</v>
      </c>
      <c r="I19" s="113" t="s">
        <v>71</v>
      </c>
    </row>
    <row r="20" spans="1:9" ht="27" thickTop="1" thickBot="1" x14ac:dyDescent="0.25">
      <c r="A20" s="112" t="s">
        <v>669</v>
      </c>
      <c r="B20" s="112" t="s">
        <v>851</v>
      </c>
      <c r="C20" s="113" t="s">
        <v>1283</v>
      </c>
      <c r="D20" s="113" t="s">
        <v>71</v>
      </c>
      <c r="E20" s="113" t="s">
        <v>71</v>
      </c>
      <c r="F20" s="113" t="s">
        <v>71</v>
      </c>
      <c r="G20" s="114" t="s">
        <v>1284</v>
      </c>
      <c r="H20" s="114" t="s">
        <v>1285</v>
      </c>
      <c r="I20" s="113" t="s">
        <v>71</v>
      </c>
    </row>
    <row r="21" spans="1:9" ht="27" thickTop="1" thickBot="1" x14ac:dyDescent="0.25">
      <c r="A21" s="112" t="s">
        <v>670</v>
      </c>
      <c r="B21" s="112" t="s">
        <v>672</v>
      </c>
      <c r="C21" s="113" t="s">
        <v>1286</v>
      </c>
      <c r="D21" s="113" t="s">
        <v>71</v>
      </c>
      <c r="E21" s="113" t="s">
        <v>71</v>
      </c>
      <c r="F21" s="113" t="s">
        <v>71</v>
      </c>
      <c r="G21" s="113" t="s">
        <v>71</v>
      </c>
      <c r="H21" s="113" t="s">
        <v>71</v>
      </c>
      <c r="I21" s="114" t="s">
        <v>1286</v>
      </c>
    </row>
    <row r="22" spans="1:9" ht="27" thickTop="1" thickBot="1" x14ac:dyDescent="0.25">
      <c r="A22" s="112" t="s">
        <v>671</v>
      </c>
      <c r="B22" s="112" t="s">
        <v>852</v>
      </c>
      <c r="C22" s="113" t="s">
        <v>1287</v>
      </c>
      <c r="D22" s="113" t="s">
        <v>71</v>
      </c>
      <c r="E22" s="113" t="s">
        <v>71</v>
      </c>
      <c r="F22" s="113" t="s">
        <v>71</v>
      </c>
      <c r="G22" s="114" t="s">
        <v>1287</v>
      </c>
      <c r="H22" s="113" t="s">
        <v>71</v>
      </c>
      <c r="I22" s="113" t="s">
        <v>71</v>
      </c>
    </row>
    <row r="23" spans="1:9" ht="27" thickTop="1" thickBot="1" x14ac:dyDescent="0.25">
      <c r="A23" s="112" t="s">
        <v>853</v>
      </c>
      <c r="B23" s="112" t="s">
        <v>854</v>
      </c>
      <c r="C23" s="113" t="s">
        <v>1288</v>
      </c>
      <c r="D23" s="113" t="s">
        <v>71</v>
      </c>
      <c r="E23" s="113" t="s">
        <v>71</v>
      </c>
      <c r="F23" s="113" t="s">
        <v>71</v>
      </c>
      <c r="G23" s="113" t="s">
        <v>71</v>
      </c>
      <c r="H23" s="113" t="s">
        <v>71</v>
      </c>
      <c r="I23" s="114" t="s">
        <v>1288</v>
      </c>
    </row>
    <row r="24" spans="1:9" ht="27" thickTop="1" thickBot="1" x14ac:dyDescent="0.25">
      <c r="A24" s="112" t="s">
        <v>855</v>
      </c>
      <c r="B24" s="112" t="s">
        <v>856</v>
      </c>
      <c r="C24" s="113" t="s">
        <v>1289</v>
      </c>
      <c r="D24" s="113" t="s">
        <v>71</v>
      </c>
      <c r="E24" s="113" t="s">
        <v>71</v>
      </c>
      <c r="F24" s="113" t="s">
        <v>71</v>
      </c>
      <c r="G24" s="114" t="s">
        <v>1289</v>
      </c>
      <c r="H24" s="113" t="s">
        <v>71</v>
      </c>
      <c r="I24" s="113" t="s">
        <v>71</v>
      </c>
    </row>
    <row r="25" spans="1:9" ht="27" thickTop="1" thickBot="1" x14ac:dyDescent="0.25">
      <c r="A25" s="112" t="s">
        <v>857</v>
      </c>
      <c r="B25" s="112" t="s">
        <v>858</v>
      </c>
      <c r="C25" s="113" t="s">
        <v>1290</v>
      </c>
      <c r="D25" s="113" t="s">
        <v>71</v>
      </c>
      <c r="E25" s="113" t="s">
        <v>71</v>
      </c>
      <c r="F25" s="113" t="s">
        <v>71</v>
      </c>
      <c r="G25" s="113" t="s">
        <v>71</v>
      </c>
      <c r="H25" s="113" t="s">
        <v>71</v>
      </c>
      <c r="I25" s="114" t="s">
        <v>1290</v>
      </c>
    </row>
    <row r="26" spans="1:9" ht="14.45" customHeight="1" thickTop="1" x14ac:dyDescent="0.2">
      <c r="A26" s="269" t="s">
        <v>213</v>
      </c>
      <c r="B26" s="269"/>
      <c r="C26" s="2"/>
      <c r="D26" s="9" t="s">
        <v>1291</v>
      </c>
      <c r="E26" s="9" t="s">
        <v>1292</v>
      </c>
      <c r="F26" s="9" t="s">
        <v>1293</v>
      </c>
      <c r="G26" s="9" t="s">
        <v>1294</v>
      </c>
      <c r="H26" s="9" t="s">
        <v>1295</v>
      </c>
      <c r="I26" s="9" t="s">
        <v>1291</v>
      </c>
    </row>
    <row r="27" spans="1:9" ht="13.9" customHeight="1" x14ac:dyDescent="0.2">
      <c r="A27" s="269" t="s">
        <v>214</v>
      </c>
      <c r="B27" s="269"/>
      <c r="C27" s="2"/>
      <c r="D27" s="9" t="s">
        <v>1296</v>
      </c>
      <c r="E27" s="9" t="s">
        <v>1297</v>
      </c>
      <c r="F27" s="9" t="s">
        <v>1298</v>
      </c>
      <c r="G27" s="9" t="s">
        <v>1299</v>
      </c>
      <c r="H27" s="9" t="s">
        <v>1300</v>
      </c>
      <c r="I27" s="9" t="s">
        <v>1301</v>
      </c>
    </row>
    <row r="28" spans="1:9" ht="13.9" customHeight="1" x14ac:dyDescent="0.2">
      <c r="A28" s="269" t="s">
        <v>215</v>
      </c>
      <c r="B28" s="269"/>
      <c r="C28" s="2"/>
      <c r="D28" s="9" t="s">
        <v>1291</v>
      </c>
      <c r="E28" s="9" t="s">
        <v>1302</v>
      </c>
      <c r="F28" s="9" t="s">
        <v>1303</v>
      </c>
      <c r="G28" s="9" t="s">
        <v>1304</v>
      </c>
      <c r="H28" s="9" t="s">
        <v>1305</v>
      </c>
      <c r="I28" s="9" t="s">
        <v>216</v>
      </c>
    </row>
    <row r="29" spans="1:9" ht="13.9" customHeight="1" x14ac:dyDescent="0.2">
      <c r="A29" s="269" t="s">
        <v>217</v>
      </c>
      <c r="B29" s="269"/>
      <c r="C29" s="2"/>
      <c r="D29" s="9" t="s">
        <v>1296</v>
      </c>
      <c r="E29" s="9" t="s">
        <v>1306</v>
      </c>
      <c r="F29" s="9" t="s">
        <v>1307</v>
      </c>
      <c r="G29" s="9" t="s">
        <v>1308</v>
      </c>
      <c r="H29" s="9" t="s">
        <v>1309</v>
      </c>
      <c r="I29" s="9" t="s">
        <v>1310</v>
      </c>
    </row>
    <row r="30" spans="1:9" x14ac:dyDescent="0.2">
      <c r="A30" s="8"/>
      <c r="B30" s="8"/>
      <c r="C30" s="8"/>
      <c r="D30" s="8"/>
      <c r="E30" s="8"/>
      <c r="F30" s="8"/>
      <c r="G30" s="8"/>
    </row>
    <row r="31" spans="1:9" ht="60" customHeight="1" x14ac:dyDescent="0.2">
      <c r="A31" s="11"/>
      <c r="B31" s="11"/>
      <c r="C31" s="11"/>
      <c r="D31" s="11"/>
      <c r="E31" s="11"/>
      <c r="F31" s="11"/>
      <c r="G31" s="11"/>
    </row>
    <row r="32" spans="1:9" ht="70.150000000000006" customHeight="1" x14ac:dyDescent="0.2">
      <c r="A32" s="279" t="s">
        <v>18</v>
      </c>
      <c r="B32" s="280"/>
      <c r="C32" s="280"/>
      <c r="D32" s="280"/>
      <c r="E32" s="280"/>
      <c r="F32" s="280"/>
      <c r="G32" s="280"/>
    </row>
  </sheetData>
  <mergeCells count="10">
    <mergeCell ref="A28:B28"/>
    <mergeCell ref="A29:B29"/>
    <mergeCell ref="A32:G32"/>
    <mergeCell ref="D2:E2"/>
    <mergeCell ref="F2:G2"/>
    <mergeCell ref="A4:G4"/>
    <mergeCell ref="A26:B26"/>
    <mergeCell ref="A27:B27"/>
    <mergeCell ref="F3:G3"/>
    <mergeCell ref="D3:E3"/>
  </mergeCells>
  <pageMargins left="0.51181102362204722" right="0.51181102362204722" top="0.59055118110236227" bottom="0.98425196850393704" header="0.51181102362204722" footer="0.51181102362204722"/>
  <pageSetup paperSize="9" scale="53" fitToHeight="0" orientation="portrait" r:id="rId1"/>
  <headerFooter>
    <oddHeader>&amp;L &amp;C &amp;R</oddHeader>
    <oddFooter>&amp;L &amp;C &amp;R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40"/>
  <sheetViews>
    <sheetView view="pageBreakPreview" topLeftCell="A1323" zoomScaleNormal="100" zoomScaleSheetLayoutView="100" workbookViewId="0">
      <selection activeCell="H1340" sqref="H1340"/>
    </sheetView>
  </sheetViews>
  <sheetFormatPr defaultRowHeight="14.25" x14ac:dyDescent="0.2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9" width="12" bestFit="1" customWidth="1"/>
    <col min="10" max="11" width="14" bestFit="1" customWidth="1"/>
  </cols>
  <sheetData>
    <row r="1" spans="1:10" ht="82.15" customHeight="1" x14ac:dyDescent="0.2"/>
    <row r="2" spans="1:10" ht="15" x14ac:dyDescent="0.2">
      <c r="A2" s="1"/>
      <c r="B2" s="1"/>
      <c r="C2" s="275" t="s">
        <v>31</v>
      </c>
      <c r="D2" s="275"/>
      <c r="E2" s="275" t="s">
        <v>1</v>
      </c>
      <c r="F2" s="275"/>
      <c r="G2" s="275" t="s">
        <v>2</v>
      </c>
      <c r="H2" s="275"/>
      <c r="I2" s="275" t="s">
        <v>3</v>
      </c>
      <c r="J2" s="275"/>
    </row>
    <row r="3" spans="1:10" ht="42.6" customHeight="1" x14ac:dyDescent="0.2">
      <c r="A3" s="2"/>
      <c r="B3" s="2"/>
      <c r="C3" s="269" t="s">
        <v>1225</v>
      </c>
      <c r="D3" s="269"/>
      <c r="E3" s="269" t="s">
        <v>840</v>
      </c>
      <c r="F3" s="269"/>
      <c r="G3" s="269" t="s">
        <v>1226</v>
      </c>
      <c r="H3" s="269"/>
      <c r="I3" s="269" t="s">
        <v>661</v>
      </c>
      <c r="J3" s="269"/>
    </row>
    <row r="4" spans="1:10" ht="15" x14ac:dyDescent="0.25">
      <c r="A4" s="283" t="s">
        <v>31</v>
      </c>
      <c r="B4" s="280"/>
      <c r="C4" s="280"/>
      <c r="D4" s="280"/>
      <c r="E4" s="280"/>
      <c r="F4" s="280"/>
      <c r="G4" s="280"/>
      <c r="H4" s="280"/>
      <c r="I4" s="280"/>
      <c r="J4" s="280"/>
    </row>
    <row r="5" spans="1:10" ht="30" customHeight="1" x14ac:dyDescent="0.25">
      <c r="A5" s="283" t="s">
        <v>32</v>
      </c>
      <c r="B5" s="280"/>
      <c r="C5" s="280"/>
      <c r="D5" s="280"/>
      <c r="E5" s="280"/>
      <c r="F5" s="280"/>
      <c r="G5" s="280"/>
      <c r="H5" s="280"/>
      <c r="I5" s="280"/>
      <c r="J5" s="280"/>
    </row>
    <row r="6" spans="1:10" ht="18" customHeight="1" x14ac:dyDescent="0.2">
      <c r="A6" s="3" t="s">
        <v>673</v>
      </c>
      <c r="B6" s="4" t="s">
        <v>19</v>
      </c>
      <c r="C6" s="3" t="s">
        <v>20</v>
      </c>
      <c r="D6" s="3" t="s">
        <v>6</v>
      </c>
      <c r="E6" s="273" t="s">
        <v>33</v>
      </c>
      <c r="F6" s="273"/>
      <c r="G6" s="12" t="s">
        <v>21</v>
      </c>
      <c r="H6" s="4" t="s">
        <v>22</v>
      </c>
      <c r="I6" s="4" t="s">
        <v>23</v>
      </c>
      <c r="J6" s="4" t="s">
        <v>7</v>
      </c>
    </row>
    <row r="7" spans="1:10" ht="25.9" customHeight="1" x14ac:dyDescent="0.2">
      <c r="A7" s="14" t="s">
        <v>34</v>
      </c>
      <c r="B7" s="15" t="s">
        <v>674</v>
      </c>
      <c r="C7" s="14" t="s">
        <v>293</v>
      </c>
      <c r="D7" s="14" t="s">
        <v>675</v>
      </c>
      <c r="E7" s="287" t="s">
        <v>302</v>
      </c>
      <c r="F7" s="287"/>
      <c r="G7" s="16" t="s">
        <v>28</v>
      </c>
      <c r="H7" s="18">
        <v>1</v>
      </c>
      <c r="I7" s="17">
        <v>327.42</v>
      </c>
      <c r="J7" s="17">
        <v>327.42</v>
      </c>
    </row>
    <row r="8" spans="1:10" ht="24" customHeight="1" x14ac:dyDescent="0.2">
      <c r="A8" s="19" t="s">
        <v>35</v>
      </c>
      <c r="B8" s="20" t="s">
        <v>326</v>
      </c>
      <c r="C8" s="19" t="s">
        <v>25</v>
      </c>
      <c r="D8" s="19" t="s">
        <v>327</v>
      </c>
      <c r="E8" s="286" t="s">
        <v>36</v>
      </c>
      <c r="F8" s="286"/>
      <c r="G8" s="21" t="s">
        <v>29</v>
      </c>
      <c r="H8" s="22">
        <v>1</v>
      </c>
      <c r="I8" s="23">
        <v>19.54</v>
      </c>
      <c r="J8" s="23">
        <v>19.54</v>
      </c>
    </row>
    <row r="9" spans="1:10" ht="24" customHeight="1" x14ac:dyDescent="0.2">
      <c r="A9" s="19" t="s">
        <v>35</v>
      </c>
      <c r="B9" s="20" t="s">
        <v>37</v>
      </c>
      <c r="C9" s="19" t="s">
        <v>25</v>
      </c>
      <c r="D9" s="19" t="s">
        <v>38</v>
      </c>
      <c r="E9" s="286" t="s">
        <v>36</v>
      </c>
      <c r="F9" s="286"/>
      <c r="G9" s="21" t="s">
        <v>29</v>
      </c>
      <c r="H9" s="22">
        <v>2</v>
      </c>
      <c r="I9" s="23">
        <v>15.78</v>
      </c>
      <c r="J9" s="23">
        <v>31.56</v>
      </c>
    </row>
    <row r="10" spans="1:10" ht="39" customHeight="1" x14ac:dyDescent="0.2">
      <c r="A10" s="19" t="s">
        <v>35</v>
      </c>
      <c r="B10" s="20" t="s">
        <v>752</v>
      </c>
      <c r="C10" s="19" t="s">
        <v>25</v>
      </c>
      <c r="D10" s="19" t="s">
        <v>753</v>
      </c>
      <c r="E10" s="286" t="s">
        <v>55</v>
      </c>
      <c r="F10" s="286"/>
      <c r="G10" s="21" t="s">
        <v>27</v>
      </c>
      <c r="H10" s="22">
        <v>0.01</v>
      </c>
      <c r="I10" s="23">
        <v>329.36</v>
      </c>
      <c r="J10" s="23">
        <v>3.29</v>
      </c>
    </row>
    <row r="11" spans="1:10" ht="25.9" customHeight="1" x14ac:dyDescent="0.2">
      <c r="A11" s="24" t="s">
        <v>39</v>
      </c>
      <c r="B11" s="25" t="s">
        <v>201</v>
      </c>
      <c r="C11" s="24" t="s">
        <v>25</v>
      </c>
      <c r="D11" s="24" t="s">
        <v>202</v>
      </c>
      <c r="E11" s="285" t="s">
        <v>40</v>
      </c>
      <c r="F11" s="285"/>
      <c r="G11" s="26" t="s">
        <v>26</v>
      </c>
      <c r="H11" s="27">
        <v>1</v>
      </c>
      <c r="I11" s="28">
        <v>4.95</v>
      </c>
      <c r="J11" s="28">
        <v>4.95</v>
      </c>
    </row>
    <row r="12" spans="1:10" ht="25.9" customHeight="1" x14ac:dyDescent="0.2">
      <c r="A12" s="24" t="s">
        <v>39</v>
      </c>
      <c r="B12" s="25" t="s">
        <v>451</v>
      </c>
      <c r="C12" s="24" t="s">
        <v>25</v>
      </c>
      <c r="D12" s="24" t="s">
        <v>452</v>
      </c>
      <c r="E12" s="285" t="s">
        <v>40</v>
      </c>
      <c r="F12" s="285"/>
      <c r="G12" s="26" t="s">
        <v>26</v>
      </c>
      <c r="H12" s="27">
        <v>4</v>
      </c>
      <c r="I12" s="28">
        <v>12.29</v>
      </c>
      <c r="J12" s="28">
        <v>49.16</v>
      </c>
    </row>
    <row r="13" spans="1:10" ht="39" customHeight="1" x14ac:dyDescent="0.2">
      <c r="A13" s="24" t="s">
        <v>39</v>
      </c>
      <c r="B13" s="25" t="s">
        <v>191</v>
      </c>
      <c r="C13" s="24" t="s">
        <v>25</v>
      </c>
      <c r="D13" s="24" t="s">
        <v>192</v>
      </c>
      <c r="E13" s="285" t="s">
        <v>40</v>
      </c>
      <c r="F13" s="285"/>
      <c r="G13" s="26" t="s">
        <v>28</v>
      </c>
      <c r="H13" s="27">
        <v>1</v>
      </c>
      <c r="I13" s="28">
        <v>216.89</v>
      </c>
      <c r="J13" s="28">
        <v>216.89</v>
      </c>
    </row>
    <row r="14" spans="1:10" ht="25.9" customHeight="1" x14ac:dyDescent="0.2">
      <c r="A14" s="24" t="s">
        <v>39</v>
      </c>
      <c r="B14" s="25" t="s">
        <v>41</v>
      </c>
      <c r="C14" s="24" t="s">
        <v>25</v>
      </c>
      <c r="D14" s="24" t="s">
        <v>42</v>
      </c>
      <c r="E14" s="285" t="s">
        <v>40</v>
      </c>
      <c r="F14" s="285"/>
      <c r="G14" s="26" t="s">
        <v>43</v>
      </c>
      <c r="H14" s="27">
        <v>0.11</v>
      </c>
      <c r="I14" s="28">
        <v>18.53</v>
      </c>
      <c r="J14" s="28">
        <v>2.0299999999999998</v>
      </c>
    </row>
    <row r="15" spans="1:10" ht="25.5" x14ac:dyDescent="0.2">
      <c r="A15" s="29"/>
      <c r="B15" s="29"/>
      <c r="C15" s="29"/>
      <c r="D15" s="29"/>
      <c r="E15" s="29" t="s">
        <v>44</v>
      </c>
      <c r="F15" s="30">
        <v>21.880553610856804</v>
      </c>
      <c r="G15" s="29" t="s">
        <v>45</v>
      </c>
      <c r="H15" s="30">
        <v>18.75</v>
      </c>
      <c r="I15" s="29" t="s">
        <v>46</v>
      </c>
      <c r="J15" s="30">
        <v>40.630000000000003</v>
      </c>
    </row>
    <row r="16" spans="1:10" ht="15" thickBot="1" x14ac:dyDescent="0.25">
      <c r="A16" s="29"/>
      <c r="B16" s="29"/>
      <c r="C16" s="29"/>
      <c r="D16" s="29"/>
      <c r="E16" s="29" t="s">
        <v>47</v>
      </c>
      <c r="F16" s="30">
        <v>79.95</v>
      </c>
      <c r="G16" s="29"/>
      <c r="H16" s="284" t="s">
        <v>48</v>
      </c>
      <c r="I16" s="284"/>
      <c r="J16" s="30">
        <v>407.37</v>
      </c>
    </row>
    <row r="17" spans="1:10" ht="1.1499999999999999" customHeight="1" thickTop="1" x14ac:dyDescent="0.2">
      <c r="A17" s="31"/>
      <c r="B17" s="31"/>
      <c r="C17" s="31"/>
      <c r="D17" s="31"/>
      <c r="E17" s="31"/>
      <c r="F17" s="31"/>
      <c r="G17" s="31"/>
      <c r="H17" s="31"/>
      <c r="I17" s="31"/>
      <c r="J17" s="31"/>
    </row>
    <row r="18" spans="1:10" ht="18" customHeight="1" x14ac:dyDescent="0.2">
      <c r="A18" s="3" t="s">
        <v>676</v>
      </c>
      <c r="B18" s="4" t="s">
        <v>19</v>
      </c>
      <c r="C18" s="3" t="s">
        <v>20</v>
      </c>
      <c r="D18" s="3" t="s">
        <v>6</v>
      </c>
      <c r="E18" s="273" t="s">
        <v>33</v>
      </c>
      <c r="F18" s="273"/>
      <c r="G18" s="12" t="s">
        <v>21</v>
      </c>
      <c r="H18" s="4" t="s">
        <v>22</v>
      </c>
      <c r="I18" s="4" t="s">
        <v>23</v>
      </c>
      <c r="J18" s="4" t="s">
        <v>7</v>
      </c>
    </row>
    <row r="19" spans="1:10" ht="39" customHeight="1" x14ac:dyDescent="0.2">
      <c r="A19" s="14" t="s">
        <v>34</v>
      </c>
      <c r="B19" s="15" t="s">
        <v>290</v>
      </c>
      <c r="C19" s="14" t="s">
        <v>25</v>
      </c>
      <c r="D19" s="14" t="s">
        <v>291</v>
      </c>
      <c r="E19" s="287" t="s">
        <v>323</v>
      </c>
      <c r="F19" s="287"/>
      <c r="G19" s="16" t="s">
        <v>26</v>
      </c>
      <c r="H19" s="18">
        <v>1</v>
      </c>
      <c r="I19" s="17">
        <v>45.36</v>
      </c>
      <c r="J19" s="17">
        <v>45.36</v>
      </c>
    </row>
    <row r="20" spans="1:10" ht="25.9" customHeight="1" x14ac:dyDescent="0.2">
      <c r="A20" s="19" t="s">
        <v>35</v>
      </c>
      <c r="B20" s="20" t="s">
        <v>324</v>
      </c>
      <c r="C20" s="19" t="s">
        <v>25</v>
      </c>
      <c r="D20" s="19" t="s">
        <v>325</v>
      </c>
      <c r="E20" s="286" t="s">
        <v>36</v>
      </c>
      <c r="F20" s="286"/>
      <c r="G20" s="21" t="s">
        <v>29</v>
      </c>
      <c r="H20" s="22">
        <v>0.35630000000000001</v>
      </c>
      <c r="I20" s="23">
        <v>15.48</v>
      </c>
      <c r="J20" s="23">
        <v>5.51</v>
      </c>
    </row>
    <row r="21" spans="1:10" ht="24" customHeight="1" x14ac:dyDescent="0.2">
      <c r="A21" s="19" t="s">
        <v>35</v>
      </c>
      <c r="B21" s="20" t="s">
        <v>326</v>
      </c>
      <c r="C21" s="19" t="s">
        <v>25</v>
      </c>
      <c r="D21" s="19" t="s">
        <v>327</v>
      </c>
      <c r="E21" s="286" t="s">
        <v>36</v>
      </c>
      <c r="F21" s="286"/>
      <c r="G21" s="21" t="s">
        <v>29</v>
      </c>
      <c r="H21" s="22">
        <v>0.71250000000000002</v>
      </c>
      <c r="I21" s="23">
        <v>19.54</v>
      </c>
      <c r="J21" s="23">
        <v>13.92</v>
      </c>
    </row>
    <row r="22" spans="1:10" ht="39" customHeight="1" x14ac:dyDescent="0.2">
      <c r="A22" s="19" t="s">
        <v>35</v>
      </c>
      <c r="B22" s="20" t="s">
        <v>328</v>
      </c>
      <c r="C22" s="19" t="s">
        <v>25</v>
      </c>
      <c r="D22" s="19" t="s">
        <v>329</v>
      </c>
      <c r="E22" s="286" t="s">
        <v>50</v>
      </c>
      <c r="F22" s="286"/>
      <c r="G22" s="21" t="s">
        <v>51</v>
      </c>
      <c r="H22" s="22">
        <v>3.8999999999999998E-3</v>
      </c>
      <c r="I22" s="23">
        <v>19.36</v>
      </c>
      <c r="J22" s="23">
        <v>7.0000000000000007E-2</v>
      </c>
    </row>
    <row r="23" spans="1:10" ht="39" customHeight="1" x14ac:dyDescent="0.2">
      <c r="A23" s="19" t="s">
        <v>35</v>
      </c>
      <c r="B23" s="20" t="s">
        <v>330</v>
      </c>
      <c r="C23" s="19" t="s">
        <v>25</v>
      </c>
      <c r="D23" s="19" t="s">
        <v>331</v>
      </c>
      <c r="E23" s="286" t="s">
        <v>50</v>
      </c>
      <c r="F23" s="286"/>
      <c r="G23" s="21" t="s">
        <v>52</v>
      </c>
      <c r="H23" s="22">
        <v>1.6799999999999999E-2</v>
      </c>
      <c r="I23" s="23">
        <v>18.45</v>
      </c>
      <c r="J23" s="23">
        <v>0.3</v>
      </c>
    </row>
    <row r="24" spans="1:10" ht="39" customHeight="1" x14ac:dyDescent="0.2">
      <c r="A24" s="19" t="s">
        <v>35</v>
      </c>
      <c r="B24" s="20" t="s">
        <v>199</v>
      </c>
      <c r="C24" s="19" t="s">
        <v>25</v>
      </c>
      <c r="D24" s="19" t="s">
        <v>200</v>
      </c>
      <c r="E24" s="286" t="s">
        <v>55</v>
      </c>
      <c r="F24" s="286"/>
      <c r="G24" s="21" t="s">
        <v>27</v>
      </c>
      <c r="H24" s="22">
        <v>4.5999999999999999E-3</v>
      </c>
      <c r="I24" s="23">
        <v>375.86</v>
      </c>
      <c r="J24" s="23">
        <v>1.72</v>
      </c>
    </row>
    <row r="25" spans="1:10" ht="25.9" customHeight="1" x14ac:dyDescent="0.2">
      <c r="A25" s="19" t="s">
        <v>35</v>
      </c>
      <c r="B25" s="20" t="s">
        <v>332</v>
      </c>
      <c r="C25" s="19" t="s">
        <v>25</v>
      </c>
      <c r="D25" s="19" t="s">
        <v>333</v>
      </c>
      <c r="E25" s="286" t="s">
        <v>323</v>
      </c>
      <c r="F25" s="286"/>
      <c r="G25" s="21" t="s">
        <v>30</v>
      </c>
      <c r="H25" s="22">
        <v>1.5</v>
      </c>
      <c r="I25" s="23">
        <v>1.82</v>
      </c>
      <c r="J25" s="23">
        <v>2.73</v>
      </c>
    </row>
    <row r="26" spans="1:10" ht="25.9" customHeight="1" x14ac:dyDescent="0.2">
      <c r="A26" s="24" t="s">
        <v>39</v>
      </c>
      <c r="B26" s="25" t="s">
        <v>201</v>
      </c>
      <c r="C26" s="24" t="s">
        <v>25</v>
      </c>
      <c r="D26" s="24" t="s">
        <v>202</v>
      </c>
      <c r="E26" s="285" t="s">
        <v>40</v>
      </c>
      <c r="F26" s="285"/>
      <c r="G26" s="26" t="s">
        <v>26</v>
      </c>
      <c r="H26" s="27">
        <v>0.74450000000000005</v>
      </c>
      <c r="I26" s="28">
        <v>4.95</v>
      </c>
      <c r="J26" s="28">
        <v>3.68</v>
      </c>
    </row>
    <row r="27" spans="1:10" ht="25.9" customHeight="1" x14ac:dyDescent="0.2">
      <c r="A27" s="24" t="s">
        <v>39</v>
      </c>
      <c r="B27" s="25" t="s">
        <v>334</v>
      </c>
      <c r="C27" s="24" t="s">
        <v>25</v>
      </c>
      <c r="D27" s="24" t="s">
        <v>762</v>
      </c>
      <c r="E27" s="285" t="s">
        <v>40</v>
      </c>
      <c r="F27" s="285"/>
      <c r="G27" s="26" t="s">
        <v>26</v>
      </c>
      <c r="H27" s="27">
        <v>0.41249999999999998</v>
      </c>
      <c r="I27" s="28">
        <v>17.809999999999999</v>
      </c>
      <c r="J27" s="28">
        <v>7.34</v>
      </c>
    </row>
    <row r="28" spans="1:10" ht="24" customHeight="1" x14ac:dyDescent="0.2">
      <c r="A28" s="24" t="s">
        <v>39</v>
      </c>
      <c r="B28" s="25" t="s">
        <v>67</v>
      </c>
      <c r="C28" s="24" t="s">
        <v>25</v>
      </c>
      <c r="D28" s="24" t="s">
        <v>68</v>
      </c>
      <c r="E28" s="285" t="s">
        <v>40</v>
      </c>
      <c r="F28" s="285"/>
      <c r="G28" s="26" t="s">
        <v>43</v>
      </c>
      <c r="H28" s="27">
        <v>0.111</v>
      </c>
      <c r="I28" s="28">
        <v>18.53</v>
      </c>
      <c r="J28" s="28">
        <v>2.0499999999999998</v>
      </c>
    </row>
    <row r="29" spans="1:10" ht="24" customHeight="1" x14ac:dyDescent="0.2">
      <c r="A29" s="24" t="s">
        <v>39</v>
      </c>
      <c r="B29" s="25" t="s">
        <v>335</v>
      </c>
      <c r="C29" s="24" t="s">
        <v>25</v>
      </c>
      <c r="D29" s="24" t="s">
        <v>336</v>
      </c>
      <c r="E29" s="285" t="s">
        <v>40</v>
      </c>
      <c r="F29" s="285"/>
      <c r="G29" s="26" t="s">
        <v>58</v>
      </c>
      <c r="H29" s="27">
        <v>2.5600000000000001E-2</v>
      </c>
      <c r="I29" s="28">
        <v>16.27</v>
      </c>
      <c r="J29" s="28">
        <v>0.41</v>
      </c>
    </row>
    <row r="30" spans="1:10" ht="25.9" customHeight="1" x14ac:dyDescent="0.2">
      <c r="A30" s="24" t="s">
        <v>39</v>
      </c>
      <c r="B30" s="25" t="s">
        <v>133</v>
      </c>
      <c r="C30" s="24" t="s">
        <v>25</v>
      </c>
      <c r="D30" s="24" t="s">
        <v>134</v>
      </c>
      <c r="E30" s="285" t="s">
        <v>40</v>
      </c>
      <c r="F30" s="285"/>
      <c r="G30" s="26" t="s">
        <v>26</v>
      </c>
      <c r="H30" s="27">
        <v>0.55000000000000004</v>
      </c>
      <c r="I30" s="28">
        <v>13.88</v>
      </c>
      <c r="J30" s="28">
        <v>7.63</v>
      </c>
    </row>
    <row r="31" spans="1:10" ht="25.5" x14ac:dyDescent="0.2">
      <c r="A31" s="29"/>
      <c r="B31" s="29"/>
      <c r="C31" s="29"/>
      <c r="D31" s="29"/>
      <c r="E31" s="29" t="s">
        <v>44</v>
      </c>
      <c r="F31" s="30">
        <v>9.8551349022564487</v>
      </c>
      <c r="G31" s="29" t="s">
        <v>45</v>
      </c>
      <c r="H31" s="30">
        <v>8.44</v>
      </c>
      <c r="I31" s="29" t="s">
        <v>46</v>
      </c>
      <c r="J31" s="30">
        <v>18.3</v>
      </c>
    </row>
    <row r="32" spans="1:10" ht="15" thickBot="1" x14ac:dyDescent="0.25">
      <c r="A32" s="29"/>
      <c r="B32" s="29"/>
      <c r="C32" s="29"/>
      <c r="D32" s="29"/>
      <c r="E32" s="29" t="s">
        <v>47</v>
      </c>
      <c r="F32" s="30">
        <v>11.07</v>
      </c>
      <c r="G32" s="29"/>
      <c r="H32" s="284" t="s">
        <v>48</v>
      </c>
      <c r="I32" s="284"/>
      <c r="J32" s="30">
        <v>56.43</v>
      </c>
    </row>
    <row r="33" spans="1:10" ht="1.1499999999999999" customHeight="1" thickTop="1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</row>
    <row r="34" spans="1:10" ht="18" customHeight="1" x14ac:dyDescent="0.2">
      <c r="A34" s="3" t="s">
        <v>677</v>
      </c>
      <c r="B34" s="4" t="s">
        <v>19</v>
      </c>
      <c r="C34" s="3" t="s">
        <v>20</v>
      </c>
      <c r="D34" s="3" t="s">
        <v>6</v>
      </c>
      <c r="E34" s="273" t="s">
        <v>33</v>
      </c>
      <c r="F34" s="273"/>
      <c r="G34" s="12" t="s">
        <v>21</v>
      </c>
      <c r="H34" s="4" t="s">
        <v>22</v>
      </c>
      <c r="I34" s="4" t="s">
        <v>23</v>
      </c>
      <c r="J34" s="4" t="s">
        <v>7</v>
      </c>
    </row>
    <row r="35" spans="1:10" ht="25.9" customHeight="1" x14ac:dyDescent="0.2">
      <c r="A35" s="14" t="s">
        <v>34</v>
      </c>
      <c r="B35" s="15" t="s">
        <v>860</v>
      </c>
      <c r="C35" s="14" t="s">
        <v>293</v>
      </c>
      <c r="D35" s="14" t="s">
        <v>861</v>
      </c>
      <c r="E35" s="287" t="s">
        <v>49</v>
      </c>
      <c r="F35" s="287"/>
      <c r="G35" s="16" t="s">
        <v>27</v>
      </c>
      <c r="H35" s="18">
        <v>1</v>
      </c>
      <c r="I35" s="17">
        <v>31.56</v>
      </c>
      <c r="J35" s="17">
        <v>31.56</v>
      </c>
    </row>
    <row r="36" spans="1:10" ht="24" customHeight="1" x14ac:dyDescent="0.2">
      <c r="A36" s="19" t="s">
        <v>35</v>
      </c>
      <c r="B36" s="20" t="s">
        <v>37</v>
      </c>
      <c r="C36" s="19" t="s">
        <v>25</v>
      </c>
      <c r="D36" s="19" t="s">
        <v>38</v>
      </c>
      <c r="E36" s="286" t="s">
        <v>36</v>
      </c>
      <c r="F36" s="286"/>
      <c r="G36" s="21" t="s">
        <v>29</v>
      </c>
      <c r="H36" s="22">
        <v>2</v>
      </c>
      <c r="I36" s="23">
        <v>15.78</v>
      </c>
      <c r="J36" s="23">
        <v>31.56</v>
      </c>
    </row>
    <row r="37" spans="1:10" ht="25.5" x14ac:dyDescent="0.2">
      <c r="A37" s="29"/>
      <c r="B37" s="29"/>
      <c r="C37" s="29"/>
      <c r="D37" s="29"/>
      <c r="E37" s="29" t="s">
        <v>44</v>
      </c>
      <c r="F37" s="30">
        <v>13.0647854</v>
      </c>
      <c r="G37" s="29" t="s">
        <v>45</v>
      </c>
      <c r="H37" s="30">
        <v>11.2</v>
      </c>
      <c r="I37" s="29" t="s">
        <v>46</v>
      </c>
      <c r="J37" s="30">
        <v>24.26</v>
      </c>
    </row>
    <row r="38" spans="1:10" ht="15" thickBot="1" x14ac:dyDescent="0.25">
      <c r="A38" s="29"/>
      <c r="B38" s="29"/>
      <c r="C38" s="29"/>
      <c r="D38" s="29"/>
      <c r="E38" s="29" t="s">
        <v>47</v>
      </c>
      <c r="F38" s="30">
        <v>7.7</v>
      </c>
      <c r="G38" s="29"/>
      <c r="H38" s="284" t="s">
        <v>48</v>
      </c>
      <c r="I38" s="284"/>
      <c r="J38" s="30">
        <v>39.26</v>
      </c>
    </row>
    <row r="39" spans="1:10" ht="1.1499999999999999" customHeight="1" thickTop="1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</row>
    <row r="40" spans="1:10" ht="18" customHeight="1" x14ac:dyDescent="0.2">
      <c r="A40" s="3" t="s">
        <v>678</v>
      </c>
      <c r="B40" s="4" t="s">
        <v>19</v>
      </c>
      <c r="C40" s="3" t="s">
        <v>20</v>
      </c>
      <c r="D40" s="3" t="s">
        <v>6</v>
      </c>
      <c r="E40" s="273" t="s">
        <v>33</v>
      </c>
      <c r="F40" s="273"/>
      <c r="G40" s="12" t="s">
        <v>21</v>
      </c>
      <c r="H40" s="4" t="s">
        <v>22</v>
      </c>
      <c r="I40" s="4" t="s">
        <v>23</v>
      </c>
      <c r="J40" s="4" t="s">
        <v>7</v>
      </c>
    </row>
    <row r="41" spans="1:10" ht="24" customHeight="1" x14ac:dyDescent="0.2">
      <c r="A41" s="14" t="s">
        <v>34</v>
      </c>
      <c r="B41" s="15" t="s">
        <v>294</v>
      </c>
      <c r="C41" s="14" t="s">
        <v>25</v>
      </c>
      <c r="D41" s="14" t="s">
        <v>295</v>
      </c>
      <c r="E41" s="287" t="s">
        <v>49</v>
      </c>
      <c r="F41" s="287"/>
      <c r="G41" s="16" t="s">
        <v>27</v>
      </c>
      <c r="H41" s="18">
        <v>1</v>
      </c>
      <c r="I41" s="17">
        <v>37.840000000000003</v>
      </c>
      <c r="J41" s="17">
        <v>37.840000000000003</v>
      </c>
    </row>
    <row r="42" spans="1:10" ht="24" customHeight="1" x14ac:dyDescent="0.2">
      <c r="A42" s="19" t="s">
        <v>35</v>
      </c>
      <c r="B42" s="20" t="s">
        <v>37</v>
      </c>
      <c r="C42" s="19" t="s">
        <v>25</v>
      </c>
      <c r="D42" s="19" t="s">
        <v>38</v>
      </c>
      <c r="E42" s="286" t="s">
        <v>36</v>
      </c>
      <c r="F42" s="286"/>
      <c r="G42" s="21" t="s">
        <v>29</v>
      </c>
      <c r="H42" s="22">
        <v>2.3986000000000001</v>
      </c>
      <c r="I42" s="23">
        <v>15.78</v>
      </c>
      <c r="J42" s="23">
        <v>37.840000000000003</v>
      </c>
    </row>
    <row r="43" spans="1:10" ht="25.5" x14ac:dyDescent="0.2">
      <c r="A43" s="29"/>
      <c r="B43" s="29"/>
      <c r="C43" s="29"/>
      <c r="D43" s="29"/>
      <c r="E43" s="29" t="s">
        <v>44</v>
      </c>
      <c r="F43" s="30">
        <v>15.665894770854651</v>
      </c>
      <c r="G43" s="29" t="s">
        <v>45</v>
      </c>
      <c r="H43" s="30">
        <v>13.42</v>
      </c>
      <c r="I43" s="29" t="s">
        <v>46</v>
      </c>
      <c r="J43" s="30">
        <v>29.09</v>
      </c>
    </row>
    <row r="44" spans="1:10" ht="15" thickBot="1" x14ac:dyDescent="0.25">
      <c r="A44" s="29"/>
      <c r="B44" s="29"/>
      <c r="C44" s="29"/>
      <c r="D44" s="29"/>
      <c r="E44" s="29" t="s">
        <v>47</v>
      </c>
      <c r="F44" s="30">
        <v>9.24</v>
      </c>
      <c r="G44" s="29"/>
      <c r="H44" s="284" t="s">
        <v>48</v>
      </c>
      <c r="I44" s="284"/>
      <c r="J44" s="30">
        <v>47.08</v>
      </c>
    </row>
    <row r="45" spans="1:10" ht="1.1499999999999999" customHeight="1" thickTop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8" customHeight="1" x14ac:dyDescent="0.2">
      <c r="A46" s="3" t="s">
        <v>679</v>
      </c>
      <c r="B46" s="4" t="s">
        <v>19</v>
      </c>
      <c r="C46" s="3" t="s">
        <v>20</v>
      </c>
      <c r="D46" s="3" t="s">
        <v>6</v>
      </c>
      <c r="E46" s="273" t="s">
        <v>33</v>
      </c>
      <c r="F46" s="273"/>
      <c r="G46" s="12" t="s">
        <v>21</v>
      </c>
      <c r="H46" s="4" t="s">
        <v>22</v>
      </c>
      <c r="I46" s="4" t="s">
        <v>23</v>
      </c>
      <c r="J46" s="4" t="s">
        <v>7</v>
      </c>
    </row>
    <row r="47" spans="1:10" ht="52.15" customHeight="1" x14ac:dyDescent="0.2">
      <c r="A47" s="14" t="s">
        <v>34</v>
      </c>
      <c r="B47" s="15" t="s">
        <v>1227</v>
      </c>
      <c r="C47" s="14" t="s">
        <v>25</v>
      </c>
      <c r="D47" s="14" t="s">
        <v>1228</v>
      </c>
      <c r="E47" s="287" t="s">
        <v>49</v>
      </c>
      <c r="F47" s="287"/>
      <c r="G47" s="16" t="s">
        <v>27</v>
      </c>
      <c r="H47" s="18">
        <v>1</v>
      </c>
      <c r="I47" s="17">
        <v>53.64</v>
      </c>
      <c r="J47" s="17">
        <v>53.64</v>
      </c>
    </row>
    <row r="48" spans="1:10" ht="64.900000000000006" customHeight="1" x14ac:dyDescent="0.2">
      <c r="A48" s="19" t="s">
        <v>35</v>
      </c>
      <c r="B48" s="20" t="s">
        <v>1229</v>
      </c>
      <c r="C48" s="19" t="s">
        <v>25</v>
      </c>
      <c r="D48" s="19" t="s">
        <v>1230</v>
      </c>
      <c r="E48" s="286" t="s">
        <v>50</v>
      </c>
      <c r="F48" s="286"/>
      <c r="G48" s="21" t="s">
        <v>51</v>
      </c>
      <c r="H48" s="22">
        <v>0.03</v>
      </c>
      <c r="I48" s="23">
        <v>104.66</v>
      </c>
      <c r="J48" s="23">
        <v>3.13</v>
      </c>
    </row>
    <row r="49" spans="1:10" ht="64.900000000000006" customHeight="1" x14ac:dyDescent="0.2">
      <c r="A49" s="19" t="s">
        <v>35</v>
      </c>
      <c r="B49" s="20" t="s">
        <v>1231</v>
      </c>
      <c r="C49" s="19" t="s">
        <v>25</v>
      </c>
      <c r="D49" s="19" t="s">
        <v>1232</v>
      </c>
      <c r="E49" s="286" t="s">
        <v>50</v>
      </c>
      <c r="F49" s="286"/>
      <c r="G49" s="21" t="s">
        <v>52</v>
      </c>
      <c r="H49" s="22">
        <v>3.9E-2</v>
      </c>
      <c r="I49" s="23">
        <v>44.32</v>
      </c>
      <c r="J49" s="23">
        <v>1.72</v>
      </c>
    </row>
    <row r="50" spans="1:10" ht="64.900000000000006" customHeight="1" x14ac:dyDescent="0.2">
      <c r="A50" s="19" t="s">
        <v>35</v>
      </c>
      <c r="B50" s="20" t="s">
        <v>59</v>
      </c>
      <c r="C50" s="19" t="s">
        <v>25</v>
      </c>
      <c r="D50" s="19" t="s">
        <v>60</v>
      </c>
      <c r="E50" s="286" t="s">
        <v>50</v>
      </c>
      <c r="F50" s="286"/>
      <c r="G50" s="21" t="s">
        <v>51</v>
      </c>
      <c r="H50" s="22">
        <v>6.0000000000000001E-3</v>
      </c>
      <c r="I50" s="23">
        <v>233.68</v>
      </c>
      <c r="J50" s="23">
        <v>1.4</v>
      </c>
    </row>
    <row r="51" spans="1:10" ht="64.900000000000006" customHeight="1" x14ac:dyDescent="0.2">
      <c r="A51" s="19" t="s">
        <v>35</v>
      </c>
      <c r="B51" s="20" t="s">
        <v>61</v>
      </c>
      <c r="C51" s="19" t="s">
        <v>25</v>
      </c>
      <c r="D51" s="19" t="s">
        <v>62</v>
      </c>
      <c r="E51" s="286" t="s">
        <v>50</v>
      </c>
      <c r="F51" s="286"/>
      <c r="G51" s="21" t="s">
        <v>52</v>
      </c>
      <c r="H51" s="22">
        <v>3.0000000000000001E-3</v>
      </c>
      <c r="I51" s="23">
        <v>56.54</v>
      </c>
      <c r="J51" s="23">
        <v>0.16</v>
      </c>
    </row>
    <row r="52" spans="1:10" ht="24" customHeight="1" x14ac:dyDescent="0.2">
      <c r="A52" s="19" t="s">
        <v>35</v>
      </c>
      <c r="B52" s="20" t="s">
        <v>37</v>
      </c>
      <c r="C52" s="19" t="s">
        <v>25</v>
      </c>
      <c r="D52" s="19" t="s">
        <v>38</v>
      </c>
      <c r="E52" s="286" t="s">
        <v>36</v>
      </c>
      <c r="F52" s="286"/>
      <c r="G52" s="21" t="s">
        <v>29</v>
      </c>
      <c r="H52" s="22">
        <v>3.6999999999999998E-2</v>
      </c>
      <c r="I52" s="23">
        <v>15.78</v>
      </c>
      <c r="J52" s="23">
        <v>0.57999999999999996</v>
      </c>
    </row>
    <row r="53" spans="1:10" ht="39" customHeight="1" x14ac:dyDescent="0.2">
      <c r="A53" s="19" t="s">
        <v>35</v>
      </c>
      <c r="B53" s="20" t="s">
        <v>337</v>
      </c>
      <c r="C53" s="19" t="s">
        <v>25</v>
      </c>
      <c r="D53" s="19" t="s">
        <v>338</v>
      </c>
      <c r="E53" s="286" t="s">
        <v>50</v>
      </c>
      <c r="F53" s="286"/>
      <c r="G53" s="21" t="s">
        <v>51</v>
      </c>
      <c r="H53" s="22">
        <v>0.16900000000000001</v>
      </c>
      <c r="I53" s="23">
        <v>24.25</v>
      </c>
      <c r="J53" s="23">
        <v>4.09</v>
      </c>
    </row>
    <row r="54" spans="1:10" ht="39" customHeight="1" x14ac:dyDescent="0.2">
      <c r="A54" s="19" t="s">
        <v>35</v>
      </c>
      <c r="B54" s="20" t="s">
        <v>339</v>
      </c>
      <c r="C54" s="19" t="s">
        <v>25</v>
      </c>
      <c r="D54" s="19" t="s">
        <v>340</v>
      </c>
      <c r="E54" s="286" t="s">
        <v>50</v>
      </c>
      <c r="F54" s="286"/>
      <c r="G54" s="21" t="s">
        <v>52</v>
      </c>
      <c r="H54" s="22">
        <v>0.157</v>
      </c>
      <c r="I54" s="23">
        <v>18.989999999999998</v>
      </c>
      <c r="J54" s="23">
        <v>2.98</v>
      </c>
    </row>
    <row r="55" spans="1:10" ht="25.9" customHeight="1" x14ac:dyDescent="0.2">
      <c r="A55" s="24" t="s">
        <v>39</v>
      </c>
      <c r="B55" s="25" t="s">
        <v>763</v>
      </c>
      <c r="C55" s="24" t="s">
        <v>25</v>
      </c>
      <c r="D55" s="24" t="s">
        <v>764</v>
      </c>
      <c r="E55" s="285" t="s">
        <v>40</v>
      </c>
      <c r="F55" s="285"/>
      <c r="G55" s="26" t="s">
        <v>27</v>
      </c>
      <c r="H55" s="27">
        <v>1.25</v>
      </c>
      <c r="I55" s="28">
        <v>31.67</v>
      </c>
      <c r="J55" s="28">
        <v>39.58</v>
      </c>
    </row>
    <row r="56" spans="1:10" ht="25.5" x14ac:dyDescent="0.2">
      <c r="A56" s="29"/>
      <c r="B56" s="29"/>
      <c r="C56" s="29"/>
      <c r="D56" s="29"/>
      <c r="E56" s="29" t="s">
        <v>44</v>
      </c>
      <c r="F56" s="30">
        <v>3.7104852172976468</v>
      </c>
      <c r="G56" s="29" t="s">
        <v>45</v>
      </c>
      <c r="H56" s="30">
        <v>3.18</v>
      </c>
      <c r="I56" s="29" t="s">
        <v>46</v>
      </c>
      <c r="J56" s="30">
        <v>6.89</v>
      </c>
    </row>
    <row r="57" spans="1:10" ht="15" thickBot="1" x14ac:dyDescent="0.25">
      <c r="A57" s="29"/>
      <c r="B57" s="29"/>
      <c r="C57" s="29"/>
      <c r="D57" s="29"/>
      <c r="E57" s="29" t="s">
        <v>47</v>
      </c>
      <c r="F57" s="30">
        <v>13.09</v>
      </c>
      <c r="G57" s="29"/>
      <c r="H57" s="284" t="s">
        <v>48</v>
      </c>
      <c r="I57" s="284"/>
      <c r="J57" s="30">
        <v>66.73</v>
      </c>
    </row>
    <row r="58" spans="1:10" ht="1.1499999999999999" customHeight="1" thickTop="1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8" customHeight="1" x14ac:dyDescent="0.2">
      <c r="A59" s="3" t="s">
        <v>863</v>
      </c>
      <c r="B59" s="4" t="s">
        <v>19</v>
      </c>
      <c r="C59" s="3" t="s">
        <v>20</v>
      </c>
      <c r="D59" s="3" t="s">
        <v>6</v>
      </c>
      <c r="E59" s="273" t="s">
        <v>33</v>
      </c>
      <c r="F59" s="273"/>
      <c r="G59" s="12" t="s">
        <v>21</v>
      </c>
      <c r="H59" s="4" t="s">
        <v>22</v>
      </c>
      <c r="I59" s="4" t="s">
        <v>23</v>
      </c>
      <c r="J59" s="4" t="s">
        <v>7</v>
      </c>
    </row>
    <row r="60" spans="1:10" ht="25.9" customHeight="1" x14ac:dyDescent="0.2">
      <c r="A60" s="14" t="s">
        <v>34</v>
      </c>
      <c r="B60" s="15" t="s">
        <v>449</v>
      </c>
      <c r="C60" s="14" t="s">
        <v>25</v>
      </c>
      <c r="D60" s="14" t="s">
        <v>450</v>
      </c>
      <c r="E60" s="287" t="s">
        <v>49</v>
      </c>
      <c r="F60" s="287"/>
      <c r="G60" s="16" t="s">
        <v>28</v>
      </c>
      <c r="H60" s="18">
        <v>1</v>
      </c>
      <c r="I60" s="17">
        <v>4.57</v>
      </c>
      <c r="J60" s="17">
        <v>4.57</v>
      </c>
    </row>
    <row r="61" spans="1:10" ht="24" customHeight="1" x14ac:dyDescent="0.2">
      <c r="A61" s="19" t="s">
        <v>35</v>
      </c>
      <c r="B61" s="20" t="s">
        <v>53</v>
      </c>
      <c r="C61" s="19" t="s">
        <v>25</v>
      </c>
      <c r="D61" s="19" t="s">
        <v>54</v>
      </c>
      <c r="E61" s="286" t="s">
        <v>36</v>
      </c>
      <c r="F61" s="286"/>
      <c r="G61" s="21" t="s">
        <v>29</v>
      </c>
      <c r="H61" s="22">
        <v>0.10199999999999999</v>
      </c>
      <c r="I61" s="23">
        <v>19.829999999999998</v>
      </c>
      <c r="J61" s="23">
        <v>2.02</v>
      </c>
    </row>
    <row r="62" spans="1:10" ht="24" customHeight="1" x14ac:dyDescent="0.2">
      <c r="A62" s="19" t="s">
        <v>35</v>
      </c>
      <c r="B62" s="20" t="s">
        <v>37</v>
      </c>
      <c r="C62" s="19" t="s">
        <v>25</v>
      </c>
      <c r="D62" s="19" t="s">
        <v>38</v>
      </c>
      <c r="E62" s="286" t="s">
        <v>36</v>
      </c>
      <c r="F62" s="286"/>
      <c r="G62" s="21" t="s">
        <v>29</v>
      </c>
      <c r="H62" s="22">
        <v>0.15310000000000001</v>
      </c>
      <c r="I62" s="23">
        <v>15.78</v>
      </c>
      <c r="J62" s="23">
        <v>2.41</v>
      </c>
    </row>
    <row r="63" spans="1:10" ht="39" customHeight="1" x14ac:dyDescent="0.2">
      <c r="A63" s="19" t="s">
        <v>35</v>
      </c>
      <c r="B63" s="20" t="s">
        <v>337</v>
      </c>
      <c r="C63" s="19" t="s">
        <v>25</v>
      </c>
      <c r="D63" s="19" t="s">
        <v>338</v>
      </c>
      <c r="E63" s="286" t="s">
        <v>50</v>
      </c>
      <c r="F63" s="286"/>
      <c r="G63" s="21" t="s">
        <v>51</v>
      </c>
      <c r="H63" s="22">
        <v>3.5999999999999999E-3</v>
      </c>
      <c r="I63" s="23">
        <v>24.25</v>
      </c>
      <c r="J63" s="23">
        <v>0.08</v>
      </c>
    </row>
    <row r="64" spans="1:10" ht="39" customHeight="1" x14ac:dyDescent="0.2">
      <c r="A64" s="19" t="s">
        <v>35</v>
      </c>
      <c r="B64" s="20" t="s">
        <v>339</v>
      </c>
      <c r="C64" s="19" t="s">
        <v>25</v>
      </c>
      <c r="D64" s="19" t="s">
        <v>340</v>
      </c>
      <c r="E64" s="286" t="s">
        <v>50</v>
      </c>
      <c r="F64" s="286"/>
      <c r="G64" s="21" t="s">
        <v>52</v>
      </c>
      <c r="H64" s="22">
        <v>3.5999999999999999E-3</v>
      </c>
      <c r="I64" s="23">
        <v>18.989999999999998</v>
      </c>
      <c r="J64" s="23">
        <v>0.06</v>
      </c>
    </row>
    <row r="65" spans="1:10" ht="25.5" x14ac:dyDescent="0.2">
      <c r="A65" s="29"/>
      <c r="B65" s="29"/>
      <c r="C65" s="29"/>
      <c r="D65" s="29"/>
      <c r="E65" s="29" t="s">
        <v>44</v>
      </c>
      <c r="F65" s="30">
        <v>1.9279444235015348</v>
      </c>
      <c r="G65" s="29" t="s">
        <v>45</v>
      </c>
      <c r="H65" s="30">
        <v>1.65</v>
      </c>
      <c r="I65" s="29" t="s">
        <v>46</v>
      </c>
      <c r="J65" s="30">
        <v>3.58</v>
      </c>
    </row>
    <row r="66" spans="1:10" ht="15" thickBot="1" x14ac:dyDescent="0.25">
      <c r="A66" s="29"/>
      <c r="B66" s="29"/>
      <c r="C66" s="29"/>
      <c r="D66" s="29"/>
      <c r="E66" s="29" t="s">
        <v>47</v>
      </c>
      <c r="F66" s="30">
        <v>1.1100000000000001</v>
      </c>
      <c r="G66" s="29"/>
      <c r="H66" s="284" t="s">
        <v>48</v>
      </c>
      <c r="I66" s="284"/>
      <c r="J66" s="30">
        <v>5.68</v>
      </c>
    </row>
    <row r="67" spans="1:10" ht="1.1499999999999999" customHeight="1" thickTop="1" x14ac:dyDescent="0.2">
      <c r="A67" s="31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8" customHeight="1" x14ac:dyDescent="0.2">
      <c r="A68" s="3" t="s">
        <v>864</v>
      </c>
      <c r="B68" s="4" t="s">
        <v>19</v>
      </c>
      <c r="C68" s="3" t="s">
        <v>20</v>
      </c>
      <c r="D68" s="3" t="s">
        <v>6</v>
      </c>
      <c r="E68" s="273" t="s">
        <v>33</v>
      </c>
      <c r="F68" s="273"/>
      <c r="G68" s="12" t="s">
        <v>21</v>
      </c>
      <c r="H68" s="4" t="s">
        <v>22</v>
      </c>
      <c r="I68" s="4" t="s">
        <v>23</v>
      </c>
      <c r="J68" s="4" t="s">
        <v>7</v>
      </c>
    </row>
    <row r="69" spans="1:10" ht="52.15" customHeight="1" x14ac:dyDescent="0.2">
      <c r="A69" s="14" t="s">
        <v>34</v>
      </c>
      <c r="B69" s="15" t="s">
        <v>865</v>
      </c>
      <c r="C69" s="14" t="s">
        <v>293</v>
      </c>
      <c r="D69" s="14" t="s">
        <v>866</v>
      </c>
      <c r="E69" s="287" t="s">
        <v>313</v>
      </c>
      <c r="F69" s="287"/>
      <c r="G69" s="16" t="s">
        <v>28</v>
      </c>
      <c r="H69" s="18">
        <v>1</v>
      </c>
      <c r="I69" s="17">
        <v>77.5</v>
      </c>
      <c r="J69" s="17">
        <v>77.5</v>
      </c>
    </row>
    <row r="70" spans="1:10" ht="39" customHeight="1" x14ac:dyDescent="0.2">
      <c r="A70" s="19" t="s">
        <v>35</v>
      </c>
      <c r="B70" s="20" t="s">
        <v>1034</v>
      </c>
      <c r="C70" s="19" t="s">
        <v>25</v>
      </c>
      <c r="D70" s="19" t="s">
        <v>1035</v>
      </c>
      <c r="E70" s="286" t="s">
        <v>36</v>
      </c>
      <c r="F70" s="286"/>
      <c r="G70" s="21" t="s">
        <v>27</v>
      </c>
      <c r="H70" s="22">
        <v>1.38E-2</v>
      </c>
      <c r="I70" s="23">
        <v>585.85</v>
      </c>
      <c r="J70" s="23">
        <v>8.08</v>
      </c>
    </row>
    <row r="71" spans="1:10" ht="24" customHeight="1" x14ac:dyDescent="0.2">
      <c r="A71" s="19" t="s">
        <v>35</v>
      </c>
      <c r="B71" s="20" t="s">
        <v>53</v>
      </c>
      <c r="C71" s="19" t="s">
        <v>25</v>
      </c>
      <c r="D71" s="19" t="s">
        <v>54</v>
      </c>
      <c r="E71" s="286" t="s">
        <v>36</v>
      </c>
      <c r="F71" s="286"/>
      <c r="G71" s="21" t="s">
        <v>29</v>
      </c>
      <c r="H71" s="22">
        <v>1.1399999999999999</v>
      </c>
      <c r="I71" s="23">
        <v>19.829999999999998</v>
      </c>
      <c r="J71" s="23">
        <v>22.6</v>
      </c>
    </row>
    <row r="72" spans="1:10" ht="24" customHeight="1" x14ac:dyDescent="0.2">
      <c r="A72" s="19" t="s">
        <v>35</v>
      </c>
      <c r="B72" s="20" t="s">
        <v>37</v>
      </c>
      <c r="C72" s="19" t="s">
        <v>25</v>
      </c>
      <c r="D72" s="19" t="s">
        <v>38</v>
      </c>
      <c r="E72" s="286" t="s">
        <v>36</v>
      </c>
      <c r="F72" s="286"/>
      <c r="G72" s="21" t="s">
        <v>29</v>
      </c>
      <c r="H72" s="22">
        <v>0.88</v>
      </c>
      <c r="I72" s="23">
        <v>15.78</v>
      </c>
      <c r="J72" s="23">
        <v>13.88</v>
      </c>
    </row>
    <row r="73" spans="1:10" ht="39" customHeight="1" x14ac:dyDescent="0.2">
      <c r="A73" s="24" t="s">
        <v>39</v>
      </c>
      <c r="B73" s="25" t="s">
        <v>379</v>
      </c>
      <c r="C73" s="24" t="s">
        <v>25</v>
      </c>
      <c r="D73" s="24" t="s">
        <v>380</v>
      </c>
      <c r="E73" s="285" t="s">
        <v>40</v>
      </c>
      <c r="F73" s="285"/>
      <c r="G73" s="26" t="s">
        <v>30</v>
      </c>
      <c r="H73" s="27">
        <v>54</v>
      </c>
      <c r="I73" s="28">
        <v>0.61</v>
      </c>
      <c r="J73" s="28">
        <v>32.94</v>
      </c>
    </row>
    <row r="74" spans="1:10" ht="25.5" x14ac:dyDescent="0.2">
      <c r="A74" s="29"/>
      <c r="B74" s="29"/>
      <c r="C74" s="29"/>
      <c r="D74" s="29"/>
      <c r="E74" s="29" t="s">
        <v>44</v>
      </c>
      <c r="F74" s="30">
        <v>16.576013786418223</v>
      </c>
      <c r="G74" s="29" t="s">
        <v>45</v>
      </c>
      <c r="H74" s="30">
        <v>14.2</v>
      </c>
      <c r="I74" s="29" t="s">
        <v>46</v>
      </c>
      <c r="J74" s="30">
        <v>30.78</v>
      </c>
    </row>
    <row r="75" spans="1:10" ht="15" thickBot="1" x14ac:dyDescent="0.25">
      <c r="A75" s="29"/>
      <c r="B75" s="29"/>
      <c r="C75" s="29"/>
      <c r="D75" s="29"/>
      <c r="E75" s="29" t="s">
        <v>47</v>
      </c>
      <c r="F75" s="30">
        <v>18.920000000000002</v>
      </c>
      <c r="G75" s="29"/>
      <c r="H75" s="284" t="s">
        <v>48</v>
      </c>
      <c r="I75" s="284"/>
      <c r="J75" s="30">
        <v>96.42</v>
      </c>
    </row>
    <row r="76" spans="1:10" ht="1.1499999999999999" customHeight="1" thickTop="1" x14ac:dyDescent="0.2">
      <c r="A76" s="31"/>
      <c r="B76" s="31"/>
      <c r="C76" s="31"/>
      <c r="D76" s="31"/>
      <c r="E76" s="31"/>
      <c r="F76" s="31"/>
      <c r="G76" s="31"/>
      <c r="H76" s="31"/>
      <c r="I76" s="31"/>
      <c r="J76" s="31"/>
    </row>
    <row r="77" spans="1:10" ht="18" customHeight="1" x14ac:dyDescent="0.2">
      <c r="A77" s="3" t="s">
        <v>867</v>
      </c>
      <c r="B77" s="4" t="s">
        <v>19</v>
      </c>
      <c r="C77" s="3" t="s">
        <v>20</v>
      </c>
      <c r="D77" s="3" t="s">
        <v>6</v>
      </c>
      <c r="E77" s="273" t="s">
        <v>33</v>
      </c>
      <c r="F77" s="273"/>
      <c r="G77" s="12" t="s">
        <v>21</v>
      </c>
      <c r="H77" s="4" t="s">
        <v>22</v>
      </c>
      <c r="I77" s="4" t="s">
        <v>23</v>
      </c>
      <c r="J77" s="4" t="s">
        <v>7</v>
      </c>
    </row>
    <row r="78" spans="1:10" ht="25.9" customHeight="1" x14ac:dyDescent="0.2">
      <c r="A78" s="14" t="s">
        <v>34</v>
      </c>
      <c r="B78" s="15" t="s">
        <v>296</v>
      </c>
      <c r="C78" s="14" t="s">
        <v>25</v>
      </c>
      <c r="D78" s="14" t="s">
        <v>297</v>
      </c>
      <c r="E78" s="287" t="s">
        <v>55</v>
      </c>
      <c r="F78" s="287"/>
      <c r="G78" s="16" t="s">
        <v>27</v>
      </c>
      <c r="H78" s="18">
        <v>1</v>
      </c>
      <c r="I78" s="17">
        <v>501.09</v>
      </c>
      <c r="J78" s="17">
        <v>501.09</v>
      </c>
    </row>
    <row r="79" spans="1:10" ht="24" customHeight="1" x14ac:dyDescent="0.2">
      <c r="A79" s="19" t="s">
        <v>35</v>
      </c>
      <c r="B79" s="20" t="s">
        <v>53</v>
      </c>
      <c r="C79" s="19" t="s">
        <v>25</v>
      </c>
      <c r="D79" s="19" t="s">
        <v>54</v>
      </c>
      <c r="E79" s="286" t="s">
        <v>36</v>
      </c>
      <c r="F79" s="286"/>
      <c r="G79" s="21" t="s">
        <v>29</v>
      </c>
      <c r="H79" s="22">
        <v>5.4370000000000003</v>
      </c>
      <c r="I79" s="23">
        <v>19.829999999999998</v>
      </c>
      <c r="J79" s="23">
        <v>107.81</v>
      </c>
    </row>
    <row r="80" spans="1:10" ht="24" customHeight="1" x14ac:dyDescent="0.2">
      <c r="A80" s="19" t="s">
        <v>35</v>
      </c>
      <c r="B80" s="20" t="s">
        <v>37</v>
      </c>
      <c r="C80" s="19" t="s">
        <v>25</v>
      </c>
      <c r="D80" s="19" t="s">
        <v>38</v>
      </c>
      <c r="E80" s="286" t="s">
        <v>36</v>
      </c>
      <c r="F80" s="286"/>
      <c r="G80" s="21" t="s">
        <v>29</v>
      </c>
      <c r="H80" s="22">
        <v>1.4830000000000001</v>
      </c>
      <c r="I80" s="23">
        <v>15.78</v>
      </c>
      <c r="J80" s="23">
        <v>23.4</v>
      </c>
    </row>
    <row r="81" spans="1:10" ht="39" customHeight="1" x14ac:dyDescent="0.2">
      <c r="A81" s="19" t="s">
        <v>35</v>
      </c>
      <c r="B81" s="20" t="s">
        <v>341</v>
      </c>
      <c r="C81" s="19" t="s">
        <v>25</v>
      </c>
      <c r="D81" s="19" t="s">
        <v>342</v>
      </c>
      <c r="E81" s="286" t="s">
        <v>55</v>
      </c>
      <c r="F81" s="286"/>
      <c r="G81" s="21" t="s">
        <v>27</v>
      </c>
      <c r="H81" s="22">
        <v>1.1299999999999999</v>
      </c>
      <c r="I81" s="23">
        <v>327.33</v>
      </c>
      <c r="J81" s="23">
        <v>369.88</v>
      </c>
    </row>
    <row r="82" spans="1:10" ht="25.5" x14ac:dyDescent="0.2">
      <c r="A82" s="29"/>
      <c r="B82" s="29"/>
      <c r="C82" s="29"/>
      <c r="D82" s="29"/>
      <c r="E82" s="29" t="s">
        <v>44</v>
      </c>
      <c r="F82" s="30">
        <v>82.610802951155151</v>
      </c>
      <c r="G82" s="29" t="s">
        <v>45</v>
      </c>
      <c r="H82" s="30">
        <v>70.790000000000006</v>
      </c>
      <c r="I82" s="29" t="s">
        <v>46</v>
      </c>
      <c r="J82" s="30">
        <v>153.4</v>
      </c>
    </row>
    <row r="83" spans="1:10" ht="15" thickBot="1" x14ac:dyDescent="0.25">
      <c r="A83" s="29"/>
      <c r="B83" s="29"/>
      <c r="C83" s="29"/>
      <c r="D83" s="29"/>
      <c r="E83" s="29" t="s">
        <v>47</v>
      </c>
      <c r="F83" s="30">
        <v>122.36</v>
      </c>
      <c r="G83" s="29"/>
      <c r="H83" s="284" t="s">
        <v>48</v>
      </c>
      <c r="I83" s="284"/>
      <c r="J83" s="30">
        <v>623.45000000000005</v>
      </c>
    </row>
    <row r="84" spans="1:10" ht="1.1499999999999999" customHeight="1" thickTop="1" x14ac:dyDescent="0.2">
      <c r="A84" s="31"/>
      <c r="B84" s="31"/>
      <c r="C84" s="31"/>
      <c r="D84" s="31"/>
      <c r="E84" s="31"/>
      <c r="F84" s="31"/>
      <c r="G84" s="31"/>
      <c r="H84" s="31"/>
      <c r="I84" s="31"/>
      <c r="J84" s="31"/>
    </row>
    <row r="85" spans="1:10" ht="18" customHeight="1" x14ac:dyDescent="0.2">
      <c r="A85" s="3" t="s">
        <v>868</v>
      </c>
      <c r="B85" s="4" t="s">
        <v>19</v>
      </c>
      <c r="C85" s="3" t="s">
        <v>20</v>
      </c>
      <c r="D85" s="3" t="s">
        <v>6</v>
      </c>
      <c r="E85" s="273" t="s">
        <v>33</v>
      </c>
      <c r="F85" s="273"/>
      <c r="G85" s="12" t="s">
        <v>21</v>
      </c>
      <c r="H85" s="4" t="s">
        <v>22</v>
      </c>
      <c r="I85" s="4" t="s">
        <v>23</v>
      </c>
      <c r="J85" s="4" t="s">
        <v>7</v>
      </c>
    </row>
    <row r="86" spans="1:10" ht="39" customHeight="1" x14ac:dyDescent="0.2">
      <c r="A86" s="14" t="s">
        <v>34</v>
      </c>
      <c r="B86" s="15" t="s">
        <v>869</v>
      </c>
      <c r="C86" s="14" t="s">
        <v>25</v>
      </c>
      <c r="D86" s="14" t="s">
        <v>870</v>
      </c>
      <c r="E86" s="287" t="s">
        <v>55</v>
      </c>
      <c r="F86" s="287"/>
      <c r="G86" s="16" t="s">
        <v>28</v>
      </c>
      <c r="H86" s="18">
        <v>1</v>
      </c>
      <c r="I86" s="17">
        <v>118.49</v>
      </c>
      <c r="J86" s="17">
        <v>118.49</v>
      </c>
    </row>
    <row r="87" spans="1:10" ht="25.9" customHeight="1" x14ac:dyDescent="0.2">
      <c r="A87" s="19" t="s">
        <v>35</v>
      </c>
      <c r="B87" s="20" t="s">
        <v>324</v>
      </c>
      <c r="C87" s="19" t="s">
        <v>25</v>
      </c>
      <c r="D87" s="19" t="s">
        <v>325</v>
      </c>
      <c r="E87" s="286" t="s">
        <v>36</v>
      </c>
      <c r="F87" s="286"/>
      <c r="G87" s="21" t="s">
        <v>29</v>
      </c>
      <c r="H87" s="22">
        <v>1.0860000000000001</v>
      </c>
      <c r="I87" s="23">
        <v>15.48</v>
      </c>
      <c r="J87" s="23">
        <v>16.809999999999999</v>
      </c>
    </row>
    <row r="88" spans="1:10" ht="24" customHeight="1" x14ac:dyDescent="0.2">
      <c r="A88" s="19" t="s">
        <v>35</v>
      </c>
      <c r="B88" s="20" t="s">
        <v>326</v>
      </c>
      <c r="C88" s="19" t="s">
        <v>25</v>
      </c>
      <c r="D88" s="19" t="s">
        <v>327</v>
      </c>
      <c r="E88" s="286" t="s">
        <v>36</v>
      </c>
      <c r="F88" s="286"/>
      <c r="G88" s="21" t="s">
        <v>29</v>
      </c>
      <c r="H88" s="22">
        <v>2.7690000000000001</v>
      </c>
      <c r="I88" s="23">
        <v>19.54</v>
      </c>
      <c r="J88" s="23">
        <v>54.1</v>
      </c>
    </row>
    <row r="89" spans="1:10" ht="39" customHeight="1" x14ac:dyDescent="0.2">
      <c r="A89" s="19" t="s">
        <v>35</v>
      </c>
      <c r="B89" s="20" t="s">
        <v>328</v>
      </c>
      <c r="C89" s="19" t="s">
        <v>25</v>
      </c>
      <c r="D89" s="19" t="s">
        <v>329</v>
      </c>
      <c r="E89" s="286" t="s">
        <v>50</v>
      </c>
      <c r="F89" s="286"/>
      <c r="G89" s="21" t="s">
        <v>51</v>
      </c>
      <c r="H89" s="22">
        <v>7.9000000000000001E-2</v>
      </c>
      <c r="I89" s="23">
        <v>19.36</v>
      </c>
      <c r="J89" s="23">
        <v>1.52</v>
      </c>
    </row>
    <row r="90" spans="1:10" ht="39" customHeight="1" x14ac:dyDescent="0.2">
      <c r="A90" s="19" t="s">
        <v>35</v>
      </c>
      <c r="B90" s="20" t="s">
        <v>330</v>
      </c>
      <c r="C90" s="19" t="s">
        <v>25</v>
      </c>
      <c r="D90" s="19" t="s">
        <v>331</v>
      </c>
      <c r="E90" s="286" t="s">
        <v>50</v>
      </c>
      <c r="F90" s="286"/>
      <c r="G90" s="21" t="s">
        <v>52</v>
      </c>
      <c r="H90" s="22">
        <v>3.9E-2</v>
      </c>
      <c r="I90" s="23">
        <v>18.45</v>
      </c>
      <c r="J90" s="23">
        <v>0.71</v>
      </c>
    </row>
    <row r="91" spans="1:10" ht="25.9" customHeight="1" x14ac:dyDescent="0.2">
      <c r="A91" s="24" t="s">
        <v>39</v>
      </c>
      <c r="B91" s="25" t="s">
        <v>56</v>
      </c>
      <c r="C91" s="24" t="s">
        <v>25</v>
      </c>
      <c r="D91" s="24" t="s">
        <v>57</v>
      </c>
      <c r="E91" s="285" t="s">
        <v>40</v>
      </c>
      <c r="F91" s="285"/>
      <c r="G91" s="26" t="s">
        <v>58</v>
      </c>
      <c r="H91" s="27">
        <v>1.7000000000000001E-2</v>
      </c>
      <c r="I91" s="28">
        <v>8.31</v>
      </c>
      <c r="J91" s="28">
        <v>0.14000000000000001</v>
      </c>
    </row>
    <row r="92" spans="1:10" ht="25.9" customHeight="1" x14ac:dyDescent="0.2">
      <c r="A92" s="24" t="s">
        <v>39</v>
      </c>
      <c r="B92" s="25" t="s">
        <v>453</v>
      </c>
      <c r="C92" s="24" t="s">
        <v>25</v>
      </c>
      <c r="D92" s="24" t="s">
        <v>454</v>
      </c>
      <c r="E92" s="285" t="s">
        <v>40</v>
      </c>
      <c r="F92" s="285"/>
      <c r="G92" s="26" t="s">
        <v>26</v>
      </c>
      <c r="H92" s="27">
        <v>4.6120000000000001</v>
      </c>
      <c r="I92" s="28">
        <v>4.29</v>
      </c>
      <c r="J92" s="28">
        <v>19.78</v>
      </c>
    </row>
    <row r="93" spans="1:10" ht="25.9" customHeight="1" x14ac:dyDescent="0.2">
      <c r="A93" s="24" t="s">
        <v>39</v>
      </c>
      <c r="B93" s="25" t="s">
        <v>599</v>
      </c>
      <c r="C93" s="24" t="s">
        <v>25</v>
      </c>
      <c r="D93" s="24" t="s">
        <v>600</v>
      </c>
      <c r="E93" s="285" t="s">
        <v>40</v>
      </c>
      <c r="F93" s="285"/>
      <c r="G93" s="26" t="s">
        <v>43</v>
      </c>
      <c r="H93" s="27">
        <v>4.7E-2</v>
      </c>
      <c r="I93" s="28">
        <v>18.88</v>
      </c>
      <c r="J93" s="28">
        <v>0.88</v>
      </c>
    </row>
    <row r="94" spans="1:10" ht="25.9" customHeight="1" x14ac:dyDescent="0.2">
      <c r="A94" s="24" t="s">
        <v>39</v>
      </c>
      <c r="B94" s="25" t="s">
        <v>799</v>
      </c>
      <c r="C94" s="24" t="s">
        <v>25</v>
      </c>
      <c r="D94" s="24" t="s">
        <v>800</v>
      </c>
      <c r="E94" s="285" t="s">
        <v>40</v>
      </c>
      <c r="F94" s="285"/>
      <c r="G94" s="26" t="s">
        <v>43</v>
      </c>
      <c r="H94" s="27">
        <v>1.6E-2</v>
      </c>
      <c r="I94" s="28">
        <v>20.76</v>
      </c>
      <c r="J94" s="28">
        <v>0.33</v>
      </c>
    </row>
    <row r="95" spans="1:10" ht="25.9" customHeight="1" x14ac:dyDescent="0.2">
      <c r="A95" s="24" t="s">
        <v>39</v>
      </c>
      <c r="B95" s="25" t="s">
        <v>597</v>
      </c>
      <c r="C95" s="24" t="s">
        <v>25</v>
      </c>
      <c r="D95" s="24" t="s">
        <v>598</v>
      </c>
      <c r="E95" s="285" t="s">
        <v>40</v>
      </c>
      <c r="F95" s="285"/>
      <c r="G95" s="26" t="s">
        <v>26</v>
      </c>
      <c r="H95" s="27">
        <v>1.278</v>
      </c>
      <c r="I95" s="28">
        <v>18.78</v>
      </c>
      <c r="J95" s="28">
        <v>24</v>
      </c>
    </row>
    <row r="96" spans="1:10" ht="25.9" customHeight="1" x14ac:dyDescent="0.2">
      <c r="A96" s="24" t="s">
        <v>39</v>
      </c>
      <c r="B96" s="25" t="s">
        <v>377</v>
      </c>
      <c r="C96" s="24" t="s">
        <v>25</v>
      </c>
      <c r="D96" s="24" t="s">
        <v>378</v>
      </c>
      <c r="E96" s="285" t="s">
        <v>40</v>
      </c>
      <c r="F96" s="285"/>
      <c r="G96" s="26" t="s">
        <v>43</v>
      </c>
      <c r="H96" s="27">
        <v>0.01</v>
      </c>
      <c r="I96" s="28">
        <v>22.88</v>
      </c>
      <c r="J96" s="28">
        <v>0.22</v>
      </c>
    </row>
    <row r="97" spans="1:10" ht="25.5" x14ac:dyDescent="0.2">
      <c r="A97" s="29"/>
      <c r="B97" s="29"/>
      <c r="C97" s="29"/>
      <c r="D97" s="29"/>
      <c r="E97" s="29" t="s">
        <v>44</v>
      </c>
      <c r="F97" s="30">
        <v>31.606440842263989</v>
      </c>
      <c r="G97" s="29" t="s">
        <v>45</v>
      </c>
      <c r="H97" s="30">
        <v>27.08</v>
      </c>
      <c r="I97" s="29" t="s">
        <v>46</v>
      </c>
      <c r="J97" s="30">
        <v>58.69</v>
      </c>
    </row>
    <row r="98" spans="1:10" ht="15" thickBot="1" x14ac:dyDescent="0.25">
      <c r="A98" s="29"/>
      <c r="B98" s="29"/>
      <c r="C98" s="29"/>
      <c r="D98" s="29"/>
      <c r="E98" s="29" t="s">
        <v>47</v>
      </c>
      <c r="F98" s="30">
        <v>28.93</v>
      </c>
      <c r="G98" s="29"/>
      <c r="H98" s="284" t="s">
        <v>48</v>
      </c>
      <c r="I98" s="284"/>
      <c r="J98" s="30">
        <v>147.41999999999999</v>
      </c>
    </row>
    <row r="99" spans="1:10" ht="1.1499999999999999" customHeight="1" thickTop="1" x14ac:dyDescent="0.2">
      <c r="A99" s="31"/>
      <c r="B99" s="31"/>
      <c r="C99" s="31"/>
      <c r="D99" s="31"/>
      <c r="E99" s="31"/>
      <c r="F99" s="31"/>
      <c r="G99" s="31"/>
      <c r="H99" s="31"/>
      <c r="I99" s="31"/>
      <c r="J99" s="31"/>
    </row>
    <row r="100" spans="1:10" ht="18" customHeight="1" x14ac:dyDescent="0.2">
      <c r="A100" s="3" t="s">
        <v>871</v>
      </c>
      <c r="B100" s="4" t="s">
        <v>19</v>
      </c>
      <c r="C100" s="3" t="s">
        <v>20</v>
      </c>
      <c r="D100" s="3" t="s">
        <v>6</v>
      </c>
      <c r="E100" s="273" t="s">
        <v>33</v>
      </c>
      <c r="F100" s="273"/>
      <c r="G100" s="12" t="s">
        <v>21</v>
      </c>
      <c r="H100" s="4" t="s">
        <v>22</v>
      </c>
      <c r="I100" s="4" t="s">
        <v>23</v>
      </c>
      <c r="J100" s="4" t="s">
        <v>7</v>
      </c>
    </row>
    <row r="101" spans="1:10" ht="39" customHeight="1" x14ac:dyDescent="0.2">
      <c r="A101" s="14" t="s">
        <v>34</v>
      </c>
      <c r="B101" s="15" t="s">
        <v>455</v>
      </c>
      <c r="C101" s="14" t="s">
        <v>25</v>
      </c>
      <c r="D101" s="14" t="s">
        <v>456</v>
      </c>
      <c r="E101" s="287" t="s">
        <v>55</v>
      </c>
      <c r="F101" s="287"/>
      <c r="G101" s="16" t="s">
        <v>28</v>
      </c>
      <c r="H101" s="18">
        <v>1</v>
      </c>
      <c r="I101" s="17">
        <v>60.42</v>
      </c>
      <c r="J101" s="17">
        <v>60.42</v>
      </c>
    </row>
    <row r="102" spans="1:10" ht="25.9" customHeight="1" x14ac:dyDescent="0.2">
      <c r="A102" s="19" t="s">
        <v>35</v>
      </c>
      <c r="B102" s="20" t="s">
        <v>324</v>
      </c>
      <c r="C102" s="19" t="s">
        <v>25</v>
      </c>
      <c r="D102" s="19" t="s">
        <v>325</v>
      </c>
      <c r="E102" s="286" t="s">
        <v>36</v>
      </c>
      <c r="F102" s="286"/>
      <c r="G102" s="21" t="s">
        <v>29</v>
      </c>
      <c r="H102" s="22">
        <v>0.47099999999999997</v>
      </c>
      <c r="I102" s="23">
        <v>15.48</v>
      </c>
      <c r="J102" s="23">
        <v>7.29</v>
      </c>
    </row>
    <row r="103" spans="1:10" ht="24" customHeight="1" x14ac:dyDescent="0.2">
      <c r="A103" s="19" t="s">
        <v>35</v>
      </c>
      <c r="B103" s="20" t="s">
        <v>326</v>
      </c>
      <c r="C103" s="19" t="s">
        <v>25</v>
      </c>
      <c r="D103" s="19" t="s">
        <v>327</v>
      </c>
      <c r="E103" s="286" t="s">
        <v>36</v>
      </c>
      <c r="F103" s="286"/>
      <c r="G103" s="21" t="s">
        <v>29</v>
      </c>
      <c r="H103" s="22">
        <v>1.145</v>
      </c>
      <c r="I103" s="23">
        <v>19.54</v>
      </c>
      <c r="J103" s="23">
        <v>22.37</v>
      </c>
    </row>
    <row r="104" spans="1:10" ht="39" customHeight="1" x14ac:dyDescent="0.2">
      <c r="A104" s="19" t="s">
        <v>35</v>
      </c>
      <c r="B104" s="20" t="s">
        <v>328</v>
      </c>
      <c r="C104" s="19" t="s">
        <v>25</v>
      </c>
      <c r="D104" s="19" t="s">
        <v>329</v>
      </c>
      <c r="E104" s="286" t="s">
        <v>50</v>
      </c>
      <c r="F104" s="286"/>
      <c r="G104" s="21" t="s">
        <v>51</v>
      </c>
      <c r="H104" s="22">
        <v>1.7000000000000001E-2</v>
      </c>
      <c r="I104" s="23">
        <v>19.36</v>
      </c>
      <c r="J104" s="23">
        <v>0.32</v>
      </c>
    </row>
    <row r="105" spans="1:10" ht="39" customHeight="1" x14ac:dyDescent="0.2">
      <c r="A105" s="19" t="s">
        <v>35</v>
      </c>
      <c r="B105" s="20" t="s">
        <v>330</v>
      </c>
      <c r="C105" s="19" t="s">
        <v>25</v>
      </c>
      <c r="D105" s="19" t="s">
        <v>331</v>
      </c>
      <c r="E105" s="286" t="s">
        <v>50</v>
      </c>
      <c r="F105" s="286"/>
      <c r="G105" s="21" t="s">
        <v>52</v>
      </c>
      <c r="H105" s="22">
        <v>1.4E-2</v>
      </c>
      <c r="I105" s="23">
        <v>18.45</v>
      </c>
      <c r="J105" s="23">
        <v>0.25</v>
      </c>
    </row>
    <row r="106" spans="1:10" ht="25.9" customHeight="1" x14ac:dyDescent="0.2">
      <c r="A106" s="24" t="s">
        <v>39</v>
      </c>
      <c r="B106" s="25" t="s">
        <v>56</v>
      </c>
      <c r="C106" s="24" t="s">
        <v>25</v>
      </c>
      <c r="D106" s="24" t="s">
        <v>57</v>
      </c>
      <c r="E106" s="285" t="s">
        <v>40</v>
      </c>
      <c r="F106" s="285"/>
      <c r="G106" s="26" t="s">
        <v>58</v>
      </c>
      <c r="H106" s="27">
        <v>1.7000000000000001E-2</v>
      </c>
      <c r="I106" s="28">
        <v>8.31</v>
      </c>
      <c r="J106" s="28">
        <v>0.14000000000000001</v>
      </c>
    </row>
    <row r="107" spans="1:10" ht="25.9" customHeight="1" x14ac:dyDescent="0.2">
      <c r="A107" s="24" t="s">
        <v>39</v>
      </c>
      <c r="B107" s="25" t="s">
        <v>451</v>
      </c>
      <c r="C107" s="24" t="s">
        <v>25</v>
      </c>
      <c r="D107" s="24" t="s">
        <v>452</v>
      </c>
      <c r="E107" s="285" t="s">
        <v>40</v>
      </c>
      <c r="F107" s="285"/>
      <c r="G107" s="26" t="s">
        <v>26</v>
      </c>
      <c r="H107" s="27">
        <v>0.60499999999999998</v>
      </c>
      <c r="I107" s="28">
        <v>12.29</v>
      </c>
      <c r="J107" s="28">
        <v>7.43</v>
      </c>
    </row>
    <row r="108" spans="1:10" ht="25.9" customHeight="1" x14ac:dyDescent="0.2">
      <c r="A108" s="24" t="s">
        <v>39</v>
      </c>
      <c r="B108" s="25" t="s">
        <v>453</v>
      </c>
      <c r="C108" s="24" t="s">
        <v>25</v>
      </c>
      <c r="D108" s="24" t="s">
        <v>454</v>
      </c>
      <c r="E108" s="285" t="s">
        <v>40</v>
      </c>
      <c r="F108" s="285"/>
      <c r="G108" s="26" t="s">
        <v>26</v>
      </c>
      <c r="H108" s="27">
        <v>0.56699999999999995</v>
      </c>
      <c r="I108" s="28">
        <v>4.29</v>
      </c>
      <c r="J108" s="28">
        <v>2.4300000000000002</v>
      </c>
    </row>
    <row r="109" spans="1:10" ht="25.9" customHeight="1" x14ac:dyDescent="0.2">
      <c r="A109" s="24" t="s">
        <v>39</v>
      </c>
      <c r="B109" s="25" t="s">
        <v>599</v>
      </c>
      <c r="C109" s="24" t="s">
        <v>25</v>
      </c>
      <c r="D109" s="24" t="s">
        <v>600</v>
      </c>
      <c r="E109" s="285" t="s">
        <v>40</v>
      </c>
      <c r="F109" s="285"/>
      <c r="G109" s="26" t="s">
        <v>43</v>
      </c>
      <c r="H109" s="27">
        <v>2.5999999999999999E-2</v>
      </c>
      <c r="I109" s="28">
        <v>18.88</v>
      </c>
      <c r="J109" s="28">
        <v>0.49</v>
      </c>
    </row>
    <row r="110" spans="1:10" ht="25.9" customHeight="1" x14ac:dyDescent="0.2">
      <c r="A110" s="24" t="s">
        <v>39</v>
      </c>
      <c r="B110" s="25" t="s">
        <v>597</v>
      </c>
      <c r="C110" s="24" t="s">
        <v>25</v>
      </c>
      <c r="D110" s="24" t="s">
        <v>598</v>
      </c>
      <c r="E110" s="285" t="s">
        <v>40</v>
      </c>
      <c r="F110" s="285"/>
      <c r="G110" s="26" t="s">
        <v>26</v>
      </c>
      <c r="H110" s="27">
        <v>1.008</v>
      </c>
      <c r="I110" s="28">
        <v>18.78</v>
      </c>
      <c r="J110" s="28">
        <v>18.93</v>
      </c>
    </row>
    <row r="111" spans="1:10" ht="25.9" customHeight="1" x14ac:dyDescent="0.2">
      <c r="A111" s="24" t="s">
        <v>39</v>
      </c>
      <c r="B111" s="25" t="s">
        <v>377</v>
      </c>
      <c r="C111" s="24" t="s">
        <v>25</v>
      </c>
      <c r="D111" s="24" t="s">
        <v>378</v>
      </c>
      <c r="E111" s="285" t="s">
        <v>40</v>
      </c>
      <c r="F111" s="285"/>
      <c r="G111" s="26" t="s">
        <v>43</v>
      </c>
      <c r="H111" s="27">
        <v>3.4000000000000002E-2</v>
      </c>
      <c r="I111" s="28">
        <v>22.88</v>
      </c>
      <c r="J111" s="28">
        <v>0.77</v>
      </c>
    </row>
    <row r="112" spans="1:10" ht="25.5" x14ac:dyDescent="0.2">
      <c r="A112" s="29"/>
      <c r="B112" s="29"/>
      <c r="C112" s="29"/>
      <c r="D112" s="29"/>
      <c r="E112" s="29" t="s">
        <v>44</v>
      </c>
      <c r="F112" s="30">
        <v>13.054014755775755</v>
      </c>
      <c r="G112" s="29" t="s">
        <v>45</v>
      </c>
      <c r="H112" s="30">
        <v>11.19</v>
      </c>
      <c r="I112" s="29" t="s">
        <v>46</v>
      </c>
      <c r="J112" s="30">
        <v>24.24</v>
      </c>
    </row>
    <row r="113" spans="1:10" ht="15" thickBot="1" x14ac:dyDescent="0.25">
      <c r="A113" s="29"/>
      <c r="B113" s="29"/>
      <c r="C113" s="29"/>
      <c r="D113" s="29"/>
      <c r="E113" s="29" t="s">
        <v>47</v>
      </c>
      <c r="F113" s="30">
        <v>14.75</v>
      </c>
      <c r="G113" s="29"/>
      <c r="H113" s="284" t="s">
        <v>48</v>
      </c>
      <c r="I113" s="284"/>
      <c r="J113" s="30">
        <v>75.17</v>
      </c>
    </row>
    <row r="114" spans="1:10" ht="1.1499999999999999" customHeight="1" thickTop="1" x14ac:dyDescent="0.2">
      <c r="A114" s="31"/>
      <c r="B114" s="31"/>
      <c r="C114" s="31"/>
      <c r="D114" s="31"/>
      <c r="E114" s="31"/>
      <c r="F114" s="31"/>
      <c r="G114" s="31"/>
      <c r="H114" s="31"/>
      <c r="I114" s="31"/>
      <c r="J114" s="31"/>
    </row>
    <row r="115" spans="1:10" ht="18" customHeight="1" x14ac:dyDescent="0.2">
      <c r="A115" s="3" t="s">
        <v>872</v>
      </c>
      <c r="B115" s="4" t="s">
        <v>19</v>
      </c>
      <c r="C115" s="3" t="s">
        <v>20</v>
      </c>
      <c r="D115" s="3" t="s">
        <v>6</v>
      </c>
      <c r="E115" s="273" t="s">
        <v>33</v>
      </c>
      <c r="F115" s="273"/>
      <c r="G115" s="12" t="s">
        <v>21</v>
      </c>
      <c r="H115" s="4" t="s">
        <v>22</v>
      </c>
      <c r="I115" s="4" t="s">
        <v>23</v>
      </c>
      <c r="J115" s="4" t="s">
        <v>7</v>
      </c>
    </row>
    <row r="116" spans="1:10" ht="25.9" customHeight="1" x14ac:dyDescent="0.2">
      <c r="A116" s="14" t="s">
        <v>34</v>
      </c>
      <c r="B116" s="15" t="s">
        <v>355</v>
      </c>
      <c r="C116" s="14" t="s">
        <v>25</v>
      </c>
      <c r="D116" s="14" t="s">
        <v>356</v>
      </c>
      <c r="E116" s="287" t="s">
        <v>55</v>
      </c>
      <c r="F116" s="287"/>
      <c r="G116" s="16" t="s">
        <v>43</v>
      </c>
      <c r="H116" s="18">
        <v>1</v>
      </c>
      <c r="I116" s="17">
        <v>13.91</v>
      </c>
      <c r="J116" s="17">
        <v>13.91</v>
      </c>
    </row>
    <row r="117" spans="1:10" ht="24" customHeight="1" x14ac:dyDescent="0.2">
      <c r="A117" s="19" t="s">
        <v>35</v>
      </c>
      <c r="B117" s="20" t="s">
        <v>461</v>
      </c>
      <c r="C117" s="19" t="s">
        <v>25</v>
      </c>
      <c r="D117" s="19" t="s">
        <v>462</v>
      </c>
      <c r="E117" s="286" t="s">
        <v>36</v>
      </c>
      <c r="F117" s="286"/>
      <c r="G117" s="21" t="s">
        <v>29</v>
      </c>
      <c r="H117" s="22">
        <v>4.9000000000000002E-2</v>
      </c>
      <c r="I117" s="23">
        <v>15.59</v>
      </c>
      <c r="J117" s="23">
        <v>0.76</v>
      </c>
    </row>
    <row r="118" spans="1:10" ht="24" customHeight="1" x14ac:dyDescent="0.2">
      <c r="A118" s="19" t="s">
        <v>35</v>
      </c>
      <c r="B118" s="20" t="s">
        <v>485</v>
      </c>
      <c r="C118" s="19" t="s">
        <v>25</v>
      </c>
      <c r="D118" s="19" t="s">
        <v>486</v>
      </c>
      <c r="E118" s="286" t="s">
        <v>36</v>
      </c>
      <c r="F118" s="286"/>
      <c r="G118" s="21" t="s">
        <v>29</v>
      </c>
      <c r="H118" s="22">
        <v>0.151</v>
      </c>
      <c r="I118" s="23">
        <v>19.68</v>
      </c>
      <c r="J118" s="23">
        <v>2.97</v>
      </c>
    </row>
    <row r="119" spans="1:10" ht="25.9" customHeight="1" x14ac:dyDescent="0.2">
      <c r="A119" s="19" t="s">
        <v>35</v>
      </c>
      <c r="B119" s="20" t="s">
        <v>371</v>
      </c>
      <c r="C119" s="19" t="s">
        <v>25</v>
      </c>
      <c r="D119" s="19" t="s">
        <v>372</v>
      </c>
      <c r="E119" s="286" t="s">
        <v>55</v>
      </c>
      <c r="F119" s="286"/>
      <c r="G119" s="21" t="s">
        <v>43</v>
      </c>
      <c r="H119" s="22">
        <v>1</v>
      </c>
      <c r="I119" s="23">
        <v>9.35</v>
      </c>
      <c r="J119" s="23">
        <v>9.35</v>
      </c>
    </row>
    <row r="120" spans="1:10" ht="39" customHeight="1" x14ac:dyDescent="0.2">
      <c r="A120" s="24" t="s">
        <v>39</v>
      </c>
      <c r="B120" s="25" t="s">
        <v>89</v>
      </c>
      <c r="C120" s="24" t="s">
        <v>25</v>
      </c>
      <c r="D120" s="24" t="s">
        <v>90</v>
      </c>
      <c r="E120" s="285" t="s">
        <v>40</v>
      </c>
      <c r="F120" s="285"/>
      <c r="G120" s="26" t="s">
        <v>30</v>
      </c>
      <c r="H120" s="27">
        <v>1.19</v>
      </c>
      <c r="I120" s="28">
        <v>0.19</v>
      </c>
      <c r="J120" s="28">
        <v>0.22</v>
      </c>
    </row>
    <row r="121" spans="1:10" ht="25.9" customHeight="1" x14ac:dyDescent="0.2">
      <c r="A121" s="24" t="s">
        <v>39</v>
      </c>
      <c r="B121" s="25" t="s">
        <v>91</v>
      </c>
      <c r="C121" s="24" t="s">
        <v>25</v>
      </c>
      <c r="D121" s="24" t="s">
        <v>92</v>
      </c>
      <c r="E121" s="285" t="s">
        <v>40</v>
      </c>
      <c r="F121" s="285"/>
      <c r="G121" s="26" t="s">
        <v>43</v>
      </c>
      <c r="H121" s="27">
        <v>2.5000000000000001E-2</v>
      </c>
      <c r="I121" s="28">
        <v>24.76</v>
      </c>
      <c r="J121" s="28">
        <v>0.61</v>
      </c>
    </row>
    <row r="122" spans="1:10" ht="25.5" x14ac:dyDescent="0.2">
      <c r="A122" s="29"/>
      <c r="B122" s="29"/>
      <c r="C122" s="29"/>
      <c r="D122" s="29"/>
      <c r="E122" s="29" t="s">
        <v>44</v>
      </c>
      <c r="F122" s="30">
        <v>1.8902471861704992</v>
      </c>
      <c r="G122" s="29" t="s">
        <v>45</v>
      </c>
      <c r="H122" s="30">
        <v>1.62</v>
      </c>
      <c r="I122" s="29" t="s">
        <v>46</v>
      </c>
      <c r="J122" s="30">
        <v>3.51</v>
      </c>
    </row>
    <row r="123" spans="1:10" ht="15" thickBot="1" x14ac:dyDescent="0.25">
      <c r="A123" s="29"/>
      <c r="B123" s="29"/>
      <c r="C123" s="29"/>
      <c r="D123" s="29"/>
      <c r="E123" s="29" t="s">
        <v>47</v>
      </c>
      <c r="F123" s="30">
        <v>3.39</v>
      </c>
      <c r="G123" s="29"/>
      <c r="H123" s="284" t="s">
        <v>48</v>
      </c>
      <c r="I123" s="284"/>
      <c r="J123" s="30">
        <v>17.3</v>
      </c>
    </row>
    <row r="124" spans="1:10" ht="1.1499999999999999" customHeight="1" thickTop="1" x14ac:dyDescent="0.2">
      <c r="A124" s="31"/>
      <c r="B124" s="31"/>
      <c r="C124" s="31"/>
      <c r="D124" s="31"/>
      <c r="E124" s="31"/>
      <c r="F124" s="31"/>
      <c r="G124" s="31"/>
      <c r="H124" s="31"/>
      <c r="I124" s="31"/>
      <c r="J124" s="31"/>
    </row>
    <row r="125" spans="1:10" ht="18" customHeight="1" x14ac:dyDescent="0.2">
      <c r="A125" s="3" t="s">
        <v>873</v>
      </c>
      <c r="B125" s="4" t="s">
        <v>19</v>
      </c>
      <c r="C125" s="3" t="s">
        <v>20</v>
      </c>
      <c r="D125" s="3" t="s">
        <v>6</v>
      </c>
      <c r="E125" s="273" t="s">
        <v>33</v>
      </c>
      <c r="F125" s="273"/>
      <c r="G125" s="12" t="s">
        <v>21</v>
      </c>
      <c r="H125" s="4" t="s">
        <v>22</v>
      </c>
      <c r="I125" s="4" t="s">
        <v>23</v>
      </c>
      <c r="J125" s="4" t="s">
        <v>7</v>
      </c>
    </row>
    <row r="126" spans="1:10" ht="25.9" customHeight="1" x14ac:dyDescent="0.2">
      <c r="A126" s="14" t="s">
        <v>34</v>
      </c>
      <c r="B126" s="15" t="s">
        <v>357</v>
      </c>
      <c r="C126" s="14" t="s">
        <v>25</v>
      </c>
      <c r="D126" s="14" t="s">
        <v>358</v>
      </c>
      <c r="E126" s="287" t="s">
        <v>55</v>
      </c>
      <c r="F126" s="287"/>
      <c r="G126" s="16" t="s">
        <v>43</v>
      </c>
      <c r="H126" s="18">
        <v>1</v>
      </c>
      <c r="I126" s="17">
        <v>13</v>
      </c>
      <c r="J126" s="17">
        <v>13</v>
      </c>
    </row>
    <row r="127" spans="1:10" ht="24" customHeight="1" x14ac:dyDescent="0.2">
      <c r="A127" s="19" t="s">
        <v>35</v>
      </c>
      <c r="B127" s="20" t="s">
        <v>461</v>
      </c>
      <c r="C127" s="19" t="s">
        <v>25</v>
      </c>
      <c r="D127" s="19" t="s">
        <v>462</v>
      </c>
      <c r="E127" s="286" t="s">
        <v>36</v>
      </c>
      <c r="F127" s="286"/>
      <c r="G127" s="21" t="s">
        <v>29</v>
      </c>
      <c r="H127" s="22">
        <v>3.7499999999999999E-2</v>
      </c>
      <c r="I127" s="23">
        <v>15.59</v>
      </c>
      <c r="J127" s="23">
        <v>0.57999999999999996</v>
      </c>
    </row>
    <row r="128" spans="1:10" ht="24" customHeight="1" x14ac:dyDescent="0.2">
      <c r="A128" s="19" t="s">
        <v>35</v>
      </c>
      <c r="B128" s="20" t="s">
        <v>485</v>
      </c>
      <c r="C128" s="19" t="s">
        <v>25</v>
      </c>
      <c r="D128" s="19" t="s">
        <v>486</v>
      </c>
      <c r="E128" s="286" t="s">
        <v>36</v>
      </c>
      <c r="F128" s="286"/>
      <c r="G128" s="21" t="s">
        <v>29</v>
      </c>
      <c r="H128" s="22">
        <v>0.11550000000000001</v>
      </c>
      <c r="I128" s="23">
        <v>19.68</v>
      </c>
      <c r="J128" s="23">
        <v>2.27</v>
      </c>
    </row>
    <row r="129" spans="1:10" ht="25.9" customHeight="1" x14ac:dyDescent="0.2">
      <c r="A129" s="19" t="s">
        <v>35</v>
      </c>
      <c r="B129" s="20">
        <v>92802</v>
      </c>
      <c r="C129" s="19" t="s">
        <v>25</v>
      </c>
      <c r="D129" s="19" t="s">
        <v>494</v>
      </c>
      <c r="E129" s="286" t="s">
        <v>55</v>
      </c>
      <c r="F129" s="286"/>
      <c r="G129" s="21" t="s">
        <v>43</v>
      </c>
      <c r="H129" s="22">
        <v>1</v>
      </c>
      <c r="I129" s="23">
        <v>9.41</v>
      </c>
      <c r="J129" s="23">
        <v>9.41</v>
      </c>
    </row>
    <row r="130" spans="1:10" ht="39" customHeight="1" x14ac:dyDescent="0.2">
      <c r="A130" s="24" t="s">
        <v>39</v>
      </c>
      <c r="B130" s="25" t="s">
        <v>89</v>
      </c>
      <c r="C130" s="24" t="s">
        <v>25</v>
      </c>
      <c r="D130" s="24" t="s">
        <v>90</v>
      </c>
      <c r="E130" s="285" t="s">
        <v>40</v>
      </c>
      <c r="F130" s="285"/>
      <c r="G130" s="26" t="s">
        <v>30</v>
      </c>
      <c r="H130" s="27">
        <v>0.72399999999999998</v>
      </c>
      <c r="I130" s="28">
        <v>0.19</v>
      </c>
      <c r="J130" s="28">
        <v>0.13</v>
      </c>
    </row>
    <row r="131" spans="1:10" ht="25.9" customHeight="1" x14ac:dyDescent="0.2">
      <c r="A131" s="24" t="s">
        <v>39</v>
      </c>
      <c r="B131" s="25" t="s">
        <v>91</v>
      </c>
      <c r="C131" s="24" t="s">
        <v>25</v>
      </c>
      <c r="D131" s="24" t="s">
        <v>92</v>
      </c>
      <c r="E131" s="285" t="s">
        <v>40</v>
      </c>
      <c r="F131" s="285"/>
      <c r="G131" s="26" t="s">
        <v>43</v>
      </c>
      <c r="H131" s="27">
        <v>2.5000000000000001E-2</v>
      </c>
      <c r="I131" s="28">
        <v>24.76</v>
      </c>
      <c r="J131" s="28">
        <v>0.61</v>
      </c>
    </row>
    <row r="132" spans="1:10" ht="25.5" x14ac:dyDescent="0.2">
      <c r="A132" s="29"/>
      <c r="B132" s="29"/>
      <c r="C132" s="29"/>
      <c r="D132" s="29"/>
      <c r="E132" s="29" t="s">
        <v>44</v>
      </c>
      <c r="F132" s="30">
        <v>1.3732565027734396</v>
      </c>
      <c r="G132" s="29" t="s">
        <v>45</v>
      </c>
      <c r="H132" s="30">
        <v>1.18</v>
      </c>
      <c r="I132" s="29" t="s">
        <v>46</v>
      </c>
      <c r="J132" s="30">
        <v>2.5499999999999998</v>
      </c>
    </row>
    <row r="133" spans="1:10" ht="15" thickBot="1" x14ac:dyDescent="0.25">
      <c r="A133" s="29"/>
      <c r="B133" s="29"/>
      <c r="C133" s="29"/>
      <c r="D133" s="29"/>
      <c r="E133" s="29" t="s">
        <v>47</v>
      </c>
      <c r="F133" s="30">
        <v>3.17</v>
      </c>
      <c r="G133" s="29"/>
      <c r="H133" s="284" t="s">
        <v>48</v>
      </c>
      <c r="I133" s="284"/>
      <c r="J133" s="30">
        <v>16.170000000000002</v>
      </c>
    </row>
    <row r="134" spans="1:10" ht="1.1499999999999999" customHeight="1" thickTop="1" x14ac:dyDescent="0.2">
      <c r="A134" s="31"/>
      <c r="B134" s="31"/>
      <c r="C134" s="31"/>
      <c r="D134" s="31"/>
      <c r="E134" s="31"/>
      <c r="F134" s="31"/>
      <c r="G134" s="31"/>
      <c r="H134" s="31"/>
      <c r="I134" s="31"/>
      <c r="J134" s="31"/>
    </row>
    <row r="135" spans="1:10" ht="18" customHeight="1" x14ac:dyDescent="0.2">
      <c r="A135" s="3" t="s">
        <v>874</v>
      </c>
      <c r="B135" s="4" t="s">
        <v>19</v>
      </c>
      <c r="C135" s="3" t="s">
        <v>20</v>
      </c>
      <c r="D135" s="3" t="s">
        <v>6</v>
      </c>
      <c r="E135" s="273" t="s">
        <v>33</v>
      </c>
      <c r="F135" s="273"/>
      <c r="G135" s="12" t="s">
        <v>21</v>
      </c>
      <c r="H135" s="4" t="s">
        <v>22</v>
      </c>
      <c r="I135" s="4" t="s">
        <v>23</v>
      </c>
      <c r="J135" s="4" t="s">
        <v>7</v>
      </c>
    </row>
    <row r="136" spans="1:10" ht="25.9" customHeight="1" x14ac:dyDescent="0.2">
      <c r="A136" s="14" t="s">
        <v>34</v>
      </c>
      <c r="B136" s="15" t="s">
        <v>359</v>
      </c>
      <c r="C136" s="14" t="s">
        <v>25</v>
      </c>
      <c r="D136" s="14" t="s">
        <v>360</v>
      </c>
      <c r="E136" s="287" t="s">
        <v>55</v>
      </c>
      <c r="F136" s="287"/>
      <c r="G136" s="16" t="s">
        <v>43</v>
      </c>
      <c r="H136" s="18">
        <v>1</v>
      </c>
      <c r="I136" s="17">
        <v>11.61</v>
      </c>
      <c r="J136" s="17">
        <v>11.61</v>
      </c>
    </row>
    <row r="137" spans="1:10" ht="24" customHeight="1" x14ac:dyDescent="0.2">
      <c r="A137" s="19" t="s">
        <v>35</v>
      </c>
      <c r="B137" s="20" t="s">
        <v>461</v>
      </c>
      <c r="C137" s="19" t="s">
        <v>25</v>
      </c>
      <c r="D137" s="19" t="s">
        <v>462</v>
      </c>
      <c r="E137" s="286" t="s">
        <v>36</v>
      </c>
      <c r="F137" s="286"/>
      <c r="G137" s="21" t="s">
        <v>29</v>
      </c>
      <c r="H137" s="22">
        <v>2.9000000000000001E-2</v>
      </c>
      <c r="I137" s="23">
        <v>15.59</v>
      </c>
      <c r="J137" s="23">
        <v>0.45</v>
      </c>
    </row>
    <row r="138" spans="1:10" ht="24" customHeight="1" x14ac:dyDescent="0.2">
      <c r="A138" s="19" t="s">
        <v>35</v>
      </c>
      <c r="B138" s="20" t="s">
        <v>485</v>
      </c>
      <c r="C138" s="19" t="s">
        <v>25</v>
      </c>
      <c r="D138" s="19" t="s">
        <v>486</v>
      </c>
      <c r="E138" s="286" t="s">
        <v>36</v>
      </c>
      <c r="F138" s="286"/>
      <c r="G138" s="21" t="s">
        <v>29</v>
      </c>
      <c r="H138" s="22">
        <v>8.8999999999999996E-2</v>
      </c>
      <c r="I138" s="23">
        <v>19.68</v>
      </c>
      <c r="J138" s="23">
        <v>1.75</v>
      </c>
    </row>
    <row r="139" spans="1:10" ht="25.9" customHeight="1" x14ac:dyDescent="0.2">
      <c r="A139" s="19" t="s">
        <v>35</v>
      </c>
      <c r="B139" s="20" t="s">
        <v>489</v>
      </c>
      <c r="C139" s="19" t="s">
        <v>25</v>
      </c>
      <c r="D139" s="19" t="s">
        <v>490</v>
      </c>
      <c r="E139" s="286" t="s">
        <v>55</v>
      </c>
      <c r="F139" s="286"/>
      <c r="G139" s="21" t="s">
        <v>43</v>
      </c>
      <c r="H139" s="22">
        <v>1</v>
      </c>
      <c r="I139" s="23">
        <v>8.7200000000000006</v>
      </c>
      <c r="J139" s="23">
        <v>8.7200000000000006</v>
      </c>
    </row>
    <row r="140" spans="1:10" ht="39" customHeight="1" x14ac:dyDescent="0.2">
      <c r="A140" s="24" t="s">
        <v>39</v>
      </c>
      <c r="B140" s="25" t="s">
        <v>89</v>
      </c>
      <c r="C140" s="24" t="s">
        <v>25</v>
      </c>
      <c r="D140" s="24" t="s">
        <v>90</v>
      </c>
      <c r="E140" s="285" t="s">
        <v>40</v>
      </c>
      <c r="F140" s="285"/>
      <c r="G140" s="26" t="s">
        <v>30</v>
      </c>
      <c r="H140" s="27">
        <v>0.46550000000000002</v>
      </c>
      <c r="I140" s="28">
        <v>0.19</v>
      </c>
      <c r="J140" s="28">
        <v>0.08</v>
      </c>
    </row>
    <row r="141" spans="1:10" ht="25.9" customHeight="1" x14ac:dyDescent="0.2">
      <c r="A141" s="24" t="s">
        <v>39</v>
      </c>
      <c r="B141" s="25" t="s">
        <v>91</v>
      </c>
      <c r="C141" s="24" t="s">
        <v>25</v>
      </c>
      <c r="D141" s="24" t="s">
        <v>92</v>
      </c>
      <c r="E141" s="285" t="s">
        <v>40</v>
      </c>
      <c r="F141" s="285"/>
      <c r="G141" s="26" t="s">
        <v>43</v>
      </c>
      <c r="H141" s="27">
        <v>2.5000000000000001E-2</v>
      </c>
      <c r="I141" s="28">
        <v>24.76</v>
      </c>
      <c r="J141" s="28">
        <v>0.61</v>
      </c>
    </row>
    <row r="142" spans="1:10" ht="25.5" x14ac:dyDescent="0.2">
      <c r="A142" s="29"/>
      <c r="B142" s="29"/>
      <c r="C142" s="29"/>
      <c r="D142" s="29"/>
      <c r="E142" s="29" t="s">
        <v>44</v>
      </c>
      <c r="F142" s="30">
        <v>1.0178254079379612</v>
      </c>
      <c r="G142" s="29" t="s">
        <v>45</v>
      </c>
      <c r="H142" s="30">
        <v>0.87</v>
      </c>
      <c r="I142" s="29" t="s">
        <v>46</v>
      </c>
      <c r="J142" s="30">
        <v>1.89</v>
      </c>
    </row>
    <row r="143" spans="1:10" ht="15" thickBot="1" x14ac:dyDescent="0.25">
      <c r="A143" s="29"/>
      <c r="B143" s="29"/>
      <c r="C143" s="29"/>
      <c r="D143" s="29"/>
      <c r="E143" s="29" t="s">
        <v>47</v>
      </c>
      <c r="F143" s="30">
        <v>2.83</v>
      </c>
      <c r="G143" s="29"/>
      <c r="H143" s="284" t="s">
        <v>48</v>
      </c>
      <c r="I143" s="284"/>
      <c r="J143" s="30">
        <v>14.44</v>
      </c>
    </row>
    <row r="144" spans="1:10" ht="1.1499999999999999" customHeight="1" thickTop="1" x14ac:dyDescent="0.2">
      <c r="A144" s="31"/>
      <c r="B144" s="31"/>
      <c r="C144" s="31"/>
      <c r="D144" s="31"/>
      <c r="E144" s="31"/>
      <c r="F144" s="31"/>
      <c r="G144" s="31"/>
      <c r="H144" s="31"/>
      <c r="I144" s="31"/>
      <c r="J144" s="31"/>
    </row>
    <row r="145" spans="1:10" ht="18" customHeight="1" x14ac:dyDescent="0.2">
      <c r="A145" s="3" t="s">
        <v>875</v>
      </c>
      <c r="B145" s="4" t="s">
        <v>19</v>
      </c>
      <c r="C145" s="3" t="s">
        <v>20</v>
      </c>
      <c r="D145" s="3" t="s">
        <v>6</v>
      </c>
      <c r="E145" s="273" t="s">
        <v>33</v>
      </c>
      <c r="F145" s="273"/>
      <c r="G145" s="12" t="s">
        <v>21</v>
      </c>
      <c r="H145" s="4" t="s">
        <v>22</v>
      </c>
      <c r="I145" s="4" t="s">
        <v>23</v>
      </c>
      <c r="J145" s="4" t="s">
        <v>7</v>
      </c>
    </row>
    <row r="146" spans="1:10" ht="25.9" customHeight="1" x14ac:dyDescent="0.2">
      <c r="A146" s="14" t="s">
        <v>34</v>
      </c>
      <c r="B146" s="15" t="s">
        <v>361</v>
      </c>
      <c r="C146" s="14" t="s">
        <v>25</v>
      </c>
      <c r="D146" s="14" t="s">
        <v>362</v>
      </c>
      <c r="E146" s="287" t="s">
        <v>55</v>
      </c>
      <c r="F146" s="287"/>
      <c r="G146" s="16" t="s">
        <v>43</v>
      </c>
      <c r="H146" s="18">
        <v>1</v>
      </c>
      <c r="I146" s="17">
        <v>9.82</v>
      </c>
      <c r="J146" s="17">
        <v>9.82</v>
      </c>
    </row>
    <row r="147" spans="1:10" ht="24" customHeight="1" x14ac:dyDescent="0.2">
      <c r="A147" s="19" t="s">
        <v>35</v>
      </c>
      <c r="B147" s="20" t="s">
        <v>461</v>
      </c>
      <c r="C147" s="19" t="s">
        <v>25</v>
      </c>
      <c r="D147" s="19" t="s">
        <v>462</v>
      </c>
      <c r="E147" s="286" t="s">
        <v>36</v>
      </c>
      <c r="F147" s="286"/>
      <c r="G147" s="21" t="s">
        <v>29</v>
      </c>
      <c r="H147" s="22">
        <v>2.1999999999999999E-2</v>
      </c>
      <c r="I147" s="23">
        <v>15.59</v>
      </c>
      <c r="J147" s="23">
        <v>0.34</v>
      </c>
    </row>
    <row r="148" spans="1:10" ht="24" customHeight="1" x14ac:dyDescent="0.2">
      <c r="A148" s="19" t="s">
        <v>35</v>
      </c>
      <c r="B148" s="20" t="s">
        <v>485</v>
      </c>
      <c r="C148" s="19" t="s">
        <v>25</v>
      </c>
      <c r="D148" s="19" t="s">
        <v>486</v>
      </c>
      <c r="E148" s="286" t="s">
        <v>36</v>
      </c>
      <c r="F148" s="286"/>
      <c r="G148" s="21" t="s">
        <v>29</v>
      </c>
      <c r="H148" s="22">
        <v>6.8000000000000005E-2</v>
      </c>
      <c r="I148" s="23">
        <v>19.68</v>
      </c>
      <c r="J148" s="23">
        <v>1.33</v>
      </c>
    </row>
    <row r="149" spans="1:10" ht="25.9" customHeight="1" x14ac:dyDescent="0.2">
      <c r="A149" s="19" t="s">
        <v>35</v>
      </c>
      <c r="B149" s="20" t="s">
        <v>491</v>
      </c>
      <c r="C149" s="19" t="s">
        <v>25</v>
      </c>
      <c r="D149" s="19" t="s">
        <v>492</v>
      </c>
      <c r="E149" s="286" t="s">
        <v>55</v>
      </c>
      <c r="F149" s="286"/>
      <c r="G149" s="21" t="s">
        <v>43</v>
      </c>
      <c r="H149" s="22">
        <v>1</v>
      </c>
      <c r="I149" s="23">
        <v>7.49</v>
      </c>
      <c r="J149" s="23">
        <v>7.49</v>
      </c>
    </row>
    <row r="150" spans="1:10" ht="39" customHeight="1" x14ac:dyDescent="0.2">
      <c r="A150" s="24" t="s">
        <v>39</v>
      </c>
      <c r="B150" s="25" t="s">
        <v>89</v>
      </c>
      <c r="C150" s="24" t="s">
        <v>25</v>
      </c>
      <c r="D150" s="24" t="s">
        <v>90</v>
      </c>
      <c r="E150" s="285" t="s">
        <v>40</v>
      </c>
      <c r="F150" s="285"/>
      <c r="G150" s="26" t="s">
        <v>30</v>
      </c>
      <c r="H150" s="27">
        <v>0.30599999999999999</v>
      </c>
      <c r="I150" s="28">
        <v>0.19</v>
      </c>
      <c r="J150" s="28">
        <v>0.05</v>
      </c>
    </row>
    <row r="151" spans="1:10" ht="25.9" customHeight="1" x14ac:dyDescent="0.2">
      <c r="A151" s="24" t="s">
        <v>39</v>
      </c>
      <c r="B151" s="25" t="s">
        <v>91</v>
      </c>
      <c r="C151" s="24" t="s">
        <v>25</v>
      </c>
      <c r="D151" s="24" t="s">
        <v>92</v>
      </c>
      <c r="E151" s="285" t="s">
        <v>40</v>
      </c>
      <c r="F151" s="285"/>
      <c r="G151" s="26" t="s">
        <v>43</v>
      </c>
      <c r="H151" s="27">
        <v>2.5000000000000001E-2</v>
      </c>
      <c r="I151" s="28">
        <v>24.76</v>
      </c>
      <c r="J151" s="28">
        <v>0.61</v>
      </c>
    </row>
    <row r="152" spans="1:10" ht="25.5" x14ac:dyDescent="0.2">
      <c r="A152" s="29"/>
      <c r="B152" s="29"/>
      <c r="C152" s="29"/>
      <c r="D152" s="29"/>
      <c r="E152" s="29" t="s">
        <v>44</v>
      </c>
      <c r="F152" s="30">
        <v>0.74855942700199263</v>
      </c>
      <c r="G152" s="29" t="s">
        <v>45</v>
      </c>
      <c r="H152" s="30">
        <v>0.64</v>
      </c>
      <c r="I152" s="29" t="s">
        <v>46</v>
      </c>
      <c r="J152" s="30">
        <v>1.39</v>
      </c>
    </row>
    <row r="153" spans="1:10" ht="15" thickBot="1" x14ac:dyDescent="0.25">
      <c r="A153" s="29"/>
      <c r="B153" s="29"/>
      <c r="C153" s="29"/>
      <c r="D153" s="29"/>
      <c r="E153" s="29" t="s">
        <v>47</v>
      </c>
      <c r="F153" s="30">
        <v>2.39</v>
      </c>
      <c r="G153" s="29"/>
      <c r="H153" s="284" t="s">
        <v>48</v>
      </c>
      <c r="I153" s="284"/>
      <c r="J153" s="30">
        <v>12.21</v>
      </c>
    </row>
    <row r="154" spans="1:10" ht="1.1499999999999999" customHeight="1" thickTop="1" x14ac:dyDescent="0.2">
      <c r="A154" s="31"/>
      <c r="B154" s="31"/>
      <c r="C154" s="31"/>
      <c r="D154" s="31"/>
      <c r="E154" s="31"/>
      <c r="F154" s="31"/>
      <c r="G154" s="31"/>
      <c r="H154" s="31"/>
      <c r="I154" s="31"/>
      <c r="J154" s="31"/>
    </row>
    <row r="155" spans="1:10" ht="18" customHeight="1" x14ac:dyDescent="0.2">
      <c r="A155" s="3" t="s">
        <v>876</v>
      </c>
      <c r="B155" s="4" t="s">
        <v>19</v>
      </c>
      <c r="C155" s="3" t="s">
        <v>20</v>
      </c>
      <c r="D155" s="3" t="s">
        <v>6</v>
      </c>
      <c r="E155" s="273" t="s">
        <v>33</v>
      </c>
      <c r="F155" s="273"/>
      <c r="G155" s="12" t="s">
        <v>21</v>
      </c>
      <c r="H155" s="4" t="s">
        <v>22</v>
      </c>
      <c r="I155" s="4" t="s">
        <v>23</v>
      </c>
      <c r="J155" s="4" t="s">
        <v>7</v>
      </c>
    </row>
    <row r="156" spans="1:10" ht="25.9" customHeight="1" x14ac:dyDescent="0.2">
      <c r="A156" s="14" t="s">
        <v>34</v>
      </c>
      <c r="B156" s="15" t="s">
        <v>353</v>
      </c>
      <c r="C156" s="14" t="s">
        <v>25</v>
      </c>
      <c r="D156" s="14" t="s">
        <v>354</v>
      </c>
      <c r="E156" s="287" t="s">
        <v>55</v>
      </c>
      <c r="F156" s="287"/>
      <c r="G156" s="16" t="s">
        <v>43</v>
      </c>
      <c r="H156" s="18">
        <v>1</v>
      </c>
      <c r="I156" s="17">
        <v>14.84</v>
      </c>
      <c r="J156" s="17">
        <v>14.84</v>
      </c>
    </row>
    <row r="157" spans="1:10" ht="24" customHeight="1" x14ac:dyDescent="0.2">
      <c r="A157" s="19" t="s">
        <v>35</v>
      </c>
      <c r="B157" s="20" t="s">
        <v>461</v>
      </c>
      <c r="C157" s="19" t="s">
        <v>25</v>
      </c>
      <c r="D157" s="19" t="s">
        <v>462</v>
      </c>
      <c r="E157" s="286" t="s">
        <v>36</v>
      </c>
      <c r="F157" s="286"/>
      <c r="G157" s="21" t="s">
        <v>29</v>
      </c>
      <c r="H157" s="22">
        <v>6.3500000000000001E-2</v>
      </c>
      <c r="I157" s="23">
        <v>15.59</v>
      </c>
      <c r="J157" s="23">
        <v>0.98</v>
      </c>
    </row>
    <row r="158" spans="1:10" ht="24" customHeight="1" x14ac:dyDescent="0.2">
      <c r="A158" s="19" t="s">
        <v>35</v>
      </c>
      <c r="B158" s="20" t="s">
        <v>485</v>
      </c>
      <c r="C158" s="19" t="s">
        <v>25</v>
      </c>
      <c r="D158" s="19" t="s">
        <v>486</v>
      </c>
      <c r="E158" s="286" t="s">
        <v>36</v>
      </c>
      <c r="F158" s="286"/>
      <c r="G158" s="21" t="s">
        <v>29</v>
      </c>
      <c r="H158" s="22">
        <v>0.19450000000000001</v>
      </c>
      <c r="I158" s="23">
        <v>19.68</v>
      </c>
      <c r="J158" s="23">
        <v>3.82</v>
      </c>
    </row>
    <row r="159" spans="1:10" ht="25.9" customHeight="1" x14ac:dyDescent="0.2">
      <c r="A159" s="19" t="s">
        <v>35</v>
      </c>
      <c r="B159" s="20" t="s">
        <v>375</v>
      </c>
      <c r="C159" s="19" t="s">
        <v>25</v>
      </c>
      <c r="D159" s="19" t="s">
        <v>376</v>
      </c>
      <c r="E159" s="286" t="s">
        <v>55</v>
      </c>
      <c r="F159" s="286"/>
      <c r="G159" s="21" t="s">
        <v>43</v>
      </c>
      <c r="H159" s="22">
        <v>1</v>
      </c>
      <c r="I159" s="23">
        <v>9.06</v>
      </c>
      <c r="J159" s="23">
        <v>9.06</v>
      </c>
    </row>
    <row r="160" spans="1:10" ht="39" customHeight="1" x14ac:dyDescent="0.2">
      <c r="A160" s="24" t="s">
        <v>39</v>
      </c>
      <c r="B160" s="25" t="s">
        <v>89</v>
      </c>
      <c r="C160" s="24" t="s">
        <v>25</v>
      </c>
      <c r="D160" s="24" t="s">
        <v>90</v>
      </c>
      <c r="E160" s="285" t="s">
        <v>40</v>
      </c>
      <c r="F160" s="285"/>
      <c r="G160" s="26" t="s">
        <v>30</v>
      </c>
      <c r="H160" s="27">
        <v>1.9664999999999999</v>
      </c>
      <c r="I160" s="28">
        <v>0.19</v>
      </c>
      <c r="J160" s="28">
        <v>0.37</v>
      </c>
    </row>
    <row r="161" spans="1:10" ht="25.9" customHeight="1" x14ac:dyDescent="0.2">
      <c r="A161" s="24" t="s">
        <v>39</v>
      </c>
      <c r="B161" s="25" t="s">
        <v>91</v>
      </c>
      <c r="C161" s="24" t="s">
        <v>25</v>
      </c>
      <c r="D161" s="24" t="s">
        <v>92</v>
      </c>
      <c r="E161" s="285" t="s">
        <v>40</v>
      </c>
      <c r="F161" s="285"/>
      <c r="G161" s="26" t="s">
        <v>43</v>
      </c>
      <c r="H161" s="27">
        <v>2.5000000000000001E-2</v>
      </c>
      <c r="I161" s="28">
        <v>24.76</v>
      </c>
      <c r="J161" s="28">
        <v>0.61</v>
      </c>
    </row>
    <row r="162" spans="1:10" ht="25.5" x14ac:dyDescent="0.2">
      <c r="A162" s="29"/>
      <c r="B162" s="29"/>
      <c r="C162" s="29"/>
      <c r="D162" s="29"/>
      <c r="E162" s="29" t="s">
        <v>44</v>
      </c>
      <c r="F162" s="30">
        <v>2.6118800150788948</v>
      </c>
      <c r="G162" s="29" t="s">
        <v>45</v>
      </c>
      <c r="H162" s="30">
        <v>2.2400000000000002</v>
      </c>
      <c r="I162" s="29" t="s">
        <v>46</v>
      </c>
      <c r="J162" s="30">
        <v>4.8499999999999996</v>
      </c>
    </row>
    <row r="163" spans="1:10" ht="15" thickBot="1" x14ac:dyDescent="0.25">
      <c r="A163" s="29"/>
      <c r="B163" s="29"/>
      <c r="C163" s="29"/>
      <c r="D163" s="29"/>
      <c r="E163" s="29" t="s">
        <v>47</v>
      </c>
      <c r="F163" s="30">
        <v>3.62</v>
      </c>
      <c r="G163" s="29"/>
      <c r="H163" s="284" t="s">
        <v>48</v>
      </c>
      <c r="I163" s="284"/>
      <c r="J163" s="30">
        <v>18.46</v>
      </c>
    </row>
    <row r="164" spans="1:10" ht="1.1499999999999999" customHeight="1" thickTop="1" x14ac:dyDescent="0.2">
      <c r="A164" s="31"/>
      <c r="B164" s="31"/>
      <c r="C164" s="31"/>
      <c r="D164" s="31"/>
      <c r="E164" s="31"/>
      <c r="F164" s="31"/>
      <c r="G164" s="31"/>
      <c r="H164" s="31"/>
      <c r="I164" s="31"/>
      <c r="J164" s="31"/>
    </row>
    <row r="165" spans="1:10" ht="18" customHeight="1" x14ac:dyDescent="0.2">
      <c r="A165" s="3" t="s">
        <v>877</v>
      </c>
      <c r="B165" s="4" t="s">
        <v>19</v>
      </c>
      <c r="C165" s="3" t="s">
        <v>20</v>
      </c>
      <c r="D165" s="3" t="s">
        <v>6</v>
      </c>
      <c r="E165" s="273" t="s">
        <v>33</v>
      </c>
      <c r="F165" s="273"/>
      <c r="G165" s="12" t="s">
        <v>21</v>
      </c>
      <c r="H165" s="4" t="s">
        <v>22</v>
      </c>
      <c r="I165" s="4" t="s">
        <v>23</v>
      </c>
      <c r="J165" s="4" t="s">
        <v>7</v>
      </c>
    </row>
    <row r="166" spans="1:10" ht="39" customHeight="1" x14ac:dyDescent="0.2">
      <c r="A166" s="14" t="s">
        <v>34</v>
      </c>
      <c r="B166" s="15" t="s">
        <v>878</v>
      </c>
      <c r="C166" s="14" t="s">
        <v>25</v>
      </c>
      <c r="D166" s="14" t="s">
        <v>879</v>
      </c>
      <c r="E166" s="287" t="s">
        <v>55</v>
      </c>
      <c r="F166" s="287"/>
      <c r="G166" s="16" t="s">
        <v>27</v>
      </c>
      <c r="H166" s="18">
        <v>1</v>
      </c>
      <c r="I166" s="17">
        <v>411.57</v>
      </c>
      <c r="J166" s="17">
        <v>411.57</v>
      </c>
    </row>
    <row r="167" spans="1:10" ht="24" customHeight="1" x14ac:dyDescent="0.2">
      <c r="A167" s="19" t="s">
        <v>35</v>
      </c>
      <c r="B167" s="20" t="s">
        <v>37</v>
      </c>
      <c r="C167" s="19" t="s">
        <v>25</v>
      </c>
      <c r="D167" s="19" t="s">
        <v>38</v>
      </c>
      <c r="E167" s="286" t="s">
        <v>36</v>
      </c>
      <c r="F167" s="286"/>
      <c r="G167" s="21" t="s">
        <v>29</v>
      </c>
      <c r="H167" s="22">
        <v>2.3117000000000001</v>
      </c>
      <c r="I167" s="23">
        <v>15.78</v>
      </c>
      <c r="J167" s="23">
        <v>36.47</v>
      </c>
    </row>
    <row r="168" spans="1:10" ht="25.9" customHeight="1" x14ac:dyDescent="0.2">
      <c r="A168" s="19" t="s">
        <v>35</v>
      </c>
      <c r="B168" s="20" t="s">
        <v>475</v>
      </c>
      <c r="C168" s="19" t="s">
        <v>25</v>
      </c>
      <c r="D168" s="19" t="s">
        <v>476</v>
      </c>
      <c r="E168" s="286" t="s">
        <v>36</v>
      </c>
      <c r="F168" s="286"/>
      <c r="G168" s="21" t="s">
        <v>29</v>
      </c>
      <c r="H168" s="22">
        <v>1.4637</v>
      </c>
      <c r="I168" s="23">
        <v>15.68</v>
      </c>
      <c r="J168" s="23">
        <v>22.95</v>
      </c>
    </row>
    <row r="169" spans="1:10" ht="52.15" customHeight="1" x14ac:dyDescent="0.2">
      <c r="A169" s="19" t="s">
        <v>35</v>
      </c>
      <c r="B169" s="20" t="s">
        <v>479</v>
      </c>
      <c r="C169" s="19" t="s">
        <v>25</v>
      </c>
      <c r="D169" s="19" t="s">
        <v>1036</v>
      </c>
      <c r="E169" s="286" t="s">
        <v>50</v>
      </c>
      <c r="F169" s="286"/>
      <c r="G169" s="21" t="s">
        <v>51</v>
      </c>
      <c r="H169" s="22">
        <v>0.75339999999999996</v>
      </c>
      <c r="I169" s="23">
        <v>1.35</v>
      </c>
      <c r="J169" s="23">
        <v>1.01</v>
      </c>
    </row>
    <row r="170" spans="1:10" ht="52.15" customHeight="1" x14ac:dyDescent="0.2">
      <c r="A170" s="19" t="s">
        <v>35</v>
      </c>
      <c r="B170" s="20" t="s">
        <v>480</v>
      </c>
      <c r="C170" s="19" t="s">
        <v>25</v>
      </c>
      <c r="D170" s="19" t="s">
        <v>1037</v>
      </c>
      <c r="E170" s="286" t="s">
        <v>50</v>
      </c>
      <c r="F170" s="286"/>
      <c r="G170" s="21" t="s">
        <v>52</v>
      </c>
      <c r="H170" s="22">
        <v>0.71030000000000004</v>
      </c>
      <c r="I170" s="23">
        <v>0.28999999999999998</v>
      </c>
      <c r="J170" s="23">
        <v>0.2</v>
      </c>
    </row>
    <row r="171" spans="1:10" ht="25.9" customHeight="1" x14ac:dyDescent="0.2">
      <c r="A171" s="24" t="s">
        <v>39</v>
      </c>
      <c r="B171" s="25" t="s">
        <v>65</v>
      </c>
      <c r="C171" s="24" t="s">
        <v>25</v>
      </c>
      <c r="D171" s="24" t="s">
        <v>66</v>
      </c>
      <c r="E171" s="285" t="s">
        <v>40</v>
      </c>
      <c r="F171" s="285"/>
      <c r="G171" s="26" t="s">
        <v>27</v>
      </c>
      <c r="H171" s="27">
        <v>0.72289999999999999</v>
      </c>
      <c r="I171" s="28">
        <v>99.76</v>
      </c>
      <c r="J171" s="28">
        <v>72.11</v>
      </c>
    </row>
    <row r="172" spans="1:10" ht="24" customHeight="1" x14ac:dyDescent="0.2">
      <c r="A172" s="24" t="s">
        <v>39</v>
      </c>
      <c r="B172" s="25" t="s">
        <v>85</v>
      </c>
      <c r="C172" s="24" t="s">
        <v>25</v>
      </c>
      <c r="D172" s="24" t="s">
        <v>86</v>
      </c>
      <c r="E172" s="285" t="s">
        <v>40</v>
      </c>
      <c r="F172" s="285"/>
      <c r="G172" s="26" t="s">
        <v>43</v>
      </c>
      <c r="H172" s="27">
        <v>362.65789999999998</v>
      </c>
      <c r="I172" s="28">
        <v>0.61</v>
      </c>
      <c r="J172" s="28">
        <v>221.22</v>
      </c>
    </row>
    <row r="173" spans="1:10" ht="25.9" customHeight="1" x14ac:dyDescent="0.2">
      <c r="A173" s="24" t="s">
        <v>39</v>
      </c>
      <c r="B173" s="25" t="s">
        <v>120</v>
      </c>
      <c r="C173" s="24" t="s">
        <v>25</v>
      </c>
      <c r="D173" s="24" t="s">
        <v>121</v>
      </c>
      <c r="E173" s="285" t="s">
        <v>40</v>
      </c>
      <c r="F173" s="285"/>
      <c r="G173" s="26" t="s">
        <v>27</v>
      </c>
      <c r="H173" s="27">
        <v>0.59340000000000004</v>
      </c>
      <c r="I173" s="28">
        <v>97.09</v>
      </c>
      <c r="J173" s="28">
        <v>57.61</v>
      </c>
    </row>
    <row r="174" spans="1:10" ht="25.5" x14ac:dyDescent="0.2">
      <c r="A174" s="29"/>
      <c r="B174" s="29"/>
      <c r="C174" s="29"/>
      <c r="D174" s="29"/>
      <c r="E174" s="29" t="s">
        <v>44</v>
      </c>
      <c r="F174" s="30">
        <v>25.27330497065001</v>
      </c>
      <c r="G174" s="29" t="s">
        <v>45</v>
      </c>
      <c r="H174" s="30">
        <v>21.66</v>
      </c>
      <c r="I174" s="29" t="s">
        <v>46</v>
      </c>
      <c r="J174" s="30">
        <v>46.93</v>
      </c>
    </row>
    <row r="175" spans="1:10" ht="15" thickBot="1" x14ac:dyDescent="0.25">
      <c r="A175" s="29"/>
      <c r="B175" s="29"/>
      <c r="C175" s="29"/>
      <c r="D175" s="29"/>
      <c r="E175" s="29" t="s">
        <v>47</v>
      </c>
      <c r="F175" s="30">
        <v>100.5</v>
      </c>
      <c r="G175" s="29"/>
      <c r="H175" s="284" t="s">
        <v>48</v>
      </c>
      <c r="I175" s="284"/>
      <c r="J175" s="30">
        <v>512.07000000000005</v>
      </c>
    </row>
    <row r="176" spans="1:10" ht="1.1499999999999999" customHeight="1" thickTop="1" x14ac:dyDescent="0.2">
      <c r="A176" s="31"/>
      <c r="B176" s="31"/>
      <c r="C176" s="31"/>
      <c r="D176" s="31"/>
      <c r="E176" s="31"/>
      <c r="F176" s="31"/>
      <c r="G176" s="31"/>
      <c r="H176" s="31"/>
      <c r="I176" s="31"/>
      <c r="J176" s="31"/>
    </row>
    <row r="177" spans="1:10" ht="18" customHeight="1" x14ac:dyDescent="0.2">
      <c r="A177" s="3" t="s">
        <v>880</v>
      </c>
      <c r="B177" s="4" t="s">
        <v>19</v>
      </c>
      <c r="C177" s="3" t="s">
        <v>20</v>
      </c>
      <c r="D177" s="3" t="s">
        <v>6</v>
      </c>
      <c r="E177" s="273" t="s">
        <v>33</v>
      </c>
      <c r="F177" s="273"/>
      <c r="G177" s="12" t="s">
        <v>21</v>
      </c>
      <c r="H177" s="4" t="s">
        <v>22</v>
      </c>
      <c r="I177" s="4" t="s">
        <v>23</v>
      </c>
      <c r="J177" s="4" t="s">
        <v>7</v>
      </c>
    </row>
    <row r="178" spans="1:10" ht="25.9" customHeight="1" x14ac:dyDescent="0.2">
      <c r="A178" s="14" t="s">
        <v>34</v>
      </c>
      <c r="B178" s="15" t="s">
        <v>685</v>
      </c>
      <c r="C178" s="14" t="s">
        <v>25</v>
      </c>
      <c r="D178" s="14" t="s">
        <v>686</v>
      </c>
      <c r="E178" s="287" t="s">
        <v>55</v>
      </c>
      <c r="F178" s="287"/>
      <c r="G178" s="16" t="s">
        <v>27</v>
      </c>
      <c r="H178" s="18">
        <v>1</v>
      </c>
      <c r="I178" s="17">
        <v>214.87</v>
      </c>
      <c r="J178" s="17">
        <v>214.87</v>
      </c>
    </row>
    <row r="179" spans="1:10" ht="24" customHeight="1" x14ac:dyDescent="0.2">
      <c r="A179" s="19" t="s">
        <v>35</v>
      </c>
      <c r="B179" s="20" t="s">
        <v>326</v>
      </c>
      <c r="C179" s="19" t="s">
        <v>25</v>
      </c>
      <c r="D179" s="19" t="s">
        <v>327</v>
      </c>
      <c r="E179" s="286" t="s">
        <v>36</v>
      </c>
      <c r="F179" s="286"/>
      <c r="G179" s="21" t="s">
        <v>29</v>
      </c>
      <c r="H179" s="22">
        <v>2.4590000000000001</v>
      </c>
      <c r="I179" s="23">
        <v>19.54</v>
      </c>
      <c r="J179" s="23">
        <v>48.04</v>
      </c>
    </row>
    <row r="180" spans="1:10" ht="24" customHeight="1" x14ac:dyDescent="0.2">
      <c r="A180" s="19" t="s">
        <v>35</v>
      </c>
      <c r="B180" s="20" t="s">
        <v>53</v>
      </c>
      <c r="C180" s="19" t="s">
        <v>25</v>
      </c>
      <c r="D180" s="19" t="s">
        <v>54</v>
      </c>
      <c r="E180" s="286" t="s">
        <v>36</v>
      </c>
      <c r="F180" s="286"/>
      <c r="G180" s="21" t="s">
        <v>29</v>
      </c>
      <c r="H180" s="22">
        <v>2.4590000000000001</v>
      </c>
      <c r="I180" s="23">
        <v>19.829999999999998</v>
      </c>
      <c r="J180" s="23">
        <v>48.76</v>
      </c>
    </row>
    <row r="181" spans="1:10" ht="24" customHeight="1" x14ac:dyDescent="0.2">
      <c r="A181" s="19" t="s">
        <v>35</v>
      </c>
      <c r="B181" s="20" t="s">
        <v>37</v>
      </c>
      <c r="C181" s="19" t="s">
        <v>25</v>
      </c>
      <c r="D181" s="19" t="s">
        <v>38</v>
      </c>
      <c r="E181" s="286" t="s">
        <v>36</v>
      </c>
      <c r="F181" s="286"/>
      <c r="G181" s="21" t="s">
        <v>29</v>
      </c>
      <c r="H181" s="22">
        <v>7.3769999999999998</v>
      </c>
      <c r="I181" s="23">
        <v>15.78</v>
      </c>
      <c r="J181" s="23">
        <v>116.4</v>
      </c>
    </row>
    <row r="182" spans="1:10" ht="39" customHeight="1" x14ac:dyDescent="0.2">
      <c r="A182" s="19" t="s">
        <v>35</v>
      </c>
      <c r="B182" s="20" t="s">
        <v>363</v>
      </c>
      <c r="C182" s="19" t="s">
        <v>25</v>
      </c>
      <c r="D182" s="19" t="s">
        <v>364</v>
      </c>
      <c r="E182" s="286" t="s">
        <v>50</v>
      </c>
      <c r="F182" s="286"/>
      <c r="G182" s="21" t="s">
        <v>51</v>
      </c>
      <c r="H182" s="22">
        <v>1.042</v>
      </c>
      <c r="I182" s="23">
        <v>1.04</v>
      </c>
      <c r="J182" s="23">
        <v>1.08</v>
      </c>
    </row>
    <row r="183" spans="1:10" ht="39" customHeight="1" x14ac:dyDescent="0.2">
      <c r="A183" s="19" t="s">
        <v>35</v>
      </c>
      <c r="B183" s="20" t="s">
        <v>365</v>
      </c>
      <c r="C183" s="19" t="s">
        <v>25</v>
      </c>
      <c r="D183" s="19" t="s">
        <v>366</v>
      </c>
      <c r="E183" s="286" t="s">
        <v>50</v>
      </c>
      <c r="F183" s="286"/>
      <c r="G183" s="21" t="s">
        <v>52</v>
      </c>
      <c r="H183" s="22">
        <v>1.417</v>
      </c>
      <c r="I183" s="23">
        <v>0.42</v>
      </c>
      <c r="J183" s="23">
        <v>0.59</v>
      </c>
    </row>
    <row r="184" spans="1:10" ht="25.5" x14ac:dyDescent="0.2">
      <c r="A184" s="29"/>
      <c r="B184" s="29"/>
      <c r="C184" s="29"/>
      <c r="D184" s="29"/>
      <c r="E184" s="29" t="s">
        <v>44</v>
      </c>
      <c r="F184" s="30">
        <v>90.462598955247998</v>
      </c>
      <c r="G184" s="29" t="s">
        <v>45</v>
      </c>
      <c r="H184" s="30">
        <v>77.52</v>
      </c>
      <c r="I184" s="29" t="s">
        <v>46</v>
      </c>
      <c r="J184" s="30">
        <v>167.98</v>
      </c>
    </row>
    <row r="185" spans="1:10" ht="15" thickBot="1" x14ac:dyDescent="0.25">
      <c r="A185" s="29"/>
      <c r="B185" s="29"/>
      <c r="C185" s="29"/>
      <c r="D185" s="29"/>
      <c r="E185" s="29" t="s">
        <v>47</v>
      </c>
      <c r="F185" s="30">
        <v>52.47</v>
      </c>
      <c r="G185" s="29"/>
      <c r="H185" s="284" t="s">
        <v>48</v>
      </c>
      <c r="I185" s="284"/>
      <c r="J185" s="30">
        <v>267.33999999999997</v>
      </c>
    </row>
    <row r="186" spans="1:10" ht="1.1499999999999999" customHeight="1" thickTop="1" x14ac:dyDescent="0.2">
      <c r="A186" s="31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ht="18" customHeight="1" x14ac:dyDescent="0.2">
      <c r="A187" s="3" t="s">
        <v>881</v>
      </c>
      <c r="B187" s="4" t="s">
        <v>19</v>
      </c>
      <c r="C187" s="3" t="s">
        <v>20</v>
      </c>
      <c r="D187" s="3" t="s">
        <v>6</v>
      </c>
      <c r="E187" s="273" t="s">
        <v>33</v>
      </c>
      <c r="F187" s="273"/>
      <c r="G187" s="12" t="s">
        <v>21</v>
      </c>
      <c r="H187" s="4" t="s">
        <v>22</v>
      </c>
      <c r="I187" s="4" t="s">
        <v>23</v>
      </c>
      <c r="J187" s="4" t="s">
        <v>7</v>
      </c>
    </row>
    <row r="188" spans="1:10" ht="39" customHeight="1" x14ac:dyDescent="0.2">
      <c r="A188" s="14" t="s">
        <v>34</v>
      </c>
      <c r="B188" s="15" t="s">
        <v>882</v>
      </c>
      <c r="C188" s="14" t="s">
        <v>293</v>
      </c>
      <c r="D188" s="14" t="s">
        <v>883</v>
      </c>
      <c r="E188" s="287" t="s">
        <v>407</v>
      </c>
      <c r="F188" s="287"/>
      <c r="G188" s="16" t="s">
        <v>28</v>
      </c>
      <c r="H188" s="18">
        <v>1</v>
      </c>
      <c r="I188" s="17">
        <v>11.61</v>
      </c>
      <c r="J188" s="17">
        <v>11.61</v>
      </c>
    </row>
    <row r="189" spans="1:10" ht="24" customHeight="1" x14ac:dyDescent="0.2">
      <c r="A189" s="19" t="s">
        <v>35</v>
      </c>
      <c r="B189" s="20" t="s">
        <v>37</v>
      </c>
      <c r="C189" s="19" t="s">
        <v>25</v>
      </c>
      <c r="D189" s="19" t="s">
        <v>38</v>
      </c>
      <c r="E189" s="286" t="s">
        <v>36</v>
      </c>
      <c r="F189" s="286"/>
      <c r="G189" s="21" t="s">
        <v>29</v>
      </c>
      <c r="H189" s="22">
        <v>0.4</v>
      </c>
      <c r="I189" s="23">
        <v>15.78</v>
      </c>
      <c r="J189" s="23">
        <v>6.31</v>
      </c>
    </row>
    <row r="190" spans="1:10" ht="25.9" customHeight="1" x14ac:dyDescent="0.2">
      <c r="A190" s="24" t="s">
        <v>39</v>
      </c>
      <c r="B190" s="25" t="s">
        <v>519</v>
      </c>
      <c r="C190" s="24" t="s">
        <v>25</v>
      </c>
      <c r="D190" s="24" t="s">
        <v>520</v>
      </c>
      <c r="E190" s="285" t="s">
        <v>40</v>
      </c>
      <c r="F190" s="285"/>
      <c r="G190" s="26" t="s">
        <v>58</v>
      </c>
      <c r="H190" s="27">
        <v>0.4</v>
      </c>
      <c r="I190" s="28">
        <v>13.27</v>
      </c>
      <c r="J190" s="28">
        <v>5.3</v>
      </c>
    </row>
    <row r="191" spans="1:10" ht="25.5" x14ac:dyDescent="0.2">
      <c r="A191" s="29"/>
      <c r="B191" s="29"/>
      <c r="C191" s="29"/>
      <c r="D191" s="29"/>
      <c r="E191" s="29" t="s">
        <v>44</v>
      </c>
      <c r="F191" s="30">
        <v>2.6118800150788948</v>
      </c>
      <c r="G191" s="29" t="s">
        <v>45</v>
      </c>
      <c r="H191" s="30">
        <v>2.2400000000000002</v>
      </c>
      <c r="I191" s="29" t="s">
        <v>46</v>
      </c>
      <c r="J191" s="30">
        <v>4.8499999999999996</v>
      </c>
    </row>
    <row r="192" spans="1:10" ht="15" thickBot="1" x14ac:dyDescent="0.25">
      <c r="A192" s="29"/>
      <c r="B192" s="29"/>
      <c r="C192" s="29"/>
      <c r="D192" s="29"/>
      <c r="E192" s="29" t="s">
        <v>47</v>
      </c>
      <c r="F192" s="30">
        <v>2.83</v>
      </c>
      <c r="G192" s="29"/>
      <c r="H192" s="284" t="s">
        <v>48</v>
      </c>
      <c r="I192" s="284"/>
      <c r="J192" s="30">
        <v>14.44</v>
      </c>
    </row>
    <row r="193" spans="1:10" ht="1.1499999999999999" customHeight="1" thickTop="1" x14ac:dyDescent="0.2">
      <c r="A193" s="31"/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1:10" ht="18" customHeight="1" x14ac:dyDescent="0.2">
      <c r="A194" s="3" t="s">
        <v>884</v>
      </c>
      <c r="B194" s="4" t="s">
        <v>19</v>
      </c>
      <c r="C194" s="3" t="s">
        <v>20</v>
      </c>
      <c r="D194" s="3" t="s">
        <v>6</v>
      </c>
      <c r="E194" s="273" t="s">
        <v>33</v>
      </c>
      <c r="F194" s="273"/>
      <c r="G194" s="12" t="s">
        <v>21</v>
      </c>
      <c r="H194" s="4" t="s">
        <v>22</v>
      </c>
      <c r="I194" s="4" t="s">
        <v>23</v>
      </c>
      <c r="J194" s="4" t="s">
        <v>7</v>
      </c>
    </row>
    <row r="195" spans="1:10" ht="39" customHeight="1" x14ac:dyDescent="0.2">
      <c r="A195" s="14" t="s">
        <v>34</v>
      </c>
      <c r="B195" s="15" t="s">
        <v>683</v>
      </c>
      <c r="C195" s="14" t="s">
        <v>25</v>
      </c>
      <c r="D195" s="14" t="s">
        <v>684</v>
      </c>
      <c r="E195" s="287" t="s">
        <v>55</v>
      </c>
      <c r="F195" s="287"/>
      <c r="G195" s="16" t="s">
        <v>27</v>
      </c>
      <c r="H195" s="18">
        <v>1</v>
      </c>
      <c r="I195" s="17">
        <v>425.16</v>
      </c>
      <c r="J195" s="17">
        <v>425.16</v>
      </c>
    </row>
    <row r="196" spans="1:10" ht="24" customHeight="1" x14ac:dyDescent="0.2">
      <c r="A196" s="19" t="s">
        <v>35</v>
      </c>
      <c r="B196" s="20" t="s">
        <v>37</v>
      </c>
      <c r="C196" s="19" t="s">
        <v>25</v>
      </c>
      <c r="D196" s="19" t="s">
        <v>38</v>
      </c>
      <c r="E196" s="286" t="s">
        <v>36</v>
      </c>
      <c r="F196" s="286"/>
      <c r="G196" s="21" t="s">
        <v>29</v>
      </c>
      <c r="H196" s="22">
        <v>2.2957999999999998</v>
      </c>
      <c r="I196" s="23">
        <v>15.78</v>
      </c>
      <c r="J196" s="23">
        <v>36.22</v>
      </c>
    </row>
    <row r="197" spans="1:10" ht="25.9" customHeight="1" x14ac:dyDescent="0.2">
      <c r="A197" s="19" t="s">
        <v>35</v>
      </c>
      <c r="B197" s="20" t="s">
        <v>475</v>
      </c>
      <c r="C197" s="19" t="s">
        <v>25</v>
      </c>
      <c r="D197" s="19" t="s">
        <v>476</v>
      </c>
      <c r="E197" s="286" t="s">
        <v>36</v>
      </c>
      <c r="F197" s="286"/>
      <c r="G197" s="21" t="s">
        <v>29</v>
      </c>
      <c r="H197" s="22">
        <v>1.4490000000000001</v>
      </c>
      <c r="I197" s="23">
        <v>15.68</v>
      </c>
      <c r="J197" s="23">
        <v>22.72</v>
      </c>
    </row>
    <row r="198" spans="1:10" ht="52.15" customHeight="1" x14ac:dyDescent="0.2">
      <c r="A198" s="19" t="s">
        <v>35</v>
      </c>
      <c r="B198" s="20" t="s">
        <v>479</v>
      </c>
      <c r="C198" s="19" t="s">
        <v>25</v>
      </c>
      <c r="D198" s="19" t="s">
        <v>1036</v>
      </c>
      <c r="E198" s="286" t="s">
        <v>50</v>
      </c>
      <c r="F198" s="286"/>
      <c r="G198" s="21" t="s">
        <v>51</v>
      </c>
      <c r="H198" s="22">
        <v>0.74580000000000002</v>
      </c>
      <c r="I198" s="23">
        <v>1.35</v>
      </c>
      <c r="J198" s="23">
        <v>1</v>
      </c>
    </row>
    <row r="199" spans="1:10" ht="52.15" customHeight="1" x14ac:dyDescent="0.2">
      <c r="A199" s="19" t="s">
        <v>35</v>
      </c>
      <c r="B199" s="20" t="s">
        <v>480</v>
      </c>
      <c r="C199" s="19" t="s">
        <v>25</v>
      </c>
      <c r="D199" s="19" t="s">
        <v>1037</v>
      </c>
      <c r="E199" s="286" t="s">
        <v>50</v>
      </c>
      <c r="F199" s="286"/>
      <c r="G199" s="21" t="s">
        <v>52</v>
      </c>
      <c r="H199" s="22">
        <v>0.70320000000000005</v>
      </c>
      <c r="I199" s="23">
        <v>0.28999999999999998</v>
      </c>
      <c r="J199" s="23">
        <v>0.2</v>
      </c>
    </row>
    <row r="200" spans="1:10" ht="25.9" customHeight="1" x14ac:dyDescent="0.2">
      <c r="A200" s="24" t="s">
        <v>39</v>
      </c>
      <c r="B200" s="25" t="s">
        <v>65</v>
      </c>
      <c r="C200" s="24" t="s">
        <v>25</v>
      </c>
      <c r="D200" s="24" t="s">
        <v>66</v>
      </c>
      <c r="E200" s="285" t="s">
        <v>40</v>
      </c>
      <c r="F200" s="285"/>
      <c r="G200" s="26" t="s">
        <v>27</v>
      </c>
      <c r="H200" s="27">
        <v>0.70779999999999998</v>
      </c>
      <c r="I200" s="28">
        <v>99.76</v>
      </c>
      <c r="J200" s="28">
        <v>70.61</v>
      </c>
    </row>
    <row r="201" spans="1:10" ht="24" customHeight="1" x14ac:dyDescent="0.2">
      <c r="A201" s="24" t="s">
        <v>39</v>
      </c>
      <c r="B201" s="25" t="s">
        <v>85</v>
      </c>
      <c r="C201" s="24" t="s">
        <v>25</v>
      </c>
      <c r="D201" s="24" t="s">
        <v>86</v>
      </c>
      <c r="E201" s="285" t="s">
        <v>40</v>
      </c>
      <c r="F201" s="285"/>
      <c r="G201" s="26" t="s">
        <v>43</v>
      </c>
      <c r="H201" s="27">
        <v>388.88260000000002</v>
      </c>
      <c r="I201" s="28">
        <v>0.61</v>
      </c>
      <c r="J201" s="28">
        <v>237.21</v>
      </c>
    </row>
    <row r="202" spans="1:10" ht="25.9" customHeight="1" x14ac:dyDescent="0.2">
      <c r="A202" s="24" t="s">
        <v>39</v>
      </c>
      <c r="B202" s="25" t="s">
        <v>120</v>
      </c>
      <c r="C202" s="24" t="s">
        <v>25</v>
      </c>
      <c r="D202" s="24" t="s">
        <v>121</v>
      </c>
      <c r="E202" s="285" t="s">
        <v>40</v>
      </c>
      <c r="F202" s="285"/>
      <c r="G202" s="26" t="s">
        <v>27</v>
      </c>
      <c r="H202" s="27">
        <v>0.58919999999999995</v>
      </c>
      <c r="I202" s="28">
        <v>97.09</v>
      </c>
      <c r="J202" s="28">
        <v>57.2</v>
      </c>
    </row>
    <row r="203" spans="1:10" ht="25.5" x14ac:dyDescent="0.2">
      <c r="A203" s="29"/>
      <c r="B203" s="29"/>
      <c r="C203" s="29"/>
      <c r="D203" s="29"/>
      <c r="E203" s="29" t="s">
        <v>44</v>
      </c>
      <c r="F203" s="30">
        <v>25.063277505519952</v>
      </c>
      <c r="G203" s="29" t="s">
        <v>45</v>
      </c>
      <c r="H203" s="30">
        <v>21.48</v>
      </c>
      <c r="I203" s="29" t="s">
        <v>46</v>
      </c>
      <c r="J203" s="30">
        <v>46.54</v>
      </c>
    </row>
    <row r="204" spans="1:10" ht="15" thickBot="1" x14ac:dyDescent="0.25">
      <c r="A204" s="29"/>
      <c r="B204" s="29"/>
      <c r="C204" s="29"/>
      <c r="D204" s="29"/>
      <c r="E204" s="29" t="s">
        <v>47</v>
      </c>
      <c r="F204" s="30">
        <v>103.82</v>
      </c>
      <c r="G204" s="29"/>
      <c r="H204" s="284" t="s">
        <v>48</v>
      </c>
      <c r="I204" s="284"/>
      <c r="J204" s="30">
        <v>528.98</v>
      </c>
    </row>
    <row r="205" spans="1:10" ht="1.1499999999999999" customHeight="1" thickTop="1" x14ac:dyDescent="0.2">
      <c r="A205" s="31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ht="18" customHeight="1" x14ac:dyDescent="0.2">
      <c r="A206" s="3" t="s">
        <v>886</v>
      </c>
      <c r="B206" s="4" t="s">
        <v>19</v>
      </c>
      <c r="C206" s="3" t="s">
        <v>20</v>
      </c>
      <c r="D206" s="3" t="s">
        <v>6</v>
      </c>
      <c r="E206" s="273" t="s">
        <v>33</v>
      </c>
      <c r="F206" s="273"/>
      <c r="G206" s="12" t="s">
        <v>21</v>
      </c>
      <c r="H206" s="4" t="s">
        <v>22</v>
      </c>
      <c r="I206" s="4" t="s">
        <v>23</v>
      </c>
      <c r="J206" s="4" t="s">
        <v>7</v>
      </c>
    </row>
    <row r="207" spans="1:10" ht="52.15" customHeight="1" x14ac:dyDescent="0.2">
      <c r="A207" s="14" t="s">
        <v>34</v>
      </c>
      <c r="B207" s="15" t="s">
        <v>688</v>
      </c>
      <c r="C207" s="14" t="s">
        <v>25</v>
      </c>
      <c r="D207" s="14" t="s">
        <v>689</v>
      </c>
      <c r="E207" s="287" t="s">
        <v>55</v>
      </c>
      <c r="F207" s="287"/>
      <c r="G207" s="16" t="s">
        <v>28</v>
      </c>
      <c r="H207" s="18">
        <v>1</v>
      </c>
      <c r="I207" s="17">
        <v>34.69</v>
      </c>
      <c r="J207" s="17">
        <v>34.69</v>
      </c>
    </row>
    <row r="208" spans="1:10" ht="25.9" customHeight="1" x14ac:dyDescent="0.2">
      <c r="A208" s="19" t="s">
        <v>35</v>
      </c>
      <c r="B208" s="20" t="s">
        <v>324</v>
      </c>
      <c r="C208" s="19" t="s">
        <v>25</v>
      </c>
      <c r="D208" s="19" t="s">
        <v>325</v>
      </c>
      <c r="E208" s="286" t="s">
        <v>36</v>
      </c>
      <c r="F208" s="286"/>
      <c r="G208" s="21" t="s">
        <v>29</v>
      </c>
      <c r="H208" s="22">
        <v>0.11</v>
      </c>
      <c r="I208" s="23">
        <v>15.48</v>
      </c>
      <c r="J208" s="23">
        <v>1.7</v>
      </c>
    </row>
    <row r="209" spans="1:10" ht="24" customHeight="1" x14ac:dyDescent="0.2">
      <c r="A209" s="19" t="s">
        <v>35</v>
      </c>
      <c r="B209" s="20" t="s">
        <v>326</v>
      </c>
      <c r="C209" s="19" t="s">
        <v>25</v>
      </c>
      <c r="D209" s="19" t="s">
        <v>327</v>
      </c>
      <c r="E209" s="286" t="s">
        <v>36</v>
      </c>
      <c r="F209" s="286"/>
      <c r="G209" s="21" t="s">
        <v>29</v>
      </c>
      <c r="H209" s="22">
        <v>0.6</v>
      </c>
      <c r="I209" s="23">
        <v>19.54</v>
      </c>
      <c r="J209" s="23">
        <v>11.72</v>
      </c>
    </row>
    <row r="210" spans="1:10" ht="39" customHeight="1" x14ac:dyDescent="0.2">
      <c r="A210" s="19" t="s">
        <v>35</v>
      </c>
      <c r="B210" s="20" t="s">
        <v>765</v>
      </c>
      <c r="C210" s="19" t="s">
        <v>25</v>
      </c>
      <c r="D210" s="19" t="s">
        <v>766</v>
      </c>
      <c r="E210" s="286" t="s">
        <v>55</v>
      </c>
      <c r="F210" s="286"/>
      <c r="G210" s="21" t="s">
        <v>28</v>
      </c>
      <c r="H210" s="22">
        <v>6.7000000000000004E-2</v>
      </c>
      <c r="I210" s="23">
        <v>158.69999999999999</v>
      </c>
      <c r="J210" s="23">
        <v>10.63</v>
      </c>
    </row>
    <row r="211" spans="1:10" ht="25.9" customHeight="1" x14ac:dyDescent="0.2">
      <c r="A211" s="24" t="s">
        <v>39</v>
      </c>
      <c r="B211" s="25" t="s">
        <v>56</v>
      </c>
      <c r="C211" s="24" t="s">
        <v>25</v>
      </c>
      <c r="D211" s="24" t="s">
        <v>57</v>
      </c>
      <c r="E211" s="285" t="s">
        <v>40</v>
      </c>
      <c r="F211" s="285"/>
      <c r="G211" s="26" t="s">
        <v>58</v>
      </c>
      <c r="H211" s="27">
        <v>4.0000000000000001E-3</v>
      </c>
      <c r="I211" s="28">
        <v>8.31</v>
      </c>
      <c r="J211" s="28">
        <v>0.03</v>
      </c>
    </row>
    <row r="212" spans="1:10" ht="39" customHeight="1" x14ac:dyDescent="0.2">
      <c r="A212" s="24" t="s">
        <v>39</v>
      </c>
      <c r="B212" s="25" t="s">
        <v>619</v>
      </c>
      <c r="C212" s="24" t="s">
        <v>25</v>
      </c>
      <c r="D212" s="24" t="s">
        <v>620</v>
      </c>
      <c r="E212" s="285" t="s">
        <v>69</v>
      </c>
      <c r="F212" s="285"/>
      <c r="G212" s="26" t="s">
        <v>188</v>
      </c>
      <c r="H212" s="27">
        <v>0.19600000000000001</v>
      </c>
      <c r="I212" s="28">
        <v>11.22</v>
      </c>
      <c r="J212" s="28">
        <v>2.19</v>
      </c>
    </row>
    <row r="213" spans="1:10" ht="39" customHeight="1" x14ac:dyDescent="0.2">
      <c r="A213" s="24" t="s">
        <v>39</v>
      </c>
      <c r="B213" s="25" t="s">
        <v>621</v>
      </c>
      <c r="C213" s="24" t="s">
        <v>25</v>
      </c>
      <c r="D213" s="24" t="s">
        <v>622</v>
      </c>
      <c r="E213" s="285" t="s">
        <v>69</v>
      </c>
      <c r="F213" s="285"/>
      <c r="G213" s="26" t="s">
        <v>188</v>
      </c>
      <c r="H213" s="27">
        <v>0.39300000000000002</v>
      </c>
      <c r="I213" s="28">
        <v>11.73</v>
      </c>
      <c r="J213" s="28">
        <v>4.5999999999999996</v>
      </c>
    </row>
    <row r="214" spans="1:10" ht="39" customHeight="1" x14ac:dyDescent="0.2">
      <c r="A214" s="24" t="s">
        <v>39</v>
      </c>
      <c r="B214" s="25" t="s">
        <v>623</v>
      </c>
      <c r="C214" s="24" t="s">
        <v>25</v>
      </c>
      <c r="D214" s="24" t="s">
        <v>624</v>
      </c>
      <c r="E214" s="285" t="s">
        <v>69</v>
      </c>
      <c r="F214" s="285"/>
      <c r="G214" s="26" t="s">
        <v>188</v>
      </c>
      <c r="H214" s="27">
        <v>0.78500000000000003</v>
      </c>
      <c r="I214" s="28">
        <v>4.32</v>
      </c>
      <c r="J214" s="28">
        <v>3.39</v>
      </c>
    </row>
    <row r="215" spans="1:10" ht="25.9" customHeight="1" x14ac:dyDescent="0.2">
      <c r="A215" s="24" t="s">
        <v>39</v>
      </c>
      <c r="B215" s="25" t="s">
        <v>377</v>
      </c>
      <c r="C215" s="24" t="s">
        <v>25</v>
      </c>
      <c r="D215" s="24" t="s">
        <v>378</v>
      </c>
      <c r="E215" s="285" t="s">
        <v>40</v>
      </c>
      <c r="F215" s="285"/>
      <c r="G215" s="26" t="s">
        <v>43</v>
      </c>
      <c r="H215" s="27">
        <v>1.9E-2</v>
      </c>
      <c r="I215" s="28">
        <v>22.88</v>
      </c>
      <c r="J215" s="28">
        <v>0.43</v>
      </c>
    </row>
    <row r="216" spans="1:10" ht="25.5" x14ac:dyDescent="0.2">
      <c r="A216" s="29"/>
      <c r="B216" s="29"/>
      <c r="C216" s="29"/>
      <c r="D216" s="29"/>
      <c r="E216" s="29" t="s">
        <v>44</v>
      </c>
      <c r="F216" s="30">
        <v>6.7962733588238455</v>
      </c>
      <c r="G216" s="29" t="s">
        <v>45</v>
      </c>
      <c r="H216" s="30">
        <v>5.82</v>
      </c>
      <c r="I216" s="29" t="s">
        <v>46</v>
      </c>
      <c r="J216" s="30">
        <v>12.62</v>
      </c>
    </row>
    <row r="217" spans="1:10" ht="15" thickBot="1" x14ac:dyDescent="0.25">
      <c r="A217" s="29"/>
      <c r="B217" s="29"/>
      <c r="C217" s="29"/>
      <c r="D217" s="29"/>
      <c r="E217" s="29" t="s">
        <v>47</v>
      </c>
      <c r="F217" s="30">
        <v>8.4700000000000006</v>
      </c>
      <c r="G217" s="29"/>
      <c r="H217" s="284" t="s">
        <v>48</v>
      </c>
      <c r="I217" s="284"/>
      <c r="J217" s="30">
        <v>43.16</v>
      </c>
    </row>
    <row r="218" spans="1:10" ht="1.1499999999999999" customHeight="1" thickTop="1" x14ac:dyDescent="0.2">
      <c r="A218" s="31"/>
      <c r="B218" s="31"/>
      <c r="C218" s="31"/>
      <c r="D218" s="31"/>
      <c r="E218" s="31"/>
      <c r="F218" s="31"/>
      <c r="G218" s="31"/>
      <c r="H218" s="31"/>
      <c r="I218" s="31"/>
      <c r="J218" s="31"/>
    </row>
    <row r="219" spans="1:10" ht="18" customHeight="1" x14ac:dyDescent="0.2">
      <c r="A219" s="3" t="s">
        <v>887</v>
      </c>
      <c r="B219" s="4" t="s">
        <v>19</v>
      </c>
      <c r="C219" s="3" t="s">
        <v>20</v>
      </c>
      <c r="D219" s="3" t="s">
        <v>6</v>
      </c>
      <c r="E219" s="273" t="s">
        <v>33</v>
      </c>
      <c r="F219" s="273"/>
      <c r="G219" s="12" t="s">
        <v>21</v>
      </c>
      <c r="H219" s="4" t="s">
        <v>22</v>
      </c>
      <c r="I219" s="4" t="s">
        <v>23</v>
      </c>
      <c r="J219" s="4" t="s">
        <v>7</v>
      </c>
    </row>
    <row r="220" spans="1:10" ht="39" customHeight="1" x14ac:dyDescent="0.2">
      <c r="A220" s="14" t="s">
        <v>34</v>
      </c>
      <c r="B220" s="15" t="s">
        <v>343</v>
      </c>
      <c r="C220" s="14" t="s">
        <v>25</v>
      </c>
      <c r="D220" s="14" t="s">
        <v>344</v>
      </c>
      <c r="E220" s="287" t="s">
        <v>55</v>
      </c>
      <c r="F220" s="287"/>
      <c r="G220" s="16" t="s">
        <v>43</v>
      </c>
      <c r="H220" s="18">
        <v>1</v>
      </c>
      <c r="I220" s="17">
        <v>12.26</v>
      </c>
      <c r="J220" s="17">
        <v>12.26</v>
      </c>
    </row>
    <row r="221" spans="1:10" ht="24" customHeight="1" x14ac:dyDescent="0.2">
      <c r="A221" s="19" t="s">
        <v>35</v>
      </c>
      <c r="B221" s="20" t="s">
        <v>461</v>
      </c>
      <c r="C221" s="19" t="s">
        <v>25</v>
      </c>
      <c r="D221" s="19" t="s">
        <v>462</v>
      </c>
      <c r="E221" s="286" t="s">
        <v>36</v>
      </c>
      <c r="F221" s="286"/>
      <c r="G221" s="21" t="s">
        <v>29</v>
      </c>
      <c r="H221" s="22">
        <v>1.7500000000000002E-2</v>
      </c>
      <c r="I221" s="23">
        <v>15.59</v>
      </c>
      <c r="J221" s="23">
        <v>0.27</v>
      </c>
    </row>
    <row r="222" spans="1:10" ht="24" customHeight="1" x14ac:dyDescent="0.2">
      <c r="A222" s="19" t="s">
        <v>35</v>
      </c>
      <c r="B222" s="20" t="s">
        <v>485</v>
      </c>
      <c r="C222" s="19" t="s">
        <v>25</v>
      </c>
      <c r="D222" s="19" t="s">
        <v>486</v>
      </c>
      <c r="E222" s="286" t="s">
        <v>36</v>
      </c>
      <c r="F222" s="286"/>
      <c r="G222" s="21" t="s">
        <v>29</v>
      </c>
      <c r="H222" s="22">
        <v>0.1069</v>
      </c>
      <c r="I222" s="23">
        <v>19.68</v>
      </c>
      <c r="J222" s="23">
        <v>2.1</v>
      </c>
    </row>
    <row r="223" spans="1:10" ht="25.9" customHeight="1" x14ac:dyDescent="0.2">
      <c r="A223" s="19" t="s">
        <v>35</v>
      </c>
      <c r="B223" s="20" t="s">
        <v>375</v>
      </c>
      <c r="C223" s="19" t="s">
        <v>25</v>
      </c>
      <c r="D223" s="19" t="s">
        <v>376</v>
      </c>
      <c r="E223" s="286" t="s">
        <v>55</v>
      </c>
      <c r="F223" s="286"/>
      <c r="G223" s="21" t="s">
        <v>43</v>
      </c>
      <c r="H223" s="22">
        <v>1</v>
      </c>
      <c r="I223" s="23">
        <v>9.06</v>
      </c>
      <c r="J223" s="23">
        <v>9.06</v>
      </c>
    </row>
    <row r="224" spans="1:10" ht="39" customHeight="1" x14ac:dyDescent="0.2">
      <c r="A224" s="24" t="s">
        <v>39</v>
      </c>
      <c r="B224" s="25" t="s">
        <v>89</v>
      </c>
      <c r="C224" s="24" t="s">
        <v>25</v>
      </c>
      <c r="D224" s="24" t="s">
        <v>90</v>
      </c>
      <c r="E224" s="285" t="s">
        <v>40</v>
      </c>
      <c r="F224" s="285"/>
      <c r="G224" s="26" t="s">
        <v>30</v>
      </c>
      <c r="H224" s="27">
        <v>1.19</v>
      </c>
      <c r="I224" s="28">
        <v>0.19</v>
      </c>
      <c r="J224" s="28">
        <v>0.22</v>
      </c>
    </row>
    <row r="225" spans="1:10" ht="25.9" customHeight="1" x14ac:dyDescent="0.2">
      <c r="A225" s="24" t="s">
        <v>39</v>
      </c>
      <c r="B225" s="25" t="s">
        <v>91</v>
      </c>
      <c r="C225" s="24" t="s">
        <v>25</v>
      </c>
      <c r="D225" s="24" t="s">
        <v>92</v>
      </c>
      <c r="E225" s="285" t="s">
        <v>40</v>
      </c>
      <c r="F225" s="285"/>
      <c r="G225" s="26" t="s">
        <v>43</v>
      </c>
      <c r="H225" s="27">
        <v>2.5000000000000001E-2</v>
      </c>
      <c r="I225" s="28">
        <v>24.76</v>
      </c>
      <c r="J225" s="28">
        <v>0.61</v>
      </c>
    </row>
    <row r="226" spans="1:10" ht="25.5" x14ac:dyDescent="0.2">
      <c r="A226" s="29"/>
      <c r="B226" s="29"/>
      <c r="C226" s="29"/>
      <c r="D226" s="29"/>
      <c r="E226" s="29" t="s">
        <v>44</v>
      </c>
      <c r="F226" s="30">
        <v>1.5725133286660564</v>
      </c>
      <c r="G226" s="29" t="s">
        <v>45</v>
      </c>
      <c r="H226" s="30">
        <v>1.35</v>
      </c>
      <c r="I226" s="29" t="s">
        <v>46</v>
      </c>
      <c r="J226" s="30">
        <v>2.92</v>
      </c>
    </row>
    <row r="227" spans="1:10" ht="15" thickBot="1" x14ac:dyDescent="0.25">
      <c r="A227" s="29"/>
      <c r="B227" s="29"/>
      <c r="C227" s="29"/>
      <c r="D227" s="29"/>
      <c r="E227" s="29" t="s">
        <v>47</v>
      </c>
      <c r="F227" s="30">
        <v>2.99</v>
      </c>
      <c r="G227" s="29"/>
      <c r="H227" s="284" t="s">
        <v>48</v>
      </c>
      <c r="I227" s="284"/>
      <c r="J227" s="30">
        <v>15.25</v>
      </c>
    </row>
    <row r="228" spans="1:10" ht="1.1499999999999999" customHeight="1" thickTop="1" x14ac:dyDescent="0.2">
      <c r="A228" s="31"/>
      <c r="B228" s="31"/>
      <c r="C228" s="31"/>
      <c r="D228" s="31"/>
      <c r="E228" s="31"/>
      <c r="F228" s="31"/>
      <c r="G228" s="31"/>
      <c r="H228" s="31"/>
      <c r="I228" s="31"/>
      <c r="J228" s="31"/>
    </row>
    <row r="229" spans="1:10" ht="18" customHeight="1" x14ac:dyDescent="0.2">
      <c r="A229" s="3" t="s">
        <v>888</v>
      </c>
      <c r="B229" s="4" t="s">
        <v>19</v>
      </c>
      <c r="C229" s="3" t="s">
        <v>20</v>
      </c>
      <c r="D229" s="3" t="s">
        <v>6</v>
      </c>
      <c r="E229" s="273" t="s">
        <v>33</v>
      </c>
      <c r="F229" s="273"/>
      <c r="G229" s="12" t="s">
        <v>21</v>
      </c>
      <c r="H229" s="4" t="s">
        <v>22</v>
      </c>
      <c r="I229" s="4" t="s">
        <v>23</v>
      </c>
      <c r="J229" s="4" t="s">
        <v>7</v>
      </c>
    </row>
    <row r="230" spans="1:10" ht="39" customHeight="1" x14ac:dyDescent="0.2">
      <c r="A230" s="14" t="s">
        <v>34</v>
      </c>
      <c r="B230" s="15" t="s">
        <v>349</v>
      </c>
      <c r="C230" s="14" t="s">
        <v>25</v>
      </c>
      <c r="D230" s="14" t="s">
        <v>350</v>
      </c>
      <c r="E230" s="287" t="s">
        <v>55</v>
      </c>
      <c r="F230" s="287"/>
      <c r="G230" s="16" t="s">
        <v>43</v>
      </c>
      <c r="H230" s="18">
        <v>1</v>
      </c>
      <c r="I230" s="17">
        <v>10.29</v>
      </c>
      <c r="J230" s="17">
        <v>10.29</v>
      </c>
    </row>
    <row r="231" spans="1:10" ht="24" customHeight="1" x14ac:dyDescent="0.2">
      <c r="A231" s="19" t="s">
        <v>35</v>
      </c>
      <c r="B231" s="20" t="s">
        <v>461</v>
      </c>
      <c r="C231" s="19" t="s">
        <v>25</v>
      </c>
      <c r="D231" s="19" t="s">
        <v>462</v>
      </c>
      <c r="E231" s="286" t="s">
        <v>36</v>
      </c>
      <c r="F231" s="286"/>
      <c r="G231" s="21" t="s">
        <v>29</v>
      </c>
      <c r="H231" s="22">
        <v>6.4000000000000003E-3</v>
      </c>
      <c r="I231" s="23">
        <v>15.59</v>
      </c>
      <c r="J231" s="23">
        <v>0.09</v>
      </c>
    </row>
    <row r="232" spans="1:10" ht="24" customHeight="1" x14ac:dyDescent="0.2">
      <c r="A232" s="19" t="s">
        <v>35</v>
      </c>
      <c r="B232" s="20" t="s">
        <v>485</v>
      </c>
      <c r="C232" s="19" t="s">
        <v>25</v>
      </c>
      <c r="D232" s="19" t="s">
        <v>486</v>
      </c>
      <c r="E232" s="286" t="s">
        <v>36</v>
      </c>
      <c r="F232" s="286"/>
      <c r="G232" s="21" t="s">
        <v>29</v>
      </c>
      <c r="H232" s="22">
        <v>3.9199999999999999E-2</v>
      </c>
      <c r="I232" s="23">
        <v>19.68</v>
      </c>
      <c r="J232" s="23">
        <v>0.77</v>
      </c>
    </row>
    <row r="233" spans="1:10" ht="25.9" customHeight="1" x14ac:dyDescent="0.2">
      <c r="A233" s="19" t="s">
        <v>35</v>
      </c>
      <c r="B233" s="20" t="s">
        <v>489</v>
      </c>
      <c r="C233" s="19" t="s">
        <v>25</v>
      </c>
      <c r="D233" s="19" t="s">
        <v>490</v>
      </c>
      <c r="E233" s="286" t="s">
        <v>55</v>
      </c>
      <c r="F233" s="286"/>
      <c r="G233" s="21" t="s">
        <v>43</v>
      </c>
      <c r="H233" s="22">
        <v>1</v>
      </c>
      <c r="I233" s="23">
        <v>8.7200000000000006</v>
      </c>
      <c r="J233" s="23">
        <v>8.7200000000000006</v>
      </c>
    </row>
    <row r="234" spans="1:10" ht="39" customHeight="1" x14ac:dyDescent="0.2">
      <c r="A234" s="24" t="s">
        <v>39</v>
      </c>
      <c r="B234" s="25" t="s">
        <v>89</v>
      </c>
      <c r="C234" s="24" t="s">
        <v>25</v>
      </c>
      <c r="D234" s="24" t="s">
        <v>90</v>
      </c>
      <c r="E234" s="285" t="s">
        <v>40</v>
      </c>
      <c r="F234" s="285"/>
      <c r="G234" s="26" t="s">
        <v>30</v>
      </c>
      <c r="H234" s="27">
        <v>0.54300000000000004</v>
      </c>
      <c r="I234" s="28">
        <v>0.19</v>
      </c>
      <c r="J234" s="28">
        <v>0.1</v>
      </c>
    </row>
    <row r="235" spans="1:10" ht="25.9" customHeight="1" x14ac:dyDescent="0.2">
      <c r="A235" s="24" t="s">
        <v>39</v>
      </c>
      <c r="B235" s="25" t="s">
        <v>91</v>
      </c>
      <c r="C235" s="24" t="s">
        <v>25</v>
      </c>
      <c r="D235" s="24" t="s">
        <v>92</v>
      </c>
      <c r="E235" s="285" t="s">
        <v>40</v>
      </c>
      <c r="F235" s="285"/>
      <c r="G235" s="26" t="s">
        <v>43</v>
      </c>
      <c r="H235" s="27">
        <v>2.5000000000000001E-2</v>
      </c>
      <c r="I235" s="28">
        <v>24.76</v>
      </c>
      <c r="J235" s="28">
        <v>0.61</v>
      </c>
    </row>
    <row r="236" spans="1:10" ht="25.5" x14ac:dyDescent="0.2">
      <c r="A236" s="29"/>
      <c r="B236" s="29"/>
      <c r="C236" s="29"/>
      <c r="D236" s="29"/>
      <c r="E236" s="29" t="s">
        <v>44</v>
      </c>
      <c r="F236" s="30">
        <v>0.4469815283537078</v>
      </c>
      <c r="G236" s="29" t="s">
        <v>45</v>
      </c>
      <c r="H236" s="30">
        <v>0.38</v>
      </c>
      <c r="I236" s="29" t="s">
        <v>46</v>
      </c>
      <c r="J236" s="30">
        <v>0.83</v>
      </c>
    </row>
    <row r="237" spans="1:10" ht="15" thickBot="1" x14ac:dyDescent="0.25">
      <c r="A237" s="29"/>
      <c r="B237" s="29"/>
      <c r="C237" s="29"/>
      <c r="D237" s="29"/>
      <c r="E237" s="29" t="s">
        <v>47</v>
      </c>
      <c r="F237" s="30">
        <v>2.5099999999999998</v>
      </c>
      <c r="G237" s="29"/>
      <c r="H237" s="284" t="s">
        <v>48</v>
      </c>
      <c r="I237" s="284"/>
      <c r="J237" s="30">
        <v>12.8</v>
      </c>
    </row>
    <row r="238" spans="1:10" ht="1.1499999999999999" customHeight="1" thickTop="1" x14ac:dyDescent="0.2">
      <c r="A238" s="31"/>
      <c r="B238" s="31"/>
      <c r="C238" s="31"/>
      <c r="D238" s="31"/>
      <c r="E238" s="31"/>
      <c r="F238" s="31"/>
      <c r="G238" s="31"/>
      <c r="H238" s="31"/>
      <c r="I238" s="31"/>
      <c r="J238" s="31"/>
    </row>
    <row r="239" spans="1:10" ht="18" customHeight="1" x14ac:dyDescent="0.2">
      <c r="A239" s="3" t="s">
        <v>889</v>
      </c>
      <c r="B239" s="4" t="s">
        <v>19</v>
      </c>
      <c r="C239" s="3" t="s">
        <v>20</v>
      </c>
      <c r="D239" s="3" t="s">
        <v>6</v>
      </c>
      <c r="E239" s="273" t="s">
        <v>33</v>
      </c>
      <c r="F239" s="273"/>
      <c r="G239" s="12" t="s">
        <v>21</v>
      </c>
      <c r="H239" s="4" t="s">
        <v>22</v>
      </c>
      <c r="I239" s="4" t="s">
        <v>23</v>
      </c>
      <c r="J239" s="4" t="s">
        <v>7</v>
      </c>
    </row>
    <row r="240" spans="1:10" ht="39" customHeight="1" x14ac:dyDescent="0.2">
      <c r="A240" s="14" t="s">
        <v>34</v>
      </c>
      <c r="B240" s="15" t="s">
        <v>351</v>
      </c>
      <c r="C240" s="14" t="s">
        <v>25</v>
      </c>
      <c r="D240" s="14" t="s">
        <v>352</v>
      </c>
      <c r="E240" s="287" t="s">
        <v>55</v>
      </c>
      <c r="F240" s="287"/>
      <c r="G240" s="16" t="s">
        <v>43</v>
      </c>
      <c r="H240" s="18">
        <v>1</v>
      </c>
      <c r="I240" s="17">
        <v>8.7200000000000006</v>
      </c>
      <c r="J240" s="17">
        <v>8.7200000000000006</v>
      </c>
    </row>
    <row r="241" spans="1:10" ht="24" customHeight="1" x14ac:dyDescent="0.2">
      <c r="A241" s="19" t="s">
        <v>35</v>
      </c>
      <c r="B241" s="20" t="s">
        <v>461</v>
      </c>
      <c r="C241" s="19" t="s">
        <v>25</v>
      </c>
      <c r="D241" s="19" t="s">
        <v>462</v>
      </c>
      <c r="E241" s="286" t="s">
        <v>36</v>
      </c>
      <c r="F241" s="286"/>
      <c r="G241" s="21" t="s">
        <v>29</v>
      </c>
      <c r="H241" s="22">
        <v>4.1999999999999997E-3</v>
      </c>
      <c r="I241" s="23">
        <v>15.59</v>
      </c>
      <c r="J241" s="23">
        <v>0.06</v>
      </c>
    </row>
    <row r="242" spans="1:10" ht="24" customHeight="1" x14ac:dyDescent="0.2">
      <c r="A242" s="19" t="s">
        <v>35</v>
      </c>
      <c r="B242" s="20" t="s">
        <v>485</v>
      </c>
      <c r="C242" s="19" t="s">
        <v>25</v>
      </c>
      <c r="D242" s="19" t="s">
        <v>486</v>
      </c>
      <c r="E242" s="286" t="s">
        <v>36</v>
      </c>
      <c r="F242" s="286"/>
      <c r="G242" s="21" t="s">
        <v>29</v>
      </c>
      <c r="H242" s="22">
        <v>2.5700000000000001E-2</v>
      </c>
      <c r="I242" s="23">
        <v>19.68</v>
      </c>
      <c r="J242" s="23">
        <v>0.5</v>
      </c>
    </row>
    <row r="243" spans="1:10" ht="25.9" customHeight="1" x14ac:dyDescent="0.2">
      <c r="A243" s="19" t="s">
        <v>35</v>
      </c>
      <c r="B243" s="20" t="s">
        <v>491</v>
      </c>
      <c r="C243" s="19" t="s">
        <v>25</v>
      </c>
      <c r="D243" s="19" t="s">
        <v>492</v>
      </c>
      <c r="E243" s="286" t="s">
        <v>55</v>
      </c>
      <c r="F243" s="286"/>
      <c r="G243" s="21" t="s">
        <v>43</v>
      </c>
      <c r="H243" s="22">
        <v>1</v>
      </c>
      <c r="I243" s="23">
        <v>7.49</v>
      </c>
      <c r="J243" s="23">
        <v>7.49</v>
      </c>
    </row>
    <row r="244" spans="1:10" ht="39" customHeight="1" x14ac:dyDescent="0.2">
      <c r="A244" s="24" t="s">
        <v>39</v>
      </c>
      <c r="B244" s="25" t="s">
        <v>89</v>
      </c>
      <c r="C244" s="24" t="s">
        <v>25</v>
      </c>
      <c r="D244" s="24" t="s">
        <v>90</v>
      </c>
      <c r="E244" s="285" t="s">
        <v>40</v>
      </c>
      <c r="F244" s="285"/>
      <c r="G244" s="26" t="s">
        <v>30</v>
      </c>
      <c r="H244" s="27">
        <v>0.36699999999999999</v>
      </c>
      <c r="I244" s="28">
        <v>0.19</v>
      </c>
      <c r="J244" s="28">
        <v>0.06</v>
      </c>
    </row>
    <row r="245" spans="1:10" ht="25.9" customHeight="1" x14ac:dyDescent="0.2">
      <c r="A245" s="24" t="s">
        <v>39</v>
      </c>
      <c r="B245" s="25" t="s">
        <v>91</v>
      </c>
      <c r="C245" s="24" t="s">
        <v>25</v>
      </c>
      <c r="D245" s="24" t="s">
        <v>92</v>
      </c>
      <c r="E245" s="285" t="s">
        <v>40</v>
      </c>
      <c r="F245" s="285"/>
      <c r="G245" s="26" t="s">
        <v>43</v>
      </c>
      <c r="H245" s="27">
        <v>2.5000000000000001E-2</v>
      </c>
      <c r="I245" s="28">
        <v>24.76</v>
      </c>
      <c r="J245" s="28">
        <v>0.61</v>
      </c>
    </row>
    <row r="246" spans="1:10" ht="25.5" x14ac:dyDescent="0.2">
      <c r="A246" s="29"/>
      <c r="B246" s="29"/>
      <c r="C246" s="29"/>
      <c r="D246" s="29"/>
      <c r="E246" s="29" t="s">
        <v>44</v>
      </c>
      <c r="F246" s="30">
        <v>0.27465130055468795</v>
      </c>
      <c r="G246" s="29" t="s">
        <v>45</v>
      </c>
      <c r="H246" s="30">
        <v>0.24</v>
      </c>
      <c r="I246" s="29" t="s">
        <v>46</v>
      </c>
      <c r="J246" s="30">
        <v>0.51</v>
      </c>
    </row>
    <row r="247" spans="1:10" ht="15" thickBot="1" x14ac:dyDescent="0.25">
      <c r="A247" s="29"/>
      <c r="B247" s="29"/>
      <c r="C247" s="29"/>
      <c r="D247" s="29"/>
      <c r="E247" s="29" t="s">
        <v>47</v>
      </c>
      <c r="F247" s="30">
        <v>2.12</v>
      </c>
      <c r="G247" s="29"/>
      <c r="H247" s="284" t="s">
        <v>48</v>
      </c>
      <c r="I247" s="284"/>
      <c r="J247" s="30">
        <v>10.84</v>
      </c>
    </row>
    <row r="248" spans="1:10" ht="1.1499999999999999" customHeight="1" thickTop="1" x14ac:dyDescent="0.2">
      <c r="A248" s="31"/>
      <c r="B248" s="31"/>
      <c r="C248" s="31"/>
      <c r="D248" s="31"/>
      <c r="E248" s="31"/>
      <c r="F248" s="31"/>
      <c r="G248" s="31"/>
      <c r="H248" s="31"/>
      <c r="I248" s="31"/>
      <c r="J248" s="31"/>
    </row>
    <row r="249" spans="1:10" ht="18" customHeight="1" x14ac:dyDescent="0.2">
      <c r="A249" s="3" t="s">
        <v>890</v>
      </c>
      <c r="B249" s="4" t="s">
        <v>19</v>
      </c>
      <c r="C249" s="3" t="s">
        <v>20</v>
      </c>
      <c r="D249" s="3" t="s">
        <v>6</v>
      </c>
      <c r="E249" s="273" t="s">
        <v>33</v>
      </c>
      <c r="F249" s="273"/>
      <c r="G249" s="12" t="s">
        <v>21</v>
      </c>
      <c r="H249" s="4" t="s">
        <v>22</v>
      </c>
      <c r="I249" s="4" t="s">
        <v>23</v>
      </c>
      <c r="J249" s="4" t="s">
        <v>7</v>
      </c>
    </row>
    <row r="250" spans="1:10" ht="39" customHeight="1" x14ac:dyDescent="0.2">
      <c r="A250" s="14" t="s">
        <v>34</v>
      </c>
      <c r="B250" s="15" t="s">
        <v>891</v>
      </c>
      <c r="C250" s="14" t="s">
        <v>25</v>
      </c>
      <c r="D250" s="14" t="s">
        <v>892</v>
      </c>
      <c r="E250" s="287" t="s">
        <v>55</v>
      </c>
      <c r="F250" s="287"/>
      <c r="G250" s="16" t="s">
        <v>43</v>
      </c>
      <c r="H250" s="18">
        <v>1</v>
      </c>
      <c r="I250" s="17">
        <v>8.5</v>
      </c>
      <c r="J250" s="17">
        <v>8.5</v>
      </c>
    </row>
    <row r="251" spans="1:10" ht="24" customHeight="1" x14ac:dyDescent="0.2">
      <c r="A251" s="19" t="s">
        <v>35</v>
      </c>
      <c r="B251" s="20" t="s">
        <v>461</v>
      </c>
      <c r="C251" s="19" t="s">
        <v>25</v>
      </c>
      <c r="D251" s="19" t="s">
        <v>462</v>
      </c>
      <c r="E251" s="286" t="s">
        <v>36</v>
      </c>
      <c r="F251" s="286"/>
      <c r="G251" s="21" t="s">
        <v>29</v>
      </c>
      <c r="H251" s="22">
        <v>3.2000000000000002E-3</v>
      </c>
      <c r="I251" s="23">
        <v>15.59</v>
      </c>
      <c r="J251" s="23">
        <v>0.04</v>
      </c>
    </row>
    <row r="252" spans="1:10" ht="24" customHeight="1" x14ac:dyDescent="0.2">
      <c r="A252" s="19" t="s">
        <v>35</v>
      </c>
      <c r="B252" s="20" t="s">
        <v>485</v>
      </c>
      <c r="C252" s="19" t="s">
        <v>25</v>
      </c>
      <c r="D252" s="19" t="s">
        <v>486</v>
      </c>
      <c r="E252" s="286" t="s">
        <v>36</v>
      </c>
      <c r="F252" s="286"/>
      <c r="G252" s="21" t="s">
        <v>29</v>
      </c>
      <c r="H252" s="22">
        <v>1.9400000000000001E-2</v>
      </c>
      <c r="I252" s="23">
        <v>19.68</v>
      </c>
      <c r="J252" s="23">
        <v>0.38</v>
      </c>
    </row>
    <row r="253" spans="1:10" ht="25.9" customHeight="1" x14ac:dyDescent="0.2">
      <c r="A253" s="19" t="s">
        <v>35</v>
      </c>
      <c r="B253" s="20" t="s">
        <v>1038</v>
      </c>
      <c r="C253" s="19" t="s">
        <v>25</v>
      </c>
      <c r="D253" s="19" t="s">
        <v>1039</v>
      </c>
      <c r="E253" s="286" t="s">
        <v>55</v>
      </c>
      <c r="F253" s="286"/>
      <c r="G253" s="21" t="s">
        <v>43</v>
      </c>
      <c r="H253" s="22">
        <v>1</v>
      </c>
      <c r="I253" s="23">
        <v>7.43</v>
      </c>
      <c r="J253" s="23">
        <v>7.43</v>
      </c>
    </row>
    <row r="254" spans="1:10" ht="39" customHeight="1" x14ac:dyDescent="0.2">
      <c r="A254" s="24" t="s">
        <v>39</v>
      </c>
      <c r="B254" s="25" t="s">
        <v>89</v>
      </c>
      <c r="C254" s="24" t="s">
        <v>25</v>
      </c>
      <c r="D254" s="24" t="s">
        <v>90</v>
      </c>
      <c r="E254" s="285" t="s">
        <v>40</v>
      </c>
      <c r="F254" s="285"/>
      <c r="G254" s="26" t="s">
        <v>30</v>
      </c>
      <c r="H254" s="27">
        <v>0.21199999999999999</v>
      </c>
      <c r="I254" s="28">
        <v>0.19</v>
      </c>
      <c r="J254" s="28">
        <v>0.04</v>
      </c>
    </row>
    <row r="255" spans="1:10" ht="25.9" customHeight="1" x14ac:dyDescent="0.2">
      <c r="A255" s="24" t="s">
        <v>39</v>
      </c>
      <c r="B255" s="25" t="s">
        <v>91</v>
      </c>
      <c r="C255" s="24" t="s">
        <v>25</v>
      </c>
      <c r="D255" s="24" t="s">
        <v>92</v>
      </c>
      <c r="E255" s="285" t="s">
        <v>40</v>
      </c>
      <c r="F255" s="285"/>
      <c r="G255" s="26" t="s">
        <v>43</v>
      </c>
      <c r="H255" s="27">
        <v>2.5000000000000001E-2</v>
      </c>
      <c r="I255" s="28">
        <v>24.76</v>
      </c>
      <c r="J255" s="28">
        <v>0.61</v>
      </c>
    </row>
    <row r="256" spans="1:10" ht="25.5" x14ac:dyDescent="0.2">
      <c r="A256" s="29"/>
      <c r="B256" s="29"/>
      <c r="C256" s="29"/>
      <c r="D256" s="29"/>
      <c r="E256" s="29" t="s">
        <v>44</v>
      </c>
      <c r="F256" s="30">
        <v>0.19387150627389735</v>
      </c>
      <c r="G256" s="29" t="s">
        <v>45</v>
      </c>
      <c r="H256" s="30">
        <v>0.17</v>
      </c>
      <c r="I256" s="29" t="s">
        <v>46</v>
      </c>
      <c r="J256" s="30">
        <v>0.36</v>
      </c>
    </row>
    <row r="257" spans="1:10" ht="15" thickBot="1" x14ac:dyDescent="0.25">
      <c r="A257" s="29"/>
      <c r="B257" s="29"/>
      <c r="C257" s="29"/>
      <c r="D257" s="29"/>
      <c r="E257" s="29" t="s">
        <v>47</v>
      </c>
      <c r="F257" s="30">
        <v>2.0699999999999998</v>
      </c>
      <c r="G257" s="29"/>
      <c r="H257" s="284" t="s">
        <v>48</v>
      </c>
      <c r="I257" s="284"/>
      <c r="J257" s="30">
        <v>10.57</v>
      </c>
    </row>
    <row r="258" spans="1:10" ht="1.1499999999999999" customHeight="1" thickTop="1" x14ac:dyDescent="0.2">
      <c r="A258" s="31"/>
      <c r="B258" s="31"/>
      <c r="C258" s="31"/>
      <c r="D258" s="31"/>
      <c r="E258" s="31"/>
      <c r="F258" s="31"/>
      <c r="G258" s="31"/>
      <c r="H258" s="31"/>
      <c r="I258" s="31"/>
      <c r="J258" s="31"/>
    </row>
    <row r="259" spans="1:10" ht="18" customHeight="1" x14ac:dyDescent="0.2">
      <c r="A259" s="3" t="s">
        <v>896</v>
      </c>
      <c r="B259" s="4" t="s">
        <v>19</v>
      </c>
      <c r="C259" s="3" t="s">
        <v>20</v>
      </c>
      <c r="D259" s="3" t="s">
        <v>6</v>
      </c>
      <c r="E259" s="273" t="s">
        <v>33</v>
      </c>
      <c r="F259" s="273"/>
      <c r="G259" s="12" t="s">
        <v>21</v>
      </c>
      <c r="H259" s="4" t="s">
        <v>22</v>
      </c>
      <c r="I259" s="4" t="s">
        <v>23</v>
      </c>
      <c r="J259" s="4" t="s">
        <v>7</v>
      </c>
    </row>
    <row r="260" spans="1:10" ht="39" customHeight="1" x14ac:dyDescent="0.2">
      <c r="A260" s="14" t="s">
        <v>34</v>
      </c>
      <c r="B260" s="15" t="s">
        <v>691</v>
      </c>
      <c r="C260" s="14" t="s">
        <v>25</v>
      </c>
      <c r="D260" s="14" t="s">
        <v>692</v>
      </c>
      <c r="E260" s="287" t="s">
        <v>55</v>
      </c>
      <c r="F260" s="287"/>
      <c r="G260" s="16" t="s">
        <v>28</v>
      </c>
      <c r="H260" s="18">
        <v>1</v>
      </c>
      <c r="I260" s="17">
        <v>61.02</v>
      </c>
      <c r="J260" s="17">
        <v>61.02</v>
      </c>
    </row>
    <row r="261" spans="1:10" ht="25.9" customHeight="1" x14ac:dyDescent="0.2">
      <c r="A261" s="19" t="s">
        <v>35</v>
      </c>
      <c r="B261" s="20" t="s">
        <v>324</v>
      </c>
      <c r="C261" s="19" t="s">
        <v>25</v>
      </c>
      <c r="D261" s="19" t="s">
        <v>325</v>
      </c>
      <c r="E261" s="286" t="s">
        <v>36</v>
      </c>
      <c r="F261" s="286"/>
      <c r="G261" s="21" t="s">
        <v>29</v>
      </c>
      <c r="H261" s="22">
        <v>0.17299999999999999</v>
      </c>
      <c r="I261" s="23">
        <v>15.48</v>
      </c>
      <c r="J261" s="23">
        <v>2.67</v>
      </c>
    </row>
    <row r="262" spans="1:10" ht="24" customHeight="1" x14ac:dyDescent="0.2">
      <c r="A262" s="19" t="s">
        <v>35</v>
      </c>
      <c r="B262" s="20" t="s">
        <v>326</v>
      </c>
      <c r="C262" s="19" t="s">
        <v>25</v>
      </c>
      <c r="D262" s="19" t="s">
        <v>327</v>
      </c>
      <c r="E262" s="286" t="s">
        <v>36</v>
      </c>
      <c r="F262" s="286"/>
      <c r="G262" s="21" t="s">
        <v>29</v>
      </c>
      <c r="H262" s="22">
        <v>0.94199999999999995</v>
      </c>
      <c r="I262" s="23">
        <v>19.54</v>
      </c>
      <c r="J262" s="23">
        <v>18.399999999999999</v>
      </c>
    </row>
    <row r="263" spans="1:10" ht="25.9" customHeight="1" x14ac:dyDescent="0.2">
      <c r="A263" s="19" t="s">
        <v>35</v>
      </c>
      <c r="B263" s="20" t="s">
        <v>767</v>
      </c>
      <c r="C263" s="19" t="s">
        <v>25</v>
      </c>
      <c r="D263" s="19" t="s">
        <v>768</v>
      </c>
      <c r="E263" s="286" t="s">
        <v>55</v>
      </c>
      <c r="F263" s="286"/>
      <c r="G263" s="21" t="s">
        <v>28</v>
      </c>
      <c r="H263" s="22">
        <v>0.105</v>
      </c>
      <c r="I263" s="23">
        <v>107.4</v>
      </c>
      <c r="J263" s="23">
        <v>11.27</v>
      </c>
    </row>
    <row r="264" spans="1:10" ht="25.9" customHeight="1" x14ac:dyDescent="0.2">
      <c r="A264" s="24" t="s">
        <v>39</v>
      </c>
      <c r="B264" s="25" t="s">
        <v>56</v>
      </c>
      <c r="C264" s="24" t="s">
        <v>25</v>
      </c>
      <c r="D264" s="24" t="s">
        <v>57</v>
      </c>
      <c r="E264" s="285" t="s">
        <v>40</v>
      </c>
      <c r="F264" s="285"/>
      <c r="G264" s="26" t="s">
        <v>58</v>
      </c>
      <c r="H264" s="27">
        <v>4.0000000000000001E-3</v>
      </c>
      <c r="I264" s="28">
        <v>8.31</v>
      </c>
      <c r="J264" s="28">
        <v>0.03</v>
      </c>
    </row>
    <row r="265" spans="1:10" ht="25.9" customHeight="1" x14ac:dyDescent="0.2">
      <c r="A265" s="24" t="s">
        <v>39</v>
      </c>
      <c r="B265" s="25" t="s">
        <v>451</v>
      </c>
      <c r="C265" s="24" t="s">
        <v>25</v>
      </c>
      <c r="D265" s="24" t="s">
        <v>452</v>
      </c>
      <c r="E265" s="285" t="s">
        <v>40</v>
      </c>
      <c r="F265" s="285"/>
      <c r="G265" s="26" t="s">
        <v>26</v>
      </c>
      <c r="H265" s="27">
        <v>0.13200000000000001</v>
      </c>
      <c r="I265" s="28">
        <v>12.29</v>
      </c>
      <c r="J265" s="28">
        <v>1.62</v>
      </c>
    </row>
    <row r="266" spans="1:10" ht="52.15" customHeight="1" x14ac:dyDescent="0.2">
      <c r="A266" s="24" t="s">
        <v>39</v>
      </c>
      <c r="B266" s="25" t="s">
        <v>617</v>
      </c>
      <c r="C266" s="24" t="s">
        <v>25</v>
      </c>
      <c r="D266" s="24" t="s">
        <v>618</v>
      </c>
      <c r="E266" s="285" t="s">
        <v>69</v>
      </c>
      <c r="F266" s="285"/>
      <c r="G266" s="26" t="s">
        <v>188</v>
      </c>
      <c r="H266" s="27">
        <v>1.1859999999999999</v>
      </c>
      <c r="I266" s="28">
        <v>13</v>
      </c>
      <c r="J266" s="28">
        <v>15.41</v>
      </c>
    </row>
    <row r="267" spans="1:10" ht="39" customHeight="1" x14ac:dyDescent="0.2">
      <c r="A267" s="24" t="s">
        <v>39</v>
      </c>
      <c r="B267" s="25" t="s">
        <v>621</v>
      </c>
      <c r="C267" s="24" t="s">
        <v>25</v>
      </c>
      <c r="D267" s="24" t="s">
        <v>622</v>
      </c>
      <c r="E267" s="285" t="s">
        <v>69</v>
      </c>
      <c r="F267" s="285"/>
      <c r="G267" s="26" t="s">
        <v>188</v>
      </c>
      <c r="H267" s="27">
        <v>0.35599999999999998</v>
      </c>
      <c r="I267" s="28">
        <v>11.73</v>
      </c>
      <c r="J267" s="28">
        <v>4.17</v>
      </c>
    </row>
    <row r="268" spans="1:10" ht="39" customHeight="1" x14ac:dyDescent="0.2">
      <c r="A268" s="24" t="s">
        <v>39</v>
      </c>
      <c r="B268" s="25" t="s">
        <v>623</v>
      </c>
      <c r="C268" s="24" t="s">
        <v>25</v>
      </c>
      <c r="D268" s="24" t="s">
        <v>624</v>
      </c>
      <c r="E268" s="285" t="s">
        <v>69</v>
      </c>
      <c r="F268" s="285"/>
      <c r="G268" s="26" t="s">
        <v>188</v>
      </c>
      <c r="H268" s="27">
        <v>0.47399999999999998</v>
      </c>
      <c r="I268" s="28">
        <v>4.32</v>
      </c>
      <c r="J268" s="28">
        <v>2.04</v>
      </c>
    </row>
    <row r="269" spans="1:10" ht="25.9" customHeight="1" x14ac:dyDescent="0.2">
      <c r="A269" s="24" t="s">
        <v>39</v>
      </c>
      <c r="B269" s="25" t="s">
        <v>377</v>
      </c>
      <c r="C269" s="24" t="s">
        <v>25</v>
      </c>
      <c r="D269" s="24" t="s">
        <v>378</v>
      </c>
      <c r="E269" s="285" t="s">
        <v>40</v>
      </c>
      <c r="F269" s="285"/>
      <c r="G269" s="26" t="s">
        <v>43</v>
      </c>
      <c r="H269" s="27">
        <v>3.3000000000000002E-2</v>
      </c>
      <c r="I269" s="28">
        <v>22.88</v>
      </c>
      <c r="J269" s="28">
        <v>0.75</v>
      </c>
    </row>
    <row r="270" spans="1:10" ht="24" customHeight="1" x14ac:dyDescent="0.2">
      <c r="A270" s="24" t="s">
        <v>39</v>
      </c>
      <c r="B270" s="25" t="s">
        <v>769</v>
      </c>
      <c r="C270" s="24" t="s">
        <v>25</v>
      </c>
      <c r="D270" s="24" t="s">
        <v>770</v>
      </c>
      <c r="E270" s="285" t="s">
        <v>69</v>
      </c>
      <c r="F270" s="285"/>
      <c r="G270" s="26" t="s">
        <v>188</v>
      </c>
      <c r="H270" s="27">
        <v>1.1859999999999999</v>
      </c>
      <c r="I270" s="28">
        <v>3.93</v>
      </c>
      <c r="J270" s="28">
        <v>4.66</v>
      </c>
    </row>
    <row r="271" spans="1:10" ht="25.5" x14ac:dyDescent="0.2">
      <c r="A271" s="29"/>
      <c r="B271" s="29"/>
      <c r="C271" s="29"/>
      <c r="D271" s="29"/>
      <c r="E271" s="29" t="s">
        <v>44</v>
      </c>
      <c r="F271" s="30">
        <v>10.361354946416069</v>
      </c>
      <c r="G271" s="29" t="s">
        <v>45</v>
      </c>
      <c r="H271" s="30">
        <v>8.8800000000000008</v>
      </c>
      <c r="I271" s="29" t="s">
        <v>46</v>
      </c>
      <c r="J271" s="30">
        <v>19.239999999999998</v>
      </c>
    </row>
    <row r="272" spans="1:10" ht="15" thickBot="1" x14ac:dyDescent="0.25">
      <c r="A272" s="29"/>
      <c r="B272" s="29"/>
      <c r="C272" s="29"/>
      <c r="D272" s="29"/>
      <c r="E272" s="29" t="s">
        <v>47</v>
      </c>
      <c r="F272" s="30">
        <v>14.9</v>
      </c>
      <c r="G272" s="29"/>
      <c r="H272" s="284" t="s">
        <v>48</v>
      </c>
      <c r="I272" s="284"/>
      <c r="J272" s="30">
        <v>75.92</v>
      </c>
    </row>
    <row r="273" spans="1:10" ht="1.1499999999999999" customHeight="1" thickTop="1" x14ac:dyDescent="0.2">
      <c r="A273" s="31"/>
      <c r="B273" s="31"/>
      <c r="C273" s="31"/>
      <c r="D273" s="31"/>
      <c r="E273" s="31"/>
      <c r="F273" s="31"/>
      <c r="G273" s="31"/>
      <c r="H273" s="31"/>
      <c r="I273" s="31"/>
      <c r="J273" s="31"/>
    </row>
    <row r="274" spans="1:10" ht="18" customHeight="1" x14ac:dyDescent="0.2">
      <c r="A274" s="3" t="s">
        <v>898</v>
      </c>
      <c r="B274" s="4" t="s">
        <v>19</v>
      </c>
      <c r="C274" s="3" t="s">
        <v>20</v>
      </c>
      <c r="D274" s="3" t="s">
        <v>6</v>
      </c>
      <c r="E274" s="273" t="s">
        <v>33</v>
      </c>
      <c r="F274" s="273"/>
      <c r="G274" s="12" t="s">
        <v>21</v>
      </c>
      <c r="H274" s="4" t="s">
        <v>22</v>
      </c>
      <c r="I274" s="4" t="s">
        <v>23</v>
      </c>
      <c r="J274" s="4" t="s">
        <v>7</v>
      </c>
    </row>
    <row r="275" spans="1:10" ht="39" customHeight="1" x14ac:dyDescent="0.2">
      <c r="A275" s="14" t="s">
        <v>34</v>
      </c>
      <c r="B275" s="15" t="s">
        <v>345</v>
      </c>
      <c r="C275" s="14" t="s">
        <v>25</v>
      </c>
      <c r="D275" s="14" t="s">
        <v>346</v>
      </c>
      <c r="E275" s="287" t="s">
        <v>55</v>
      </c>
      <c r="F275" s="287"/>
      <c r="G275" s="16" t="s">
        <v>43</v>
      </c>
      <c r="H275" s="18">
        <v>1</v>
      </c>
      <c r="I275" s="17">
        <v>11.89</v>
      </c>
      <c r="J275" s="17">
        <v>11.89</v>
      </c>
    </row>
    <row r="276" spans="1:10" ht="24" customHeight="1" x14ac:dyDescent="0.2">
      <c r="A276" s="19" t="s">
        <v>35</v>
      </c>
      <c r="B276" s="20" t="s">
        <v>461</v>
      </c>
      <c r="C276" s="19" t="s">
        <v>25</v>
      </c>
      <c r="D276" s="19" t="s">
        <v>462</v>
      </c>
      <c r="E276" s="286" t="s">
        <v>36</v>
      </c>
      <c r="F276" s="286"/>
      <c r="G276" s="21" t="s">
        <v>29</v>
      </c>
      <c r="H276" s="22">
        <v>1.29E-2</v>
      </c>
      <c r="I276" s="23">
        <v>15.59</v>
      </c>
      <c r="J276" s="23">
        <v>0.2</v>
      </c>
    </row>
    <row r="277" spans="1:10" ht="24" customHeight="1" x14ac:dyDescent="0.2">
      <c r="A277" s="19" t="s">
        <v>35</v>
      </c>
      <c r="B277" s="20" t="s">
        <v>485</v>
      </c>
      <c r="C277" s="19" t="s">
        <v>25</v>
      </c>
      <c r="D277" s="19" t="s">
        <v>486</v>
      </c>
      <c r="E277" s="286" t="s">
        <v>36</v>
      </c>
      <c r="F277" s="286"/>
      <c r="G277" s="21" t="s">
        <v>29</v>
      </c>
      <c r="H277" s="22">
        <v>7.9000000000000001E-2</v>
      </c>
      <c r="I277" s="23">
        <v>19.68</v>
      </c>
      <c r="J277" s="23">
        <v>1.55</v>
      </c>
    </row>
    <row r="278" spans="1:10" ht="25.9" customHeight="1" x14ac:dyDescent="0.2">
      <c r="A278" s="19" t="s">
        <v>35</v>
      </c>
      <c r="B278" s="20" t="s">
        <v>371</v>
      </c>
      <c r="C278" s="19" t="s">
        <v>25</v>
      </c>
      <c r="D278" s="19" t="s">
        <v>372</v>
      </c>
      <c r="E278" s="286" t="s">
        <v>55</v>
      </c>
      <c r="F278" s="286"/>
      <c r="G278" s="21" t="s">
        <v>43</v>
      </c>
      <c r="H278" s="22">
        <v>1</v>
      </c>
      <c r="I278" s="23">
        <v>9.35</v>
      </c>
      <c r="J278" s="23">
        <v>9.35</v>
      </c>
    </row>
    <row r="279" spans="1:10" ht="39" customHeight="1" x14ac:dyDescent="0.2">
      <c r="A279" s="24" t="s">
        <v>39</v>
      </c>
      <c r="B279" s="25" t="s">
        <v>89</v>
      </c>
      <c r="C279" s="24" t="s">
        <v>25</v>
      </c>
      <c r="D279" s="24" t="s">
        <v>90</v>
      </c>
      <c r="E279" s="285" t="s">
        <v>40</v>
      </c>
      <c r="F279" s="285"/>
      <c r="G279" s="26" t="s">
        <v>30</v>
      </c>
      <c r="H279" s="27">
        <v>0.97</v>
      </c>
      <c r="I279" s="28">
        <v>0.19</v>
      </c>
      <c r="J279" s="28">
        <v>0.18</v>
      </c>
    </row>
    <row r="280" spans="1:10" ht="25.9" customHeight="1" x14ac:dyDescent="0.2">
      <c r="A280" s="24" t="s">
        <v>39</v>
      </c>
      <c r="B280" s="25" t="s">
        <v>91</v>
      </c>
      <c r="C280" s="24" t="s">
        <v>25</v>
      </c>
      <c r="D280" s="24" t="s">
        <v>92</v>
      </c>
      <c r="E280" s="285" t="s">
        <v>40</v>
      </c>
      <c r="F280" s="285"/>
      <c r="G280" s="26" t="s">
        <v>43</v>
      </c>
      <c r="H280" s="27">
        <v>2.5000000000000001E-2</v>
      </c>
      <c r="I280" s="28">
        <v>24.76</v>
      </c>
      <c r="J280" s="28">
        <v>0.61</v>
      </c>
    </row>
    <row r="281" spans="1:10" ht="25.5" x14ac:dyDescent="0.2">
      <c r="A281" s="29"/>
      <c r="B281" s="29"/>
      <c r="C281" s="29"/>
      <c r="D281" s="29"/>
      <c r="E281" s="29" t="s">
        <v>44</v>
      </c>
      <c r="F281" s="30">
        <v>1.0501373256502773</v>
      </c>
      <c r="G281" s="29" t="s">
        <v>45</v>
      </c>
      <c r="H281" s="30">
        <v>0.9</v>
      </c>
      <c r="I281" s="29" t="s">
        <v>46</v>
      </c>
      <c r="J281" s="30">
        <v>1.95</v>
      </c>
    </row>
    <row r="282" spans="1:10" ht="15" thickBot="1" x14ac:dyDescent="0.25">
      <c r="A282" s="29"/>
      <c r="B282" s="29"/>
      <c r="C282" s="29"/>
      <c r="D282" s="29"/>
      <c r="E282" s="29" t="s">
        <v>47</v>
      </c>
      <c r="F282" s="30">
        <v>2.9</v>
      </c>
      <c r="G282" s="29"/>
      <c r="H282" s="284" t="s">
        <v>48</v>
      </c>
      <c r="I282" s="284"/>
      <c r="J282" s="30">
        <v>14.79</v>
      </c>
    </row>
    <row r="283" spans="1:10" ht="1.1499999999999999" customHeight="1" thickTop="1" x14ac:dyDescent="0.2">
      <c r="A283" s="31"/>
      <c r="B283" s="31"/>
      <c r="C283" s="31"/>
      <c r="D283" s="31"/>
      <c r="E283" s="31"/>
      <c r="F283" s="31"/>
      <c r="G283" s="31"/>
      <c r="H283" s="31"/>
      <c r="I283" s="31"/>
      <c r="J283" s="31"/>
    </row>
    <row r="284" spans="1:10" ht="18" customHeight="1" x14ac:dyDescent="0.2">
      <c r="A284" s="3" t="s">
        <v>899</v>
      </c>
      <c r="B284" s="4" t="s">
        <v>19</v>
      </c>
      <c r="C284" s="3" t="s">
        <v>20</v>
      </c>
      <c r="D284" s="3" t="s">
        <v>6</v>
      </c>
      <c r="E284" s="273" t="s">
        <v>33</v>
      </c>
      <c r="F284" s="273"/>
      <c r="G284" s="12" t="s">
        <v>21</v>
      </c>
      <c r="H284" s="4" t="s">
        <v>22</v>
      </c>
      <c r="I284" s="4" t="s">
        <v>23</v>
      </c>
      <c r="J284" s="4" t="s">
        <v>7</v>
      </c>
    </row>
    <row r="285" spans="1:10" ht="39" customHeight="1" x14ac:dyDescent="0.2">
      <c r="A285" s="14" t="s">
        <v>34</v>
      </c>
      <c r="B285" s="15" t="s">
        <v>347</v>
      </c>
      <c r="C285" s="14" t="s">
        <v>25</v>
      </c>
      <c r="D285" s="14" t="s">
        <v>348</v>
      </c>
      <c r="E285" s="287" t="s">
        <v>55</v>
      </c>
      <c r="F285" s="287"/>
      <c r="G285" s="16" t="s">
        <v>43</v>
      </c>
      <c r="H285" s="18">
        <v>1</v>
      </c>
      <c r="I285" s="17">
        <v>11.4</v>
      </c>
      <c r="J285" s="17">
        <v>11.4</v>
      </c>
    </row>
    <row r="286" spans="1:10" ht="24" customHeight="1" x14ac:dyDescent="0.2">
      <c r="A286" s="19" t="s">
        <v>35</v>
      </c>
      <c r="B286" s="20" t="s">
        <v>461</v>
      </c>
      <c r="C286" s="19" t="s">
        <v>25</v>
      </c>
      <c r="D286" s="19" t="s">
        <v>462</v>
      </c>
      <c r="E286" s="286" t="s">
        <v>36</v>
      </c>
      <c r="F286" s="286"/>
      <c r="G286" s="21" t="s">
        <v>29</v>
      </c>
      <c r="H286" s="22">
        <v>9.1999999999999998E-3</v>
      </c>
      <c r="I286" s="23">
        <v>15.59</v>
      </c>
      <c r="J286" s="23">
        <v>0.14000000000000001</v>
      </c>
    </row>
    <row r="287" spans="1:10" ht="24" customHeight="1" x14ac:dyDescent="0.2">
      <c r="A287" s="19" t="s">
        <v>35</v>
      </c>
      <c r="B287" s="20" t="s">
        <v>485</v>
      </c>
      <c r="C287" s="19" t="s">
        <v>25</v>
      </c>
      <c r="D287" s="19" t="s">
        <v>486</v>
      </c>
      <c r="E287" s="286" t="s">
        <v>36</v>
      </c>
      <c r="F287" s="286"/>
      <c r="G287" s="21" t="s">
        <v>29</v>
      </c>
      <c r="H287" s="22">
        <v>5.6099999999999997E-2</v>
      </c>
      <c r="I287" s="23">
        <v>19.68</v>
      </c>
      <c r="J287" s="23">
        <v>1.1000000000000001</v>
      </c>
    </row>
    <row r="288" spans="1:10" ht="25.9" customHeight="1" x14ac:dyDescent="0.2">
      <c r="A288" s="19" t="s">
        <v>35</v>
      </c>
      <c r="B288" s="20" t="s">
        <v>493</v>
      </c>
      <c r="C288" s="19" t="s">
        <v>25</v>
      </c>
      <c r="D288" s="19" t="s">
        <v>494</v>
      </c>
      <c r="E288" s="286" t="s">
        <v>55</v>
      </c>
      <c r="F288" s="286"/>
      <c r="G288" s="21" t="s">
        <v>43</v>
      </c>
      <c r="H288" s="22">
        <v>1</v>
      </c>
      <c r="I288" s="23">
        <v>9.41</v>
      </c>
      <c r="J288" s="23">
        <v>9.41</v>
      </c>
    </row>
    <row r="289" spans="1:10" ht="39" customHeight="1" x14ac:dyDescent="0.2">
      <c r="A289" s="24" t="s">
        <v>39</v>
      </c>
      <c r="B289" s="25" t="s">
        <v>89</v>
      </c>
      <c r="C289" s="24" t="s">
        <v>25</v>
      </c>
      <c r="D289" s="24" t="s">
        <v>90</v>
      </c>
      <c r="E289" s="285" t="s">
        <v>40</v>
      </c>
      <c r="F289" s="285"/>
      <c r="G289" s="26" t="s">
        <v>30</v>
      </c>
      <c r="H289" s="27">
        <v>0.74299999999999999</v>
      </c>
      <c r="I289" s="28">
        <v>0.19</v>
      </c>
      <c r="J289" s="28">
        <v>0.14000000000000001</v>
      </c>
    </row>
    <row r="290" spans="1:10" ht="25.9" customHeight="1" x14ac:dyDescent="0.2">
      <c r="A290" s="24" t="s">
        <v>39</v>
      </c>
      <c r="B290" s="25" t="s">
        <v>91</v>
      </c>
      <c r="C290" s="24" t="s">
        <v>25</v>
      </c>
      <c r="D290" s="24" t="s">
        <v>92</v>
      </c>
      <c r="E290" s="285" t="s">
        <v>40</v>
      </c>
      <c r="F290" s="285"/>
      <c r="G290" s="26" t="s">
        <v>43</v>
      </c>
      <c r="H290" s="27">
        <v>2.5000000000000001E-2</v>
      </c>
      <c r="I290" s="28">
        <v>24.76</v>
      </c>
      <c r="J290" s="28">
        <v>0.61</v>
      </c>
    </row>
    <row r="291" spans="1:10" ht="25.5" x14ac:dyDescent="0.2">
      <c r="A291" s="29"/>
      <c r="B291" s="29"/>
      <c r="C291" s="29"/>
      <c r="D291" s="29"/>
      <c r="E291" s="29" t="s">
        <v>44</v>
      </c>
      <c r="F291" s="30">
        <v>0.68393559157736017</v>
      </c>
      <c r="G291" s="29" t="s">
        <v>45</v>
      </c>
      <c r="H291" s="30">
        <v>0.59</v>
      </c>
      <c r="I291" s="29" t="s">
        <v>46</v>
      </c>
      <c r="J291" s="30">
        <v>1.27</v>
      </c>
    </row>
    <row r="292" spans="1:10" ht="15" thickBot="1" x14ac:dyDescent="0.25">
      <c r="A292" s="29"/>
      <c r="B292" s="29"/>
      <c r="C292" s="29"/>
      <c r="D292" s="29"/>
      <c r="E292" s="29" t="s">
        <v>47</v>
      </c>
      <c r="F292" s="30">
        <v>2.78</v>
      </c>
      <c r="G292" s="29"/>
      <c r="H292" s="284" t="s">
        <v>48</v>
      </c>
      <c r="I292" s="284"/>
      <c r="J292" s="30">
        <v>14.18</v>
      </c>
    </row>
    <row r="293" spans="1:10" ht="1.1499999999999999" customHeight="1" thickTop="1" x14ac:dyDescent="0.2">
      <c r="A293" s="31"/>
      <c r="B293" s="31"/>
      <c r="C293" s="31"/>
      <c r="D293" s="31"/>
      <c r="E293" s="31"/>
      <c r="F293" s="31"/>
      <c r="G293" s="31"/>
      <c r="H293" s="31"/>
      <c r="I293" s="31"/>
      <c r="J293" s="31"/>
    </row>
    <row r="294" spans="1:10" ht="18" customHeight="1" x14ac:dyDescent="0.2">
      <c r="A294" s="3" t="s">
        <v>904</v>
      </c>
      <c r="B294" s="4" t="s">
        <v>19</v>
      </c>
      <c r="C294" s="3" t="s">
        <v>20</v>
      </c>
      <c r="D294" s="3" t="s">
        <v>6</v>
      </c>
      <c r="E294" s="273" t="s">
        <v>33</v>
      </c>
      <c r="F294" s="273"/>
      <c r="G294" s="12" t="s">
        <v>21</v>
      </c>
      <c r="H294" s="4" t="s">
        <v>22</v>
      </c>
      <c r="I294" s="4" t="s">
        <v>23</v>
      </c>
      <c r="J294" s="4" t="s">
        <v>7</v>
      </c>
    </row>
    <row r="295" spans="1:10" ht="39" customHeight="1" x14ac:dyDescent="0.2">
      <c r="A295" s="14" t="s">
        <v>34</v>
      </c>
      <c r="B295" s="15" t="s">
        <v>905</v>
      </c>
      <c r="C295" s="14" t="s">
        <v>25</v>
      </c>
      <c r="D295" s="14" t="s">
        <v>906</v>
      </c>
      <c r="E295" s="287" t="s">
        <v>55</v>
      </c>
      <c r="F295" s="287"/>
      <c r="G295" s="16" t="s">
        <v>28</v>
      </c>
      <c r="H295" s="18">
        <v>1</v>
      </c>
      <c r="I295" s="17">
        <v>32.770000000000003</v>
      </c>
      <c r="J295" s="17">
        <v>32.770000000000003</v>
      </c>
    </row>
    <row r="296" spans="1:10" ht="25.9" customHeight="1" x14ac:dyDescent="0.2">
      <c r="A296" s="19" t="s">
        <v>35</v>
      </c>
      <c r="B296" s="20" t="s">
        <v>324</v>
      </c>
      <c r="C296" s="19" t="s">
        <v>25</v>
      </c>
      <c r="D296" s="19" t="s">
        <v>325</v>
      </c>
      <c r="E296" s="286" t="s">
        <v>36</v>
      </c>
      <c r="F296" s="286"/>
      <c r="G296" s="21" t="s">
        <v>29</v>
      </c>
      <c r="H296" s="22">
        <v>9.9000000000000005E-2</v>
      </c>
      <c r="I296" s="23">
        <v>15.48</v>
      </c>
      <c r="J296" s="23">
        <v>1.53</v>
      </c>
    </row>
    <row r="297" spans="1:10" ht="24" customHeight="1" x14ac:dyDescent="0.2">
      <c r="A297" s="19" t="s">
        <v>35</v>
      </c>
      <c r="B297" s="20" t="s">
        <v>326</v>
      </c>
      <c r="C297" s="19" t="s">
        <v>25</v>
      </c>
      <c r="D297" s="19" t="s">
        <v>327</v>
      </c>
      <c r="E297" s="286" t="s">
        <v>36</v>
      </c>
      <c r="F297" s="286"/>
      <c r="G297" s="21" t="s">
        <v>29</v>
      </c>
      <c r="H297" s="22">
        <v>0.54300000000000004</v>
      </c>
      <c r="I297" s="23">
        <v>19.54</v>
      </c>
      <c r="J297" s="23">
        <v>10.61</v>
      </c>
    </row>
    <row r="298" spans="1:10" ht="25.9" customHeight="1" x14ac:dyDescent="0.2">
      <c r="A298" s="19" t="s">
        <v>35</v>
      </c>
      <c r="B298" s="20" t="s">
        <v>593</v>
      </c>
      <c r="C298" s="19" t="s">
        <v>25</v>
      </c>
      <c r="D298" s="19" t="s">
        <v>594</v>
      </c>
      <c r="E298" s="286" t="s">
        <v>55</v>
      </c>
      <c r="F298" s="286"/>
      <c r="G298" s="21" t="s">
        <v>28</v>
      </c>
      <c r="H298" s="22">
        <v>0.19500000000000001</v>
      </c>
      <c r="I298" s="23">
        <v>25.72</v>
      </c>
      <c r="J298" s="23">
        <v>5.01</v>
      </c>
    </row>
    <row r="299" spans="1:10" ht="25.9" customHeight="1" x14ac:dyDescent="0.2">
      <c r="A299" s="24" t="s">
        <v>39</v>
      </c>
      <c r="B299" s="25" t="s">
        <v>56</v>
      </c>
      <c r="C299" s="24" t="s">
        <v>25</v>
      </c>
      <c r="D299" s="24" t="s">
        <v>57</v>
      </c>
      <c r="E299" s="285" t="s">
        <v>40</v>
      </c>
      <c r="F299" s="285"/>
      <c r="G299" s="26" t="s">
        <v>58</v>
      </c>
      <c r="H299" s="27">
        <v>0.01</v>
      </c>
      <c r="I299" s="28">
        <v>8.31</v>
      </c>
      <c r="J299" s="28">
        <v>0.08</v>
      </c>
    </row>
    <row r="300" spans="1:10" ht="52.15" customHeight="1" x14ac:dyDescent="0.2">
      <c r="A300" s="24" t="s">
        <v>39</v>
      </c>
      <c r="B300" s="25" t="s">
        <v>617</v>
      </c>
      <c r="C300" s="24" t="s">
        <v>25</v>
      </c>
      <c r="D300" s="24" t="s">
        <v>618</v>
      </c>
      <c r="E300" s="285" t="s">
        <v>69</v>
      </c>
      <c r="F300" s="285"/>
      <c r="G300" s="26" t="s">
        <v>188</v>
      </c>
      <c r="H300" s="27">
        <v>0.39700000000000002</v>
      </c>
      <c r="I300" s="28">
        <v>13</v>
      </c>
      <c r="J300" s="28">
        <v>5.16</v>
      </c>
    </row>
    <row r="301" spans="1:10" ht="25.9" customHeight="1" x14ac:dyDescent="0.2">
      <c r="A301" s="24" t="s">
        <v>39</v>
      </c>
      <c r="B301" s="25" t="s">
        <v>1040</v>
      </c>
      <c r="C301" s="24" t="s">
        <v>25</v>
      </c>
      <c r="D301" s="24" t="s">
        <v>1041</v>
      </c>
      <c r="E301" s="285" t="s">
        <v>40</v>
      </c>
      <c r="F301" s="285"/>
      <c r="G301" s="26" t="s">
        <v>26</v>
      </c>
      <c r="H301" s="27">
        <v>9.5000000000000001E-2</v>
      </c>
      <c r="I301" s="28">
        <v>109.35</v>
      </c>
      <c r="J301" s="28">
        <v>10.38</v>
      </c>
    </row>
    <row r="302" spans="1:10" ht="25.5" x14ac:dyDescent="0.2">
      <c r="A302" s="29"/>
      <c r="B302" s="29"/>
      <c r="C302" s="29"/>
      <c r="D302" s="29"/>
      <c r="E302" s="29" t="s">
        <v>44</v>
      </c>
      <c r="F302" s="30">
        <v>5.331466422532178</v>
      </c>
      <c r="G302" s="29" t="s">
        <v>45</v>
      </c>
      <c r="H302" s="30">
        <v>4.57</v>
      </c>
      <c r="I302" s="29" t="s">
        <v>46</v>
      </c>
      <c r="J302" s="30">
        <v>9.9</v>
      </c>
    </row>
    <row r="303" spans="1:10" ht="15" thickBot="1" x14ac:dyDescent="0.25">
      <c r="A303" s="29"/>
      <c r="B303" s="29"/>
      <c r="C303" s="29"/>
      <c r="D303" s="29"/>
      <c r="E303" s="29" t="s">
        <v>47</v>
      </c>
      <c r="F303" s="30">
        <v>8</v>
      </c>
      <c r="G303" s="29"/>
      <c r="H303" s="284" t="s">
        <v>48</v>
      </c>
      <c r="I303" s="284"/>
      <c r="J303" s="30">
        <v>40.770000000000003</v>
      </c>
    </row>
    <row r="304" spans="1:10" ht="1.1499999999999999" customHeight="1" thickTop="1" x14ac:dyDescent="0.2">
      <c r="A304" s="31"/>
      <c r="B304" s="31"/>
      <c r="C304" s="31"/>
      <c r="D304" s="31"/>
      <c r="E304" s="31"/>
      <c r="F304" s="31"/>
      <c r="G304" s="31"/>
      <c r="H304" s="31"/>
      <c r="I304" s="31"/>
      <c r="J304" s="31"/>
    </row>
    <row r="305" spans="1:10" ht="18" customHeight="1" x14ac:dyDescent="0.2">
      <c r="A305" s="3" t="s">
        <v>907</v>
      </c>
      <c r="B305" s="4" t="s">
        <v>19</v>
      </c>
      <c r="C305" s="3" t="s">
        <v>20</v>
      </c>
      <c r="D305" s="3" t="s">
        <v>6</v>
      </c>
      <c r="E305" s="273" t="s">
        <v>33</v>
      </c>
      <c r="F305" s="273"/>
      <c r="G305" s="12" t="s">
        <v>21</v>
      </c>
      <c r="H305" s="4" t="s">
        <v>22</v>
      </c>
      <c r="I305" s="4" t="s">
        <v>23</v>
      </c>
      <c r="J305" s="4" t="s">
        <v>7</v>
      </c>
    </row>
    <row r="306" spans="1:10" ht="39" customHeight="1" x14ac:dyDescent="0.2">
      <c r="A306" s="14" t="s">
        <v>34</v>
      </c>
      <c r="B306" s="15" t="s">
        <v>553</v>
      </c>
      <c r="C306" s="14" t="s">
        <v>25</v>
      </c>
      <c r="D306" s="14" t="s">
        <v>554</v>
      </c>
      <c r="E306" s="287" t="s">
        <v>55</v>
      </c>
      <c r="F306" s="287"/>
      <c r="G306" s="16" t="s">
        <v>27</v>
      </c>
      <c r="H306" s="18">
        <v>1</v>
      </c>
      <c r="I306" s="17">
        <v>407.25</v>
      </c>
      <c r="J306" s="17">
        <v>407.25</v>
      </c>
    </row>
    <row r="307" spans="1:10" ht="24" customHeight="1" x14ac:dyDescent="0.2">
      <c r="A307" s="19" t="s">
        <v>35</v>
      </c>
      <c r="B307" s="20" t="s">
        <v>37</v>
      </c>
      <c r="C307" s="19" t="s">
        <v>25</v>
      </c>
      <c r="D307" s="19" t="s">
        <v>38</v>
      </c>
      <c r="E307" s="286" t="s">
        <v>36</v>
      </c>
      <c r="F307" s="286"/>
      <c r="G307" s="21" t="s">
        <v>29</v>
      </c>
      <c r="H307" s="22">
        <v>1.9792000000000001</v>
      </c>
      <c r="I307" s="23">
        <v>15.78</v>
      </c>
      <c r="J307" s="23">
        <v>31.23</v>
      </c>
    </row>
    <row r="308" spans="1:10" ht="25.9" customHeight="1" x14ac:dyDescent="0.2">
      <c r="A308" s="19" t="s">
        <v>35</v>
      </c>
      <c r="B308" s="20" t="s">
        <v>475</v>
      </c>
      <c r="C308" s="19" t="s">
        <v>25</v>
      </c>
      <c r="D308" s="19" t="s">
        <v>476</v>
      </c>
      <c r="E308" s="286" t="s">
        <v>36</v>
      </c>
      <c r="F308" s="286"/>
      <c r="G308" s="21" t="s">
        <v>29</v>
      </c>
      <c r="H308" s="22">
        <v>1.2501</v>
      </c>
      <c r="I308" s="23">
        <v>15.68</v>
      </c>
      <c r="J308" s="23">
        <v>19.600000000000001</v>
      </c>
    </row>
    <row r="309" spans="1:10" ht="52.15" customHeight="1" x14ac:dyDescent="0.2">
      <c r="A309" s="19" t="s">
        <v>35</v>
      </c>
      <c r="B309" s="20" t="s">
        <v>481</v>
      </c>
      <c r="C309" s="19" t="s">
        <v>25</v>
      </c>
      <c r="D309" s="19" t="s">
        <v>1042</v>
      </c>
      <c r="E309" s="286" t="s">
        <v>50</v>
      </c>
      <c r="F309" s="286"/>
      <c r="G309" s="21" t="s">
        <v>51</v>
      </c>
      <c r="H309" s="22">
        <v>0.64339999999999997</v>
      </c>
      <c r="I309" s="23">
        <v>3.96</v>
      </c>
      <c r="J309" s="23">
        <v>2.54</v>
      </c>
    </row>
    <row r="310" spans="1:10" ht="52.15" customHeight="1" x14ac:dyDescent="0.2">
      <c r="A310" s="19" t="s">
        <v>35</v>
      </c>
      <c r="B310" s="20" t="s">
        <v>482</v>
      </c>
      <c r="C310" s="19" t="s">
        <v>25</v>
      </c>
      <c r="D310" s="19" t="s">
        <v>1043</v>
      </c>
      <c r="E310" s="286" t="s">
        <v>50</v>
      </c>
      <c r="F310" s="286"/>
      <c r="G310" s="21" t="s">
        <v>52</v>
      </c>
      <c r="H310" s="22">
        <v>0.60670000000000002</v>
      </c>
      <c r="I310" s="23">
        <v>1.2</v>
      </c>
      <c r="J310" s="23">
        <v>0.72</v>
      </c>
    </row>
    <row r="311" spans="1:10" ht="25.9" customHeight="1" x14ac:dyDescent="0.2">
      <c r="A311" s="24" t="s">
        <v>39</v>
      </c>
      <c r="B311" s="25" t="s">
        <v>65</v>
      </c>
      <c r="C311" s="24" t="s">
        <v>25</v>
      </c>
      <c r="D311" s="24" t="s">
        <v>66</v>
      </c>
      <c r="E311" s="285" t="s">
        <v>40</v>
      </c>
      <c r="F311" s="285"/>
      <c r="G311" s="26" t="s">
        <v>27</v>
      </c>
      <c r="H311" s="27">
        <v>0.72750000000000004</v>
      </c>
      <c r="I311" s="28">
        <v>99.76</v>
      </c>
      <c r="J311" s="28">
        <v>72.569999999999993</v>
      </c>
    </row>
    <row r="312" spans="1:10" ht="24" customHeight="1" x14ac:dyDescent="0.2">
      <c r="A312" s="24" t="s">
        <v>39</v>
      </c>
      <c r="B312" s="25" t="s">
        <v>85</v>
      </c>
      <c r="C312" s="24" t="s">
        <v>25</v>
      </c>
      <c r="D312" s="24" t="s">
        <v>86</v>
      </c>
      <c r="E312" s="285" t="s">
        <v>40</v>
      </c>
      <c r="F312" s="285"/>
      <c r="G312" s="26" t="s">
        <v>43</v>
      </c>
      <c r="H312" s="27">
        <v>364.94330000000002</v>
      </c>
      <c r="I312" s="28">
        <v>0.61</v>
      </c>
      <c r="J312" s="28">
        <v>222.61</v>
      </c>
    </row>
    <row r="313" spans="1:10" ht="25.9" customHeight="1" x14ac:dyDescent="0.2">
      <c r="A313" s="24" t="s">
        <v>39</v>
      </c>
      <c r="B313" s="25" t="s">
        <v>120</v>
      </c>
      <c r="C313" s="24" t="s">
        <v>25</v>
      </c>
      <c r="D313" s="24" t="s">
        <v>121</v>
      </c>
      <c r="E313" s="285" t="s">
        <v>40</v>
      </c>
      <c r="F313" s="285"/>
      <c r="G313" s="26" t="s">
        <v>27</v>
      </c>
      <c r="H313" s="27">
        <v>0.59719999999999995</v>
      </c>
      <c r="I313" s="28">
        <v>97.09</v>
      </c>
      <c r="J313" s="28">
        <v>57.98</v>
      </c>
    </row>
    <row r="314" spans="1:10" ht="25.5" x14ac:dyDescent="0.2">
      <c r="A314" s="29"/>
      <c r="B314" s="29"/>
      <c r="C314" s="29"/>
      <c r="D314" s="29"/>
      <c r="E314" s="29" t="s">
        <v>44</v>
      </c>
      <c r="F314" s="30">
        <v>21.611287629920835</v>
      </c>
      <c r="G314" s="29" t="s">
        <v>45</v>
      </c>
      <c r="H314" s="30">
        <v>18.52</v>
      </c>
      <c r="I314" s="29" t="s">
        <v>46</v>
      </c>
      <c r="J314" s="30">
        <v>40.130000000000003</v>
      </c>
    </row>
    <row r="315" spans="1:10" ht="15" thickBot="1" x14ac:dyDescent="0.25">
      <c r="A315" s="29"/>
      <c r="B315" s="29"/>
      <c r="C315" s="29"/>
      <c r="D315" s="29"/>
      <c r="E315" s="29" t="s">
        <v>47</v>
      </c>
      <c r="F315" s="30">
        <v>99.45</v>
      </c>
      <c r="G315" s="29"/>
      <c r="H315" s="284" t="s">
        <v>48</v>
      </c>
      <c r="I315" s="284"/>
      <c r="J315" s="30">
        <v>506.7</v>
      </c>
    </row>
    <row r="316" spans="1:10" ht="1.1499999999999999" customHeight="1" thickTop="1" x14ac:dyDescent="0.2">
      <c r="A316" s="31"/>
      <c r="B316" s="31"/>
      <c r="C316" s="31"/>
      <c r="D316" s="31"/>
      <c r="E316" s="31"/>
      <c r="F316" s="31"/>
      <c r="G316" s="31"/>
      <c r="H316" s="31"/>
      <c r="I316" s="31"/>
      <c r="J316" s="31"/>
    </row>
    <row r="317" spans="1:10" ht="18" customHeight="1" x14ac:dyDescent="0.2">
      <c r="A317" s="3" t="s">
        <v>694</v>
      </c>
      <c r="B317" s="4" t="s">
        <v>19</v>
      </c>
      <c r="C317" s="3" t="s">
        <v>20</v>
      </c>
      <c r="D317" s="3" t="s">
        <v>6</v>
      </c>
      <c r="E317" s="273" t="s">
        <v>33</v>
      </c>
      <c r="F317" s="273"/>
      <c r="G317" s="12" t="s">
        <v>21</v>
      </c>
      <c r="H317" s="4" t="s">
        <v>22</v>
      </c>
      <c r="I317" s="4" t="s">
        <v>23</v>
      </c>
      <c r="J317" s="4" t="s">
        <v>7</v>
      </c>
    </row>
    <row r="318" spans="1:10" ht="52.15" customHeight="1" x14ac:dyDescent="0.2">
      <c r="A318" s="14" t="s">
        <v>34</v>
      </c>
      <c r="B318" s="15" t="s">
        <v>912</v>
      </c>
      <c r="C318" s="14" t="s">
        <v>25</v>
      </c>
      <c r="D318" s="14" t="s">
        <v>913</v>
      </c>
      <c r="E318" s="287" t="s">
        <v>313</v>
      </c>
      <c r="F318" s="287"/>
      <c r="G318" s="16" t="s">
        <v>28</v>
      </c>
      <c r="H318" s="18">
        <v>1</v>
      </c>
      <c r="I318" s="17">
        <v>43.23</v>
      </c>
      <c r="J318" s="17">
        <v>43.23</v>
      </c>
    </row>
    <row r="319" spans="1:10" ht="52.15" customHeight="1" x14ac:dyDescent="0.2">
      <c r="A319" s="19" t="s">
        <v>35</v>
      </c>
      <c r="B319" s="20" t="s">
        <v>410</v>
      </c>
      <c r="C319" s="19" t="s">
        <v>25</v>
      </c>
      <c r="D319" s="19" t="s">
        <v>411</v>
      </c>
      <c r="E319" s="286" t="s">
        <v>36</v>
      </c>
      <c r="F319" s="286"/>
      <c r="G319" s="21" t="s">
        <v>27</v>
      </c>
      <c r="H319" s="22">
        <v>1.04E-2</v>
      </c>
      <c r="I319" s="23">
        <v>436.99</v>
      </c>
      <c r="J319" s="23">
        <v>4.54</v>
      </c>
    </row>
    <row r="320" spans="1:10" ht="24" customHeight="1" x14ac:dyDescent="0.2">
      <c r="A320" s="19" t="s">
        <v>35</v>
      </c>
      <c r="B320" s="20" t="s">
        <v>53</v>
      </c>
      <c r="C320" s="19" t="s">
        <v>25</v>
      </c>
      <c r="D320" s="19" t="s">
        <v>54</v>
      </c>
      <c r="E320" s="286" t="s">
        <v>36</v>
      </c>
      <c r="F320" s="286"/>
      <c r="G320" s="21" t="s">
        <v>29</v>
      </c>
      <c r="H320" s="22">
        <v>0.59</v>
      </c>
      <c r="I320" s="23">
        <v>19.829999999999998</v>
      </c>
      <c r="J320" s="23">
        <v>11.69</v>
      </c>
    </row>
    <row r="321" spans="1:10" ht="24" customHeight="1" x14ac:dyDescent="0.2">
      <c r="A321" s="19" t="s">
        <v>35</v>
      </c>
      <c r="B321" s="20" t="s">
        <v>37</v>
      </c>
      <c r="C321" s="19" t="s">
        <v>25</v>
      </c>
      <c r="D321" s="19" t="s">
        <v>38</v>
      </c>
      <c r="E321" s="286" t="s">
        <v>36</v>
      </c>
      <c r="F321" s="286"/>
      <c r="G321" s="21" t="s">
        <v>29</v>
      </c>
      <c r="H321" s="22">
        <v>0.29499999999999998</v>
      </c>
      <c r="I321" s="23">
        <v>15.78</v>
      </c>
      <c r="J321" s="23">
        <v>4.6500000000000004</v>
      </c>
    </row>
    <row r="322" spans="1:10" ht="39" customHeight="1" x14ac:dyDescent="0.2">
      <c r="A322" s="24" t="s">
        <v>39</v>
      </c>
      <c r="B322" s="25" t="s">
        <v>381</v>
      </c>
      <c r="C322" s="24" t="s">
        <v>25</v>
      </c>
      <c r="D322" s="24" t="s">
        <v>382</v>
      </c>
      <c r="E322" s="285" t="s">
        <v>40</v>
      </c>
      <c r="F322" s="285"/>
      <c r="G322" s="26" t="s">
        <v>26</v>
      </c>
      <c r="H322" s="27">
        <v>0.42</v>
      </c>
      <c r="I322" s="28">
        <v>2.0099999999999998</v>
      </c>
      <c r="J322" s="28">
        <v>0.84</v>
      </c>
    </row>
    <row r="323" spans="1:10" ht="24" customHeight="1" x14ac:dyDescent="0.2">
      <c r="A323" s="24" t="s">
        <v>39</v>
      </c>
      <c r="B323" s="25" t="s">
        <v>383</v>
      </c>
      <c r="C323" s="24" t="s">
        <v>25</v>
      </c>
      <c r="D323" s="24" t="s">
        <v>384</v>
      </c>
      <c r="E323" s="285" t="s">
        <v>40</v>
      </c>
      <c r="F323" s="285"/>
      <c r="G323" s="26" t="s">
        <v>385</v>
      </c>
      <c r="H323" s="27">
        <v>5.0000000000000001E-3</v>
      </c>
      <c r="I323" s="28">
        <v>33.61</v>
      </c>
      <c r="J323" s="28">
        <v>0.16</v>
      </c>
    </row>
    <row r="324" spans="1:10" ht="39" customHeight="1" x14ac:dyDescent="0.2">
      <c r="A324" s="24" t="s">
        <v>39</v>
      </c>
      <c r="B324" s="25" t="s">
        <v>1044</v>
      </c>
      <c r="C324" s="24" t="s">
        <v>25</v>
      </c>
      <c r="D324" s="24" t="s">
        <v>1045</v>
      </c>
      <c r="E324" s="285" t="s">
        <v>40</v>
      </c>
      <c r="F324" s="285"/>
      <c r="G324" s="26" t="s">
        <v>30</v>
      </c>
      <c r="H324" s="27">
        <v>13.6</v>
      </c>
      <c r="I324" s="28">
        <v>1.57</v>
      </c>
      <c r="J324" s="28">
        <v>21.35</v>
      </c>
    </row>
    <row r="325" spans="1:10" ht="25.5" x14ac:dyDescent="0.2">
      <c r="A325" s="29"/>
      <c r="B325" s="29"/>
      <c r="C325" s="29"/>
      <c r="D325" s="29"/>
      <c r="E325" s="29" t="s">
        <v>44</v>
      </c>
      <c r="F325" s="30">
        <v>7.3348053206957831</v>
      </c>
      <c r="G325" s="29" t="s">
        <v>45</v>
      </c>
      <c r="H325" s="30">
        <v>6.29</v>
      </c>
      <c r="I325" s="29" t="s">
        <v>46</v>
      </c>
      <c r="J325" s="30">
        <v>13.62</v>
      </c>
    </row>
    <row r="326" spans="1:10" ht="15" thickBot="1" x14ac:dyDescent="0.25">
      <c r="A326" s="29"/>
      <c r="B326" s="29"/>
      <c r="C326" s="29"/>
      <c r="D326" s="29"/>
      <c r="E326" s="29" t="s">
        <v>47</v>
      </c>
      <c r="F326" s="30">
        <v>10.55</v>
      </c>
      <c r="G326" s="29"/>
      <c r="H326" s="284" t="s">
        <v>48</v>
      </c>
      <c r="I326" s="284"/>
      <c r="J326" s="30">
        <v>53.78</v>
      </c>
    </row>
    <row r="327" spans="1:10" ht="1.1499999999999999" customHeight="1" thickTop="1" x14ac:dyDescent="0.2">
      <c r="A327" s="31"/>
      <c r="B327" s="31"/>
      <c r="C327" s="31"/>
      <c r="D327" s="31"/>
      <c r="E327" s="31"/>
      <c r="F327" s="31"/>
      <c r="G327" s="31"/>
      <c r="H327" s="31"/>
      <c r="I327" s="31"/>
      <c r="J327" s="31"/>
    </row>
    <row r="328" spans="1:10" ht="18" customHeight="1" x14ac:dyDescent="0.2">
      <c r="A328" s="3" t="s">
        <v>695</v>
      </c>
      <c r="B328" s="4" t="s">
        <v>19</v>
      </c>
      <c r="C328" s="3" t="s">
        <v>20</v>
      </c>
      <c r="D328" s="3" t="s">
        <v>6</v>
      </c>
      <c r="E328" s="273" t="s">
        <v>33</v>
      </c>
      <c r="F328" s="273"/>
      <c r="G328" s="12" t="s">
        <v>21</v>
      </c>
      <c r="H328" s="4" t="s">
        <v>22</v>
      </c>
      <c r="I328" s="4" t="s">
        <v>23</v>
      </c>
      <c r="J328" s="4" t="s">
        <v>7</v>
      </c>
    </row>
    <row r="329" spans="1:10" ht="39" customHeight="1" x14ac:dyDescent="0.2">
      <c r="A329" s="14" t="s">
        <v>34</v>
      </c>
      <c r="B329" s="15" t="s">
        <v>914</v>
      </c>
      <c r="C329" s="14" t="s">
        <v>293</v>
      </c>
      <c r="D329" s="14" t="s">
        <v>915</v>
      </c>
      <c r="E329" s="287" t="s">
        <v>313</v>
      </c>
      <c r="F329" s="287"/>
      <c r="G329" s="16" t="s">
        <v>28</v>
      </c>
      <c r="H329" s="18">
        <v>1</v>
      </c>
      <c r="I329" s="17">
        <v>146.83000000000001</v>
      </c>
      <c r="J329" s="17">
        <v>146.83000000000001</v>
      </c>
    </row>
    <row r="330" spans="1:10" ht="24" customHeight="1" x14ac:dyDescent="0.2">
      <c r="A330" s="19" t="s">
        <v>35</v>
      </c>
      <c r="B330" s="20" t="s">
        <v>53</v>
      </c>
      <c r="C330" s="19" t="s">
        <v>25</v>
      </c>
      <c r="D330" s="19" t="s">
        <v>54</v>
      </c>
      <c r="E330" s="286" t="s">
        <v>36</v>
      </c>
      <c r="F330" s="286"/>
      <c r="G330" s="21" t="s">
        <v>29</v>
      </c>
      <c r="H330" s="22">
        <v>0.85</v>
      </c>
      <c r="I330" s="23">
        <v>19.829999999999998</v>
      </c>
      <c r="J330" s="23">
        <v>16.850000000000001</v>
      </c>
    </row>
    <row r="331" spans="1:10" ht="24" customHeight="1" x14ac:dyDescent="0.2">
      <c r="A331" s="19" t="s">
        <v>35</v>
      </c>
      <c r="B331" s="20" t="s">
        <v>37</v>
      </c>
      <c r="C331" s="19" t="s">
        <v>25</v>
      </c>
      <c r="D331" s="19" t="s">
        <v>38</v>
      </c>
      <c r="E331" s="286" t="s">
        <v>36</v>
      </c>
      <c r="F331" s="286"/>
      <c r="G331" s="21" t="s">
        <v>29</v>
      </c>
      <c r="H331" s="22">
        <v>0.85</v>
      </c>
      <c r="I331" s="23">
        <v>15.78</v>
      </c>
      <c r="J331" s="23">
        <v>13.41</v>
      </c>
    </row>
    <row r="332" spans="1:10" ht="25.9" customHeight="1" x14ac:dyDescent="0.2">
      <c r="A332" s="19" t="s">
        <v>35</v>
      </c>
      <c r="B332" s="20" t="s">
        <v>386</v>
      </c>
      <c r="C332" s="19" t="s">
        <v>25</v>
      </c>
      <c r="D332" s="19" t="s">
        <v>387</v>
      </c>
      <c r="E332" s="286" t="s">
        <v>36</v>
      </c>
      <c r="F332" s="286"/>
      <c r="G332" s="21" t="s">
        <v>27</v>
      </c>
      <c r="H332" s="22">
        <v>4.7999999999999996E-3</v>
      </c>
      <c r="I332" s="23">
        <v>536.57000000000005</v>
      </c>
      <c r="J332" s="23">
        <v>2.57</v>
      </c>
    </row>
    <row r="333" spans="1:10" ht="25.9" customHeight="1" x14ac:dyDescent="0.2">
      <c r="A333" s="24" t="s">
        <v>39</v>
      </c>
      <c r="B333" s="25" t="s">
        <v>1046</v>
      </c>
      <c r="C333" s="24" t="s">
        <v>25</v>
      </c>
      <c r="D333" s="24" t="s">
        <v>1047</v>
      </c>
      <c r="E333" s="285" t="s">
        <v>40</v>
      </c>
      <c r="F333" s="285"/>
      <c r="G333" s="26" t="s">
        <v>30</v>
      </c>
      <c r="H333" s="27">
        <v>4</v>
      </c>
      <c r="I333" s="28">
        <v>28.5</v>
      </c>
      <c r="J333" s="28">
        <v>114</v>
      </c>
    </row>
    <row r="334" spans="1:10" ht="25.5" x14ac:dyDescent="0.2">
      <c r="A334" s="29"/>
      <c r="B334" s="29"/>
      <c r="C334" s="29"/>
      <c r="D334" s="29"/>
      <c r="E334" s="29" t="s">
        <v>44</v>
      </c>
      <c r="F334" s="30">
        <v>13.150950508912704</v>
      </c>
      <c r="G334" s="29" t="s">
        <v>45</v>
      </c>
      <c r="H334" s="30">
        <v>11.27</v>
      </c>
      <c r="I334" s="29" t="s">
        <v>46</v>
      </c>
      <c r="J334" s="30">
        <v>24.42</v>
      </c>
    </row>
    <row r="335" spans="1:10" ht="15" thickBot="1" x14ac:dyDescent="0.25">
      <c r="A335" s="29"/>
      <c r="B335" s="29"/>
      <c r="C335" s="29"/>
      <c r="D335" s="29"/>
      <c r="E335" s="29" t="s">
        <v>47</v>
      </c>
      <c r="F335" s="30">
        <v>35.85</v>
      </c>
      <c r="G335" s="29"/>
      <c r="H335" s="284" t="s">
        <v>48</v>
      </c>
      <c r="I335" s="284"/>
      <c r="J335" s="30">
        <v>182.68</v>
      </c>
    </row>
    <row r="336" spans="1:10" ht="1.1499999999999999" customHeight="1" thickTop="1" x14ac:dyDescent="0.2">
      <c r="A336" s="31"/>
      <c r="B336" s="31"/>
      <c r="C336" s="31"/>
      <c r="D336" s="31"/>
      <c r="E336" s="31"/>
      <c r="F336" s="31"/>
      <c r="G336" s="31"/>
      <c r="H336" s="31"/>
      <c r="I336" s="31"/>
      <c r="J336" s="31"/>
    </row>
    <row r="337" spans="1:10" ht="18" customHeight="1" x14ac:dyDescent="0.2">
      <c r="A337" s="3" t="s">
        <v>696</v>
      </c>
      <c r="B337" s="4" t="s">
        <v>19</v>
      </c>
      <c r="C337" s="3" t="s">
        <v>20</v>
      </c>
      <c r="D337" s="3" t="s">
        <v>6</v>
      </c>
      <c r="E337" s="273" t="s">
        <v>33</v>
      </c>
      <c r="F337" s="273"/>
      <c r="G337" s="12" t="s">
        <v>21</v>
      </c>
      <c r="H337" s="4" t="s">
        <v>22</v>
      </c>
      <c r="I337" s="4" t="s">
        <v>23</v>
      </c>
      <c r="J337" s="4" t="s">
        <v>7</v>
      </c>
    </row>
    <row r="338" spans="1:10" ht="25.9" customHeight="1" x14ac:dyDescent="0.2">
      <c r="A338" s="14" t="s">
        <v>34</v>
      </c>
      <c r="B338" s="15" t="s">
        <v>916</v>
      </c>
      <c r="C338" s="14" t="s">
        <v>25</v>
      </c>
      <c r="D338" s="14" t="s">
        <v>917</v>
      </c>
      <c r="E338" s="287" t="s">
        <v>55</v>
      </c>
      <c r="F338" s="287"/>
      <c r="G338" s="16" t="s">
        <v>26</v>
      </c>
      <c r="H338" s="18">
        <v>1</v>
      </c>
      <c r="I338" s="17">
        <v>38.44</v>
      </c>
      <c r="J338" s="17">
        <v>38.44</v>
      </c>
    </row>
    <row r="339" spans="1:10" ht="52.15" customHeight="1" x14ac:dyDescent="0.2">
      <c r="A339" s="19" t="s">
        <v>35</v>
      </c>
      <c r="B339" s="20" t="s">
        <v>367</v>
      </c>
      <c r="C339" s="19" t="s">
        <v>25</v>
      </c>
      <c r="D339" s="19" t="s">
        <v>368</v>
      </c>
      <c r="E339" s="286" t="s">
        <v>36</v>
      </c>
      <c r="F339" s="286"/>
      <c r="G339" s="21" t="s">
        <v>27</v>
      </c>
      <c r="H339" s="22">
        <v>1.9E-3</v>
      </c>
      <c r="I339" s="23">
        <v>418.66</v>
      </c>
      <c r="J339" s="23">
        <v>0.79</v>
      </c>
    </row>
    <row r="340" spans="1:10" ht="24" customHeight="1" x14ac:dyDescent="0.2">
      <c r="A340" s="19" t="s">
        <v>35</v>
      </c>
      <c r="B340" s="20" t="s">
        <v>53</v>
      </c>
      <c r="C340" s="19" t="s">
        <v>25</v>
      </c>
      <c r="D340" s="19" t="s">
        <v>54</v>
      </c>
      <c r="E340" s="286" t="s">
        <v>36</v>
      </c>
      <c r="F340" s="286"/>
      <c r="G340" s="21" t="s">
        <v>29</v>
      </c>
      <c r="H340" s="22">
        <v>8.4000000000000005E-2</v>
      </c>
      <c r="I340" s="23">
        <v>19.829999999999998</v>
      </c>
      <c r="J340" s="23">
        <v>1.66</v>
      </c>
    </row>
    <row r="341" spans="1:10" ht="24" customHeight="1" x14ac:dyDescent="0.2">
      <c r="A341" s="19" t="s">
        <v>35</v>
      </c>
      <c r="B341" s="20" t="s">
        <v>37</v>
      </c>
      <c r="C341" s="19" t="s">
        <v>25</v>
      </c>
      <c r="D341" s="19" t="s">
        <v>38</v>
      </c>
      <c r="E341" s="286" t="s">
        <v>36</v>
      </c>
      <c r="F341" s="286"/>
      <c r="G341" s="21" t="s">
        <v>29</v>
      </c>
      <c r="H341" s="22">
        <v>0.10199999999999999</v>
      </c>
      <c r="I341" s="23">
        <v>15.78</v>
      </c>
      <c r="J341" s="23">
        <v>1.6</v>
      </c>
    </row>
    <row r="342" spans="1:10" ht="25.9" customHeight="1" x14ac:dyDescent="0.2">
      <c r="A342" s="19" t="s">
        <v>35</v>
      </c>
      <c r="B342" s="20" t="s">
        <v>369</v>
      </c>
      <c r="C342" s="19" t="s">
        <v>25</v>
      </c>
      <c r="D342" s="19" t="s">
        <v>370</v>
      </c>
      <c r="E342" s="286" t="s">
        <v>55</v>
      </c>
      <c r="F342" s="286"/>
      <c r="G342" s="21" t="s">
        <v>28</v>
      </c>
      <c r="H342" s="22">
        <v>0.17</v>
      </c>
      <c r="I342" s="23">
        <v>127.48</v>
      </c>
      <c r="J342" s="23">
        <v>21.67</v>
      </c>
    </row>
    <row r="343" spans="1:10" ht="25.9" customHeight="1" x14ac:dyDescent="0.2">
      <c r="A343" s="19" t="s">
        <v>35</v>
      </c>
      <c r="B343" s="20" t="s">
        <v>371</v>
      </c>
      <c r="C343" s="19" t="s">
        <v>25</v>
      </c>
      <c r="D343" s="19" t="s">
        <v>372</v>
      </c>
      <c r="E343" s="286" t="s">
        <v>55</v>
      </c>
      <c r="F343" s="286"/>
      <c r="G343" s="21" t="s">
        <v>43</v>
      </c>
      <c r="H343" s="22">
        <v>0.49</v>
      </c>
      <c r="I343" s="23">
        <v>9.35</v>
      </c>
      <c r="J343" s="23">
        <v>4.58</v>
      </c>
    </row>
    <row r="344" spans="1:10" ht="39" customHeight="1" x14ac:dyDescent="0.2">
      <c r="A344" s="19" t="s">
        <v>35</v>
      </c>
      <c r="B344" s="20" t="s">
        <v>373</v>
      </c>
      <c r="C344" s="19" t="s">
        <v>25</v>
      </c>
      <c r="D344" s="19" t="s">
        <v>374</v>
      </c>
      <c r="E344" s="286" t="s">
        <v>55</v>
      </c>
      <c r="F344" s="286"/>
      <c r="G344" s="21" t="s">
        <v>27</v>
      </c>
      <c r="H344" s="22">
        <v>1.7999999999999999E-2</v>
      </c>
      <c r="I344" s="23">
        <v>386.97</v>
      </c>
      <c r="J344" s="23">
        <v>6.96</v>
      </c>
    </row>
    <row r="345" spans="1:10" ht="25.9" customHeight="1" x14ac:dyDescent="0.2">
      <c r="A345" s="24" t="s">
        <v>39</v>
      </c>
      <c r="B345" s="25" t="s">
        <v>56</v>
      </c>
      <c r="C345" s="24" t="s">
        <v>25</v>
      </c>
      <c r="D345" s="24" t="s">
        <v>57</v>
      </c>
      <c r="E345" s="285" t="s">
        <v>40</v>
      </c>
      <c r="F345" s="285"/>
      <c r="G345" s="26" t="s">
        <v>58</v>
      </c>
      <c r="H345" s="27">
        <v>6.0000000000000001E-3</v>
      </c>
      <c r="I345" s="28">
        <v>8.31</v>
      </c>
      <c r="J345" s="28">
        <v>0.04</v>
      </c>
    </row>
    <row r="346" spans="1:10" ht="39" customHeight="1" x14ac:dyDescent="0.2">
      <c r="A346" s="24" t="s">
        <v>39</v>
      </c>
      <c r="B346" s="25" t="s">
        <v>89</v>
      </c>
      <c r="C346" s="24" t="s">
        <v>25</v>
      </c>
      <c r="D346" s="24" t="s">
        <v>90</v>
      </c>
      <c r="E346" s="285" t="s">
        <v>40</v>
      </c>
      <c r="F346" s="285"/>
      <c r="G346" s="26" t="s">
        <v>30</v>
      </c>
      <c r="H346" s="27">
        <v>6</v>
      </c>
      <c r="I346" s="28">
        <v>0.19</v>
      </c>
      <c r="J346" s="28">
        <v>1.1399999999999999</v>
      </c>
    </row>
    <row r="347" spans="1:10" ht="25.5" x14ac:dyDescent="0.2">
      <c r="A347" s="29"/>
      <c r="B347" s="29"/>
      <c r="C347" s="29"/>
      <c r="D347" s="29"/>
      <c r="E347" s="29" t="s">
        <v>44</v>
      </c>
      <c r="F347" s="30">
        <v>3.7104852172976468</v>
      </c>
      <c r="G347" s="29" t="s">
        <v>45</v>
      </c>
      <c r="H347" s="30">
        <v>3.18</v>
      </c>
      <c r="I347" s="29" t="s">
        <v>46</v>
      </c>
      <c r="J347" s="30">
        <v>6.89</v>
      </c>
    </row>
    <row r="348" spans="1:10" ht="15" thickBot="1" x14ac:dyDescent="0.25">
      <c r="A348" s="29"/>
      <c r="B348" s="29"/>
      <c r="C348" s="29"/>
      <c r="D348" s="29"/>
      <c r="E348" s="29" t="s">
        <v>47</v>
      </c>
      <c r="F348" s="30">
        <v>9.3800000000000008</v>
      </c>
      <c r="G348" s="29"/>
      <c r="H348" s="284" t="s">
        <v>48</v>
      </c>
      <c r="I348" s="284"/>
      <c r="J348" s="30">
        <v>47.82</v>
      </c>
    </row>
    <row r="349" spans="1:10" ht="1.1499999999999999" customHeight="1" thickTop="1" x14ac:dyDescent="0.2">
      <c r="A349" s="31"/>
      <c r="B349" s="31"/>
      <c r="C349" s="31"/>
      <c r="D349" s="31"/>
      <c r="E349" s="31"/>
      <c r="F349" s="31"/>
      <c r="G349" s="31"/>
      <c r="H349" s="31"/>
      <c r="I349" s="31"/>
      <c r="J349" s="31"/>
    </row>
    <row r="350" spans="1:10" ht="18" customHeight="1" x14ac:dyDescent="0.2">
      <c r="A350" s="3" t="s">
        <v>697</v>
      </c>
      <c r="B350" s="4" t="s">
        <v>19</v>
      </c>
      <c r="C350" s="3" t="s">
        <v>20</v>
      </c>
      <c r="D350" s="3" t="s">
        <v>6</v>
      </c>
      <c r="E350" s="273" t="s">
        <v>33</v>
      </c>
      <c r="F350" s="273"/>
      <c r="G350" s="12" t="s">
        <v>21</v>
      </c>
      <c r="H350" s="4" t="s">
        <v>22</v>
      </c>
      <c r="I350" s="4" t="s">
        <v>23</v>
      </c>
      <c r="J350" s="4" t="s">
        <v>7</v>
      </c>
    </row>
    <row r="351" spans="1:10" ht="25.9" customHeight="1" x14ac:dyDescent="0.2">
      <c r="A351" s="14" t="s">
        <v>34</v>
      </c>
      <c r="B351" s="15" t="s">
        <v>918</v>
      </c>
      <c r="C351" s="14" t="s">
        <v>25</v>
      </c>
      <c r="D351" s="14" t="s">
        <v>919</v>
      </c>
      <c r="E351" s="287" t="s">
        <v>55</v>
      </c>
      <c r="F351" s="287"/>
      <c r="G351" s="16" t="s">
        <v>26</v>
      </c>
      <c r="H351" s="18">
        <v>1</v>
      </c>
      <c r="I351" s="17">
        <v>28.49</v>
      </c>
      <c r="J351" s="17">
        <v>28.49</v>
      </c>
    </row>
    <row r="352" spans="1:10" ht="52.15" customHeight="1" x14ac:dyDescent="0.2">
      <c r="A352" s="19" t="s">
        <v>35</v>
      </c>
      <c r="B352" s="20" t="s">
        <v>367</v>
      </c>
      <c r="C352" s="19" t="s">
        <v>25</v>
      </c>
      <c r="D352" s="19" t="s">
        <v>368</v>
      </c>
      <c r="E352" s="286" t="s">
        <v>36</v>
      </c>
      <c r="F352" s="286"/>
      <c r="G352" s="21" t="s">
        <v>27</v>
      </c>
      <c r="H352" s="22">
        <v>1.9E-3</v>
      </c>
      <c r="I352" s="23">
        <v>418.66</v>
      </c>
      <c r="J352" s="23">
        <v>0.79</v>
      </c>
    </row>
    <row r="353" spans="1:10" ht="24" customHeight="1" x14ac:dyDescent="0.2">
      <c r="A353" s="19" t="s">
        <v>35</v>
      </c>
      <c r="B353" s="20" t="s">
        <v>53</v>
      </c>
      <c r="C353" s="19" t="s">
        <v>25</v>
      </c>
      <c r="D353" s="19" t="s">
        <v>54</v>
      </c>
      <c r="E353" s="286" t="s">
        <v>36</v>
      </c>
      <c r="F353" s="286"/>
      <c r="G353" s="21" t="s">
        <v>29</v>
      </c>
      <c r="H353" s="22">
        <v>9.4E-2</v>
      </c>
      <c r="I353" s="23">
        <v>19.829999999999998</v>
      </c>
      <c r="J353" s="23">
        <v>1.86</v>
      </c>
    </row>
    <row r="354" spans="1:10" ht="24" customHeight="1" x14ac:dyDescent="0.2">
      <c r="A354" s="19" t="s">
        <v>35</v>
      </c>
      <c r="B354" s="20" t="s">
        <v>37</v>
      </c>
      <c r="C354" s="19" t="s">
        <v>25</v>
      </c>
      <c r="D354" s="19" t="s">
        <v>38</v>
      </c>
      <c r="E354" s="286" t="s">
        <v>36</v>
      </c>
      <c r="F354" s="286"/>
      <c r="G354" s="21" t="s">
        <v>29</v>
      </c>
      <c r="H354" s="22">
        <v>0.107</v>
      </c>
      <c r="I354" s="23">
        <v>15.78</v>
      </c>
      <c r="J354" s="23">
        <v>1.68</v>
      </c>
    </row>
    <row r="355" spans="1:10" ht="25.9" customHeight="1" x14ac:dyDescent="0.2">
      <c r="A355" s="19" t="s">
        <v>35</v>
      </c>
      <c r="B355" s="20" t="s">
        <v>369</v>
      </c>
      <c r="C355" s="19" t="s">
        <v>25</v>
      </c>
      <c r="D355" s="19" t="s">
        <v>370</v>
      </c>
      <c r="E355" s="286" t="s">
        <v>55</v>
      </c>
      <c r="F355" s="286"/>
      <c r="G355" s="21" t="s">
        <v>28</v>
      </c>
      <c r="H355" s="22">
        <v>0.122</v>
      </c>
      <c r="I355" s="23">
        <v>127.48</v>
      </c>
      <c r="J355" s="23">
        <v>15.55</v>
      </c>
    </row>
    <row r="356" spans="1:10" ht="25.9" customHeight="1" x14ac:dyDescent="0.2">
      <c r="A356" s="19" t="s">
        <v>35</v>
      </c>
      <c r="B356" s="20" t="s">
        <v>375</v>
      </c>
      <c r="C356" s="19" t="s">
        <v>25</v>
      </c>
      <c r="D356" s="19" t="s">
        <v>376</v>
      </c>
      <c r="E356" s="286" t="s">
        <v>55</v>
      </c>
      <c r="F356" s="286"/>
      <c r="G356" s="21" t="s">
        <v>43</v>
      </c>
      <c r="H356" s="22">
        <v>0.308</v>
      </c>
      <c r="I356" s="23">
        <v>9.06</v>
      </c>
      <c r="J356" s="23">
        <v>2.79</v>
      </c>
    </row>
    <row r="357" spans="1:10" ht="39" customHeight="1" x14ac:dyDescent="0.2">
      <c r="A357" s="19" t="s">
        <v>35</v>
      </c>
      <c r="B357" s="20" t="s">
        <v>373</v>
      </c>
      <c r="C357" s="19" t="s">
        <v>25</v>
      </c>
      <c r="D357" s="19" t="s">
        <v>374</v>
      </c>
      <c r="E357" s="286" t="s">
        <v>55</v>
      </c>
      <c r="F357" s="286"/>
      <c r="G357" s="21" t="s">
        <v>27</v>
      </c>
      <c r="H357" s="22">
        <v>1.2E-2</v>
      </c>
      <c r="I357" s="23">
        <v>386.97</v>
      </c>
      <c r="J357" s="23">
        <v>4.6399999999999997</v>
      </c>
    </row>
    <row r="358" spans="1:10" ht="25.9" customHeight="1" x14ac:dyDescent="0.2">
      <c r="A358" s="24" t="s">
        <v>39</v>
      </c>
      <c r="B358" s="25" t="s">
        <v>56</v>
      </c>
      <c r="C358" s="24" t="s">
        <v>25</v>
      </c>
      <c r="D358" s="24" t="s">
        <v>57</v>
      </c>
      <c r="E358" s="285" t="s">
        <v>40</v>
      </c>
      <c r="F358" s="285"/>
      <c r="G358" s="26" t="s">
        <v>58</v>
      </c>
      <c r="H358" s="27">
        <v>5.0000000000000001E-3</v>
      </c>
      <c r="I358" s="28">
        <v>8.31</v>
      </c>
      <c r="J358" s="28">
        <v>0.04</v>
      </c>
    </row>
    <row r="359" spans="1:10" ht="39" customHeight="1" x14ac:dyDescent="0.2">
      <c r="A359" s="24" t="s">
        <v>39</v>
      </c>
      <c r="B359" s="25" t="s">
        <v>89</v>
      </c>
      <c r="C359" s="24" t="s">
        <v>25</v>
      </c>
      <c r="D359" s="24" t="s">
        <v>90</v>
      </c>
      <c r="E359" s="285" t="s">
        <v>40</v>
      </c>
      <c r="F359" s="285"/>
      <c r="G359" s="26" t="s">
        <v>30</v>
      </c>
      <c r="H359" s="27">
        <v>6</v>
      </c>
      <c r="I359" s="28">
        <v>0.19</v>
      </c>
      <c r="J359" s="28">
        <v>1.1399999999999999</v>
      </c>
    </row>
    <row r="360" spans="1:10" ht="25.5" x14ac:dyDescent="0.2">
      <c r="A360" s="29"/>
      <c r="B360" s="29"/>
      <c r="C360" s="29"/>
      <c r="D360" s="29"/>
      <c r="E360" s="29" t="s">
        <v>44</v>
      </c>
      <c r="F360" s="30">
        <v>3.236577090850342</v>
      </c>
      <c r="G360" s="29" t="s">
        <v>45</v>
      </c>
      <c r="H360" s="30">
        <v>2.77</v>
      </c>
      <c r="I360" s="29" t="s">
        <v>46</v>
      </c>
      <c r="J360" s="30">
        <v>6.01</v>
      </c>
    </row>
    <row r="361" spans="1:10" ht="15" thickBot="1" x14ac:dyDescent="0.25">
      <c r="A361" s="29"/>
      <c r="B361" s="29"/>
      <c r="C361" s="29"/>
      <c r="D361" s="29"/>
      <c r="E361" s="29" t="s">
        <v>47</v>
      </c>
      <c r="F361" s="30">
        <v>6.95</v>
      </c>
      <c r="G361" s="29"/>
      <c r="H361" s="284" t="s">
        <v>48</v>
      </c>
      <c r="I361" s="284"/>
      <c r="J361" s="30">
        <v>35.44</v>
      </c>
    </row>
    <row r="362" spans="1:10" ht="1.1499999999999999" customHeight="1" thickTop="1" x14ac:dyDescent="0.2">
      <c r="A362" s="31"/>
      <c r="B362" s="31"/>
      <c r="C362" s="31"/>
      <c r="D362" s="31"/>
      <c r="E362" s="31"/>
      <c r="F362" s="31"/>
      <c r="G362" s="31"/>
      <c r="H362" s="31"/>
      <c r="I362" s="31"/>
      <c r="J362" s="31"/>
    </row>
    <row r="363" spans="1:10" ht="18" customHeight="1" x14ac:dyDescent="0.2">
      <c r="A363" s="3" t="s">
        <v>920</v>
      </c>
      <c r="B363" s="4" t="s">
        <v>19</v>
      </c>
      <c r="C363" s="3" t="s">
        <v>20</v>
      </c>
      <c r="D363" s="3" t="s">
        <v>6</v>
      </c>
      <c r="E363" s="273" t="s">
        <v>33</v>
      </c>
      <c r="F363" s="273"/>
      <c r="G363" s="12" t="s">
        <v>21</v>
      </c>
      <c r="H363" s="4" t="s">
        <v>22</v>
      </c>
      <c r="I363" s="4" t="s">
        <v>23</v>
      </c>
      <c r="J363" s="4" t="s">
        <v>7</v>
      </c>
    </row>
    <row r="364" spans="1:10" ht="25.9" customHeight="1" x14ac:dyDescent="0.2">
      <c r="A364" s="14" t="s">
        <v>34</v>
      </c>
      <c r="B364" s="15" t="s">
        <v>921</v>
      </c>
      <c r="C364" s="14" t="s">
        <v>25</v>
      </c>
      <c r="D364" s="14" t="s">
        <v>922</v>
      </c>
      <c r="E364" s="287" t="s">
        <v>55</v>
      </c>
      <c r="F364" s="287"/>
      <c r="G364" s="16" t="s">
        <v>26</v>
      </c>
      <c r="H364" s="18">
        <v>1</v>
      </c>
      <c r="I364" s="17">
        <v>37.67</v>
      </c>
      <c r="J364" s="17">
        <v>37.67</v>
      </c>
    </row>
    <row r="365" spans="1:10" ht="52.15" customHeight="1" x14ac:dyDescent="0.2">
      <c r="A365" s="19" t="s">
        <v>35</v>
      </c>
      <c r="B365" s="20" t="s">
        <v>367</v>
      </c>
      <c r="C365" s="19" t="s">
        <v>25</v>
      </c>
      <c r="D365" s="19" t="s">
        <v>368</v>
      </c>
      <c r="E365" s="286" t="s">
        <v>36</v>
      </c>
      <c r="F365" s="286"/>
      <c r="G365" s="21" t="s">
        <v>27</v>
      </c>
      <c r="H365" s="22">
        <v>1.9E-3</v>
      </c>
      <c r="I365" s="23">
        <v>418.66</v>
      </c>
      <c r="J365" s="23">
        <v>0.79</v>
      </c>
    </row>
    <row r="366" spans="1:10" ht="24" customHeight="1" x14ac:dyDescent="0.2">
      <c r="A366" s="19" t="s">
        <v>35</v>
      </c>
      <c r="B366" s="20" t="s">
        <v>53</v>
      </c>
      <c r="C366" s="19" t="s">
        <v>25</v>
      </c>
      <c r="D366" s="19" t="s">
        <v>54</v>
      </c>
      <c r="E366" s="286" t="s">
        <v>36</v>
      </c>
      <c r="F366" s="286"/>
      <c r="G366" s="21" t="s">
        <v>29</v>
      </c>
      <c r="H366" s="22">
        <v>8.4000000000000005E-2</v>
      </c>
      <c r="I366" s="23">
        <v>19.829999999999998</v>
      </c>
      <c r="J366" s="23">
        <v>1.66</v>
      </c>
    </row>
    <row r="367" spans="1:10" ht="24" customHeight="1" x14ac:dyDescent="0.2">
      <c r="A367" s="19" t="s">
        <v>35</v>
      </c>
      <c r="B367" s="20" t="s">
        <v>37</v>
      </c>
      <c r="C367" s="19" t="s">
        <v>25</v>
      </c>
      <c r="D367" s="19" t="s">
        <v>38</v>
      </c>
      <c r="E367" s="286" t="s">
        <v>36</v>
      </c>
      <c r="F367" s="286"/>
      <c r="G367" s="21" t="s">
        <v>29</v>
      </c>
      <c r="H367" s="22">
        <v>0.10199999999999999</v>
      </c>
      <c r="I367" s="23">
        <v>15.78</v>
      </c>
      <c r="J367" s="23">
        <v>1.6</v>
      </c>
    </row>
    <row r="368" spans="1:10" ht="25.9" customHeight="1" x14ac:dyDescent="0.2">
      <c r="A368" s="19" t="s">
        <v>35</v>
      </c>
      <c r="B368" s="20" t="s">
        <v>369</v>
      </c>
      <c r="C368" s="19" t="s">
        <v>25</v>
      </c>
      <c r="D368" s="19" t="s">
        <v>370</v>
      </c>
      <c r="E368" s="286" t="s">
        <v>55</v>
      </c>
      <c r="F368" s="286"/>
      <c r="G368" s="21" t="s">
        <v>28</v>
      </c>
      <c r="H368" s="22">
        <v>0.16400000000000001</v>
      </c>
      <c r="I368" s="23">
        <v>127.48</v>
      </c>
      <c r="J368" s="23">
        <v>20.9</v>
      </c>
    </row>
    <row r="369" spans="1:10" ht="25.9" customHeight="1" x14ac:dyDescent="0.2">
      <c r="A369" s="19" t="s">
        <v>35</v>
      </c>
      <c r="B369" s="20" t="s">
        <v>371</v>
      </c>
      <c r="C369" s="19" t="s">
        <v>25</v>
      </c>
      <c r="D369" s="19" t="s">
        <v>372</v>
      </c>
      <c r="E369" s="286" t="s">
        <v>55</v>
      </c>
      <c r="F369" s="286"/>
      <c r="G369" s="21" t="s">
        <v>43</v>
      </c>
      <c r="H369" s="22">
        <v>0.49</v>
      </c>
      <c r="I369" s="23">
        <v>9.35</v>
      </c>
      <c r="J369" s="23">
        <v>4.58</v>
      </c>
    </row>
    <row r="370" spans="1:10" ht="39" customHeight="1" x14ac:dyDescent="0.2">
      <c r="A370" s="19" t="s">
        <v>35</v>
      </c>
      <c r="B370" s="20" t="s">
        <v>373</v>
      </c>
      <c r="C370" s="19" t="s">
        <v>25</v>
      </c>
      <c r="D370" s="19" t="s">
        <v>374</v>
      </c>
      <c r="E370" s="286" t="s">
        <v>55</v>
      </c>
      <c r="F370" s="286"/>
      <c r="G370" s="21" t="s">
        <v>27</v>
      </c>
      <c r="H370" s="22">
        <v>1.7999999999999999E-2</v>
      </c>
      <c r="I370" s="23">
        <v>386.97</v>
      </c>
      <c r="J370" s="23">
        <v>6.96</v>
      </c>
    </row>
    <row r="371" spans="1:10" ht="25.9" customHeight="1" x14ac:dyDescent="0.2">
      <c r="A371" s="24" t="s">
        <v>39</v>
      </c>
      <c r="B371" s="25" t="s">
        <v>56</v>
      </c>
      <c r="C371" s="24" t="s">
        <v>25</v>
      </c>
      <c r="D371" s="24" t="s">
        <v>57</v>
      </c>
      <c r="E371" s="285" t="s">
        <v>40</v>
      </c>
      <c r="F371" s="285"/>
      <c r="G371" s="26" t="s">
        <v>58</v>
      </c>
      <c r="H371" s="27">
        <v>6.0000000000000001E-3</v>
      </c>
      <c r="I371" s="28">
        <v>8.31</v>
      </c>
      <c r="J371" s="28">
        <v>0.04</v>
      </c>
    </row>
    <row r="372" spans="1:10" ht="39" customHeight="1" x14ac:dyDescent="0.2">
      <c r="A372" s="24" t="s">
        <v>39</v>
      </c>
      <c r="B372" s="25" t="s">
        <v>89</v>
      </c>
      <c r="C372" s="24" t="s">
        <v>25</v>
      </c>
      <c r="D372" s="24" t="s">
        <v>90</v>
      </c>
      <c r="E372" s="285" t="s">
        <v>40</v>
      </c>
      <c r="F372" s="285"/>
      <c r="G372" s="26" t="s">
        <v>30</v>
      </c>
      <c r="H372" s="27">
        <v>6</v>
      </c>
      <c r="I372" s="28">
        <v>0.19</v>
      </c>
      <c r="J372" s="28">
        <v>1.1399999999999999</v>
      </c>
    </row>
    <row r="373" spans="1:10" ht="25.5" x14ac:dyDescent="0.2">
      <c r="A373" s="29"/>
      <c r="B373" s="29"/>
      <c r="C373" s="29"/>
      <c r="D373" s="29"/>
      <c r="E373" s="29" t="s">
        <v>44</v>
      </c>
      <c r="F373" s="30">
        <v>3.6512467014917336</v>
      </c>
      <c r="G373" s="29" t="s">
        <v>45</v>
      </c>
      <c r="H373" s="30">
        <v>3.13</v>
      </c>
      <c r="I373" s="29" t="s">
        <v>46</v>
      </c>
      <c r="J373" s="30">
        <v>6.78</v>
      </c>
    </row>
    <row r="374" spans="1:10" ht="15" thickBot="1" x14ac:dyDescent="0.25">
      <c r="A374" s="29"/>
      <c r="B374" s="29"/>
      <c r="C374" s="29"/>
      <c r="D374" s="29"/>
      <c r="E374" s="29" t="s">
        <v>47</v>
      </c>
      <c r="F374" s="30">
        <v>9.19</v>
      </c>
      <c r="G374" s="29"/>
      <c r="H374" s="284" t="s">
        <v>48</v>
      </c>
      <c r="I374" s="284"/>
      <c r="J374" s="30">
        <v>46.86</v>
      </c>
    </row>
    <row r="375" spans="1:10" ht="1.1499999999999999" customHeight="1" thickTop="1" x14ac:dyDescent="0.2">
      <c r="A375" s="31"/>
      <c r="B375" s="31"/>
      <c r="C375" s="31"/>
      <c r="D375" s="31"/>
      <c r="E375" s="31"/>
      <c r="F375" s="31"/>
      <c r="G375" s="31"/>
      <c r="H375" s="31"/>
      <c r="I375" s="31"/>
      <c r="J375" s="31"/>
    </row>
    <row r="376" spans="1:10" ht="18" customHeight="1" x14ac:dyDescent="0.2">
      <c r="A376" s="3" t="s">
        <v>924</v>
      </c>
      <c r="B376" s="4" t="s">
        <v>19</v>
      </c>
      <c r="C376" s="3" t="s">
        <v>20</v>
      </c>
      <c r="D376" s="3" t="s">
        <v>6</v>
      </c>
      <c r="E376" s="273" t="s">
        <v>33</v>
      </c>
      <c r="F376" s="273"/>
      <c r="G376" s="12" t="s">
        <v>21</v>
      </c>
      <c r="H376" s="4" t="s">
        <v>22</v>
      </c>
      <c r="I376" s="4" t="s">
        <v>23</v>
      </c>
      <c r="J376" s="4" t="s">
        <v>7</v>
      </c>
    </row>
    <row r="377" spans="1:10" ht="39" customHeight="1" x14ac:dyDescent="0.2">
      <c r="A377" s="14" t="s">
        <v>34</v>
      </c>
      <c r="B377" s="15" t="s">
        <v>305</v>
      </c>
      <c r="C377" s="14" t="s">
        <v>25</v>
      </c>
      <c r="D377" s="14" t="s">
        <v>306</v>
      </c>
      <c r="E377" s="287" t="s">
        <v>307</v>
      </c>
      <c r="F377" s="287"/>
      <c r="G377" s="16" t="s">
        <v>28</v>
      </c>
      <c r="H377" s="18">
        <v>1</v>
      </c>
      <c r="I377" s="17">
        <v>810.08</v>
      </c>
      <c r="J377" s="17">
        <v>810.08</v>
      </c>
    </row>
    <row r="378" spans="1:10" ht="24" customHeight="1" x14ac:dyDescent="0.2">
      <c r="A378" s="19" t="s">
        <v>35</v>
      </c>
      <c r="B378" s="20" t="s">
        <v>53</v>
      </c>
      <c r="C378" s="19" t="s">
        <v>25</v>
      </c>
      <c r="D378" s="19" t="s">
        <v>54</v>
      </c>
      <c r="E378" s="286" t="s">
        <v>36</v>
      </c>
      <c r="F378" s="286"/>
      <c r="G378" s="21" t="s">
        <v>29</v>
      </c>
      <c r="H378" s="22">
        <v>0.3826</v>
      </c>
      <c r="I378" s="23">
        <v>19.829999999999998</v>
      </c>
      <c r="J378" s="23">
        <v>7.58</v>
      </c>
    </row>
    <row r="379" spans="1:10" ht="24" customHeight="1" x14ac:dyDescent="0.2">
      <c r="A379" s="19" t="s">
        <v>35</v>
      </c>
      <c r="B379" s="20" t="s">
        <v>37</v>
      </c>
      <c r="C379" s="19" t="s">
        <v>25</v>
      </c>
      <c r="D379" s="19" t="s">
        <v>38</v>
      </c>
      <c r="E379" s="286" t="s">
        <v>36</v>
      </c>
      <c r="F379" s="286"/>
      <c r="G379" s="21" t="s">
        <v>29</v>
      </c>
      <c r="H379" s="22">
        <v>0.191</v>
      </c>
      <c r="I379" s="23">
        <v>15.78</v>
      </c>
      <c r="J379" s="23">
        <v>3.01</v>
      </c>
    </row>
    <row r="380" spans="1:10" ht="25.9" customHeight="1" x14ac:dyDescent="0.2">
      <c r="A380" s="24" t="s">
        <v>39</v>
      </c>
      <c r="B380" s="25" t="s">
        <v>394</v>
      </c>
      <c r="C380" s="24" t="s">
        <v>25</v>
      </c>
      <c r="D380" s="24" t="s">
        <v>395</v>
      </c>
      <c r="E380" s="285" t="s">
        <v>40</v>
      </c>
      <c r="F380" s="285"/>
      <c r="G380" s="26" t="s">
        <v>396</v>
      </c>
      <c r="H380" s="27">
        <v>0.88290000000000002</v>
      </c>
      <c r="I380" s="28">
        <v>41.48</v>
      </c>
      <c r="J380" s="28">
        <v>36.619999999999997</v>
      </c>
    </row>
    <row r="381" spans="1:10" ht="39" customHeight="1" x14ac:dyDescent="0.2">
      <c r="A381" s="24" t="s">
        <v>39</v>
      </c>
      <c r="B381" s="25" t="s">
        <v>517</v>
      </c>
      <c r="C381" s="24" t="s">
        <v>25</v>
      </c>
      <c r="D381" s="24" t="s">
        <v>518</v>
      </c>
      <c r="E381" s="285" t="s">
        <v>40</v>
      </c>
      <c r="F381" s="285"/>
      <c r="G381" s="26" t="s">
        <v>30</v>
      </c>
      <c r="H381" s="27">
        <v>4.8166000000000002</v>
      </c>
      <c r="I381" s="28">
        <v>0.64</v>
      </c>
      <c r="J381" s="28">
        <v>3.08</v>
      </c>
    </row>
    <row r="382" spans="1:10" ht="39" customHeight="1" x14ac:dyDescent="0.2">
      <c r="A382" s="24" t="s">
        <v>39</v>
      </c>
      <c r="B382" s="25" t="s">
        <v>629</v>
      </c>
      <c r="C382" s="24" t="s">
        <v>25</v>
      </c>
      <c r="D382" s="24" t="s">
        <v>630</v>
      </c>
      <c r="E382" s="285" t="s">
        <v>40</v>
      </c>
      <c r="F382" s="285"/>
      <c r="G382" s="26" t="s">
        <v>26</v>
      </c>
      <c r="H382" s="27">
        <v>6.8503999999999996</v>
      </c>
      <c r="I382" s="28">
        <v>57.25</v>
      </c>
      <c r="J382" s="28">
        <v>392.18</v>
      </c>
    </row>
    <row r="383" spans="1:10" ht="39" customHeight="1" x14ac:dyDescent="0.2">
      <c r="A383" s="24" t="s">
        <v>39</v>
      </c>
      <c r="B383" s="25" t="s">
        <v>631</v>
      </c>
      <c r="C383" s="24" t="s">
        <v>25</v>
      </c>
      <c r="D383" s="24" t="s">
        <v>632</v>
      </c>
      <c r="E383" s="285" t="s">
        <v>40</v>
      </c>
      <c r="F383" s="285"/>
      <c r="G383" s="26" t="s">
        <v>30</v>
      </c>
      <c r="H383" s="27">
        <v>0.54730000000000001</v>
      </c>
      <c r="I383" s="28">
        <v>671.69</v>
      </c>
      <c r="J383" s="28">
        <v>367.61</v>
      </c>
    </row>
    <row r="384" spans="1:10" ht="25.5" x14ac:dyDescent="0.2">
      <c r="A384" s="29"/>
      <c r="B384" s="29"/>
      <c r="C384" s="29"/>
      <c r="D384" s="29"/>
      <c r="E384" s="29" t="s">
        <v>44</v>
      </c>
      <c r="F384" s="30">
        <v>4.5452097581991495</v>
      </c>
      <c r="G384" s="29" t="s">
        <v>45</v>
      </c>
      <c r="H384" s="30">
        <v>3.89</v>
      </c>
      <c r="I384" s="29" t="s">
        <v>46</v>
      </c>
      <c r="J384" s="30">
        <v>8.44</v>
      </c>
    </row>
    <row r="385" spans="1:10" ht="15" thickBot="1" x14ac:dyDescent="0.25">
      <c r="A385" s="29"/>
      <c r="B385" s="29"/>
      <c r="C385" s="29"/>
      <c r="D385" s="29"/>
      <c r="E385" s="29" t="s">
        <v>47</v>
      </c>
      <c r="F385" s="30">
        <v>197.82</v>
      </c>
      <c r="G385" s="29"/>
      <c r="H385" s="284" t="s">
        <v>48</v>
      </c>
      <c r="I385" s="284"/>
      <c r="J385" s="30">
        <v>1007.9</v>
      </c>
    </row>
    <row r="386" spans="1:10" ht="1.1499999999999999" customHeight="1" thickTop="1" x14ac:dyDescent="0.2">
      <c r="A386" s="31"/>
      <c r="B386" s="31"/>
      <c r="C386" s="31"/>
      <c r="D386" s="31"/>
      <c r="E386" s="31"/>
      <c r="F386" s="31"/>
      <c r="G386" s="31"/>
      <c r="H386" s="31"/>
      <c r="I386" s="31"/>
      <c r="J386" s="31"/>
    </row>
    <row r="387" spans="1:10" ht="18" customHeight="1" x14ac:dyDescent="0.2">
      <c r="A387" s="3" t="s">
        <v>925</v>
      </c>
      <c r="B387" s="4" t="s">
        <v>19</v>
      </c>
      <c r="C387" s="3" t="s">
        <v>20</v>
      </c>
      <c r="D387" s="3" t="s">
        <v>6</v>
      </c>
      <c r="E387" s="273" t="s">
        <v>33</v>
      </c>
      <c r="F387" s="273"/>
      <c r="G387" s="12" t="s">
        <v>21</v>
      </c>
      <c r="H387" s="4" t="s">
        <v>22</v>
      </c>
      <c r="I387" s="4" t="s">
        <v>23</v>
      </c>
      <c r="J387" s="4" t="s">
        <v>7</v>
      </c>
    </row>
    <row r="388" spans="1:10" ht="25.9" customHeight="1" x14ac:dyDescent="0.2">
      <c r="A388" s="14" t="s">
        <v>34</v>
      </c>
      <c r="B388" s="15" t="s">
        <v>926</v>
      </c>
      <c r="C388" s="14" t="s">
        <v>293</v>
      </c>
      <c r="D388" s="14" t="s">
        <v>927</v>
      </c>
      <c r="E388" s="287" t="s">
        <v>307</v>
      </c>
      <c r="F388" s="287"/>
      <c r="G388" s="16" t="s">
        <v>28</v>
      </c>
      <c r="H388" s="18">
        <v>1</v>
      </c>
      <c r="I388" s="17">
        <v>218.52</v>
      </c>
      <c r="J388" s="17">
        <v>218.52</v>
      </c>
    </row>
    <row r="389" spans="1:10" ht="24" customHeight="1" x14ac:dyDescent="0.2">
      <c r="A389" s="19" t="s">
        <v>35</v>
      </c>
      <c r="B389" s="20" t="s">
        <v>53</v>
      </c>
      <c r="C389" s="19" t="s">
        <v>25</v>
      </c>
      <c r="D389" s="19" t="s">
        <v>54</v>
      </c>
      <c r="E389" s="286" t="s">
        <v>36</v>
      </c>
      <c r="F389" s="286"/>
      <c r="G389" s="21" t="s">
        <v>29</v>
      </c>
      <c r="H389" s="22">
        <v>1.5</v>
      </c>
      <c r="I389" s="23">
        <v>19.829999999999998</v>
      </c>
      <c r="J389" s="23">
        <v>29.74</v>
      </c>
    </row>
    <row r="390" spans="1:10" ht="24" customHeight="1" x14ac:dyDescent="0.2">
      <c r="A390" s="19" t="s">
        <v>35</v>
      </c>
      <c r="B390" s="20" t="s">
        <v>37</v>
      </c>
      <c r="C390" s="19" t="s">
        <v>25</v>
      </c>
      <c r="D390" s="19" t="s">
        <v>38</v>
      </c>
      <c r="E390" s="286" t="s">
        <v>36</v>
      </c>
      <c r="F390" s="286"/>
      <c r="G390" s="21" t="s">
        <v>29</v>
      </c>
      <c r="H390" s="22">
        <v>1.5</v>
      </c>
      <c r="I390" s="23">
        <v>15.78</v>
      </c>
      <c r="J390" s="23">
        <v>23.67</v>
      </c>
    </row>
    <row r="391" spans="1:10" ht="25.9" customHeight="1" x14ac:dyDescent="0.2">
      <c r="A391" s="24" t="s">
        <v>39</v>
      </c>
      <c r="B391" s="25" t="s">
        <v>65</v>
      </c>
      <c r="C391" s="24" t="s">
        <v>25</v>
      </c>
      <c r="D391" s="24" t="s">
        <v>66</v>
      </c>
      <c r="E391" s="285" t="s">
        <v>40</v>
      </c>
      <c r="F391" s="285"/>
      <c r="G391" s="26" t="s">
        <v>27</v>
      </c>
      <c r="H391" s="27">
        <v>2.5000000000000001E-2</v>
      </c>
      <c r="I391" s="28">
        <v>99.76</v>
      </c>
      <c r="J391" s="28">
        <v>2.4900000000000002</v>
      </c>
    </row>
    <row r="392" spans="1:10" ht="24" customHeight="1" x14ac:dyDescent="0.2">
      <c r="A392" s="24" t="s">
        <v>39</v>
      </c>
      <c r="B392" s="25" t="s">
        <v>477</v>
      </c>
      <c r="C392" s="24" t="s">
        <v>25</v>
      </c>
      <c r="D392" s="24" t="s">
        <v>478</v>
      </c>
      <c r="E392" s="285" t="s">
        <v>40</v>
      </c>
      <c r="F392" s="285"/>
      <c r="G392" s="26" t="s">
        <v>43</v>
      </c>
      <c r="H392" s="27">
        <v>1</v>
      </c>
      <c r="I392" s="28">
        <v>0.74</v>
      </c>
      <c r="J392" s="28">
        <v>0.74</v>
      </c>
    </row>
    <row r="393" spans="1:10" ht="24" customHeight="1" x14ac:dyDescent="0.2">
      <c r="A393" s="24" t="s">
        <v>39</v>
      </c>
      <c r="B393" s="25" t="s">
        <v>85</v>
      </c>
      <c r="C393" s="24" t="s">
        <v>25</v>
      </c>
      <c r="D393" s="24" t="s">
        <v>86</v>
      </c>
      <c r="E393" s="285" t="s">
        <v>40</v>
      </c>
      <c r="F393" s="285"/>
      <c r="G393" s="26" t="s">
        <v>43</v>
      </c>
      <c r="H393" s="27">
        <v>4.7999999999999996E-3</v>
      </c>
      <c r="I393" s="28">
        <v>0.61</v>
      </c>
      <c r="J393" s="28">
        <v>0</v>
      </c>
    </row>
    <row r="394" spans="1:10" ht="25.9" customHeight="1" x14ac:dyDescent="0.2">
      <c r="A394" s="24" t="s">
        <v>39</v>
      </c>
      <c r="B394" s="25" t="s">
        <v>1048</v>
      </c>
      <c r="C394" s="24" t="s">
        <v>25</v>
      </c>
      <c r="D394" s="24" t="s">
        <v>1049</v>
      </c>
      <c r="E394" s="285" t="s">
        <v>40</v>
      </c>
      <c r="F394" s="285"/>
      <c r="G394" s="26" t="s">
        <v>43</v>
      </c>
      <c r="H394" s="27">
        <v>4.5999999999999996</v>
      </c>
      <c r="I394" s="28">
        <v>9.0500000000000007</v>
      </c>
      <c r="J394" s="28">
        <v>41.63</v>
      </c>
    </row>
    <row r="395" spans="1:10" ht="25.9" customHeight="1" x14ac:dyDescent="0.2">
      <c r="A395" s="24" t="s">
        <v>39</v>
      </c>
      <c r="B395" s="25" t="s">
        <v>1050</v>
      </c>
      <c r="C395" s="24" t="s">
        <v>25</v>
      </c>
      <c r="D395" s="24" t="s">
        <v>1051</v>
      </c>
      <c r="E395" s="285" t="s">
        <v>40</v>
      </c>
      <c r="F395" s="285"/>
      <c r="G395" s="26" t="s">
        <v>43</v>
      </c>
      <c r="H395" s="27">
        <v>8.26</v>
      </c>
      <c r="I395" s="28">
        <v>9.4600000000000009</v>
      </c>
      <c r="J395" s="28">
        <v>78.13</v>
      </c>
    </row>
    <row r="396" spans="1:10" ht="25.9" customHeight="1" x14ac:dyDescent="0.2">
      <c r="A396" s="24" t="s">
        <v>39</v>
      </c>
      <c r="B396" s="25" t="s">
        <v>1052</v>
      </c>
      <c r="C396" s="24" t="s">
        <v>25</v>
      </c>
      <c r="D396" s="24" t="s">
        <v>1053</v>
      </c>
      <c r="E396" s="285" t="s">
        <v>40</v>
      </c>
      <c r="F396" s="285"/>
      <c r="G396" s="26" t="s">
        <v>43</v>
      </c>
      <c r="H396" s="27">
        <v>5.0999999999999996</v>
      </c>
      <c r="I396" s="28">
        <v>8.26</v>
      </c>
      <c r="J396" s="28">
        <v>42.12</v>
      </c>
    </row>
    <row r="397" spans="1:10" ht="25.5" x14ac:dyDescent="0.2">
      <c r="A397" s="29"/>
      <c r="B397" s="29"/>
      <c r="C397" s="29"/>
      <c r="D397" s="29"/>
      <c r="E397" s="29" t="s">
        <v>44</v>
      </c>
      <c r="F397" s="30">
        <v>22.742204749851904</v>
      </c>
      <c r="G397" s="29" t="s">
        <v>45</v>
      </c>
      <c r="H397" s="30">
        <v>19.489999999999998</v>
      </c>
      <c r="I397" s="29" t="s">
        <v>46</v>
      </c>
      <c r="J397" s="30">
        <v>42.23</v>
      </c>
    </row>
    <row r="398" spans="1:10" ht="15" thickBot="1" x14ac:dyDescent="0.25">
      <c r="A398" s="29"/>
      <c r="B398" s="29"/>
      <c r="C398" s="29"/>
      <c r="D398" s="29"/>
      <c r="E398" s="29" t="s">
        <v>47</v>
      </c>
      <c r="F398" s="30">
        <v>53.36</v>
      </c>
      <c r="G398" s="29"/>
      <c r="H398" s="284" t="s">
        <v>48</v>
      </c>
      <c r="I398" s="284"/>
      <c r="J398" s="30">
        <v>271.88</v>
      </c>
    </row>
    <row r="399" spans="1:10" ht="1.1499999999999999" customHeight="1" thickTop="1" x14ac:dyDescent="0.2">
      <c r="A399" s="31"/>
      <c r="B399" s="31"/>
      <c r="C399" s="31"/>
      <c r="D399" s="31"/>
      <c r="E399" s="31"/>
      <c r="F399" s="31"/>
      <c r="G399" s="31"/>
      <c r="H399" s="31"/>
      <c r="I399" s="31"/>
      <c r="J399" s="31"/>
    </row>
    <row r="400" spans="1:10" ht="18" customHeight="1" x14ac:dyDescent="0.2">
      <c r="A400" s="3" t="s">
        <v>929</v>
      </c>
      <c r="B400" s="4" t="s">
        <v>19</v>
      </c>
      <c r="C400" s="3" t="s">
        <v>20</v>
      </c>
      <c r="D400" s="3" t="s">
        <v>6</v>
      </c>
      <c r="E400" s="273" t="s">
        <v>33</v>
      </c>
      <c r="F400" s="273"/>
      <c r="G400" s="12" t="s">
        <v>21</v>
      </c>
      <c r="H400" s="4" t="s">
        <v>22</v>
      </c>
      <c r="I400" s="4" t="s">
        <v>23</v>
      </c>
      <c r="J400" s="4" t="s">
        <v>7</v>
      </c>
    </row>
    <row r="401" spans="1:10" ht="52.15" customHeight="1" x14ac:dyDescent="0.2">
      <c r="A401" s="14" t="s">
        <v>34</v>
      </c>
      <c r="B401" s="15" t="s">
        <v>930</v>
      </c>
      <c r="C401" s="14" t="s">
        <v>25</v>
      </c>
      <c r="D401" s="14" t="s">
        <v>931</v>
      </c>
      <c r="E401" s="287" t="s">
        <v>55</v>
      </c>
      <c r="F401" s="287"/>
      <c r="G401" s="16" t="s">
        <v>43</v>
      </c>
      <c r="H401" s="18">
        <v>1</v>
      </c>
      <c r="I401" s="17">
        <v>18.53</v>
      </c>
      <c r="J401" s="17">
        <v>18.53</v>
      </c>
    </row>
    <row r="402" spans="1:10" ht="25.9" customHeight="1" x14ac:dyDescent="0.2">
      <c r="A402" s="19" t="s">
        <v>35</v>
      </c>
      <c r="B402" s="20" t="s">
        <v>1054</v>
      </c>
      <c r="C402" s="19" t="s">
        <v>25</v>
      </c>
      <c r="D402" s="19" t="s">
        <v>1055</v>
      </c>
      <c r="E402" s="286" t="s">
        <v>303</v>
      </c>
      <c r="F402" s="286"/>
      <c r="G402" s="21" t="s">
        <v>28</v>
      </c>
      <c r="H402" s="22">
        <v>0.22189999999999999</v>
      </c>
      <c r="I402" s="23">
        <v>22.93</v>
      </c>
      <c r="J402" s="23">
        <v>5.08</v>
      </c>
    </row>
    <row r="403" spans="1:10" ht="39" customHeight="1" x14ac:dyDescent="0.2">
      <c r="A403" s="19" t="s">
        <v>35</v>
      </c>
      <c r="B403" s="20" t="s">
        <v>1056</v>
      </c>
      <c r="C403" s="19" t="s">
        <v>25</v>
      </c>
      <c r="D403" s="19" t="s">
        <v>1057</v>
      </c>
      <c r="E403" s="286" t="s">
        <v>303</v>
      </c>
      <c r="F403" s="286"/>
      <c r="G403" s="21" t="s">
        <v>28</v>
      </c>
      <c r="H403" s="22">
        <v>0.22189999999999999</v>
      </c>
      <c r="I403" s="23">
        <v>8.5399999999999991</v>
      </c>
      <c r="J403" s="23">
        <v>1.89</v>
      </c>
    </row>
    <row r="404" spans="1:10" ht="25.9" customHeight="1" x14ac:dyDescent="0.2">
      <c r="A404" s="19" t="s">
        <v>35</v>
      </c>
      <c r="B404" s="20" t="s">
        <v>1058</v>
      </c>
      <c r="C404" s="19" t="s">
        <v>25</v>
      </c>
      <c r="D404" s="19" t="s">
        <v>1059</v>
      </c>
      <c r="E404" s="286" t="s">
        <v>36</v>
      </c>
      <c r="F404" s="286"/>
      <c r="G404" s="21" t="s">
        <v>29</v>
      </c>
      <c r="H404" s="22">
        <v>1.8E-3</v>
      </c>
      <c r="I404" s="23">
        <v>11.46</v>
      </c>
      <c r="J404" s="23">
        <v>0.02</v>
      </c>
    </row>
    <row r="405" spans="1:10" ht="25.9" customHeight="1" x14ac:dyDescent="0.2">
      <c r="A405" s="19" t="s">
        <v>35</v>
      </c>
      <c r="B405" s="20" t="s">
        <v>1060</v>
      </c>
      <c r="C405" s="19" t="s">
        <v>25</v>
      </c>
      <c r="D405" s="19" t="s">
        <v>1061</v>
      </c>
      <c r="E405" s="286" t="s">
        <v>36</v>
      </c>
      <c r="F405" s="286"/>
      <c r="G405" s="21" t="s">
        <v>29</v>
      </c>
      <c r="H405" s="22">
        <v>5.0000000000000001E-3</v>
      </c>
      <c r="I405" s="23">
        <v>15.09</v>
      </c>
      <c r="J405" s="23">
        <v>7.0000000000000007E-2</v>
      </c>
    </row>
    <row r="406" spans="1:10" ht="24" customHeight="1" x14ac:dyDescent="0.2">
      <c r="A406" s="19" t="s">
        <v>35</v>
      </c>
      <c r="B406" s="20" t="s">
        <v>789</v>
      </c>
      <c r="C406" s="19" t="s">
        <v>25</v>
      </c>
      <c r="D406" s="19" t="s">
        <v>790</v>
      </c>
      <c r="E406" s="286" t="s">
        <v>36</v>
      </c>
      <c r="F406" s="286"/>
      <c r="G406" s="21" t="s">
        <v>29</v>
      </c>
      <c r="H406" s="22">
        <v>6.7999999999999996E-3</v>
      </c>
      <c r="I406" s="23">
        <v>20.87</v>
      </c>
      <c r="J406" s="23">
        <v>0.14000000000000001</v>
      </c>
    </row>
    <row r="407" spans="1:10" ht="39" customHeight="1" x14ac:dyDescent="0.2">
      <c r="A407" s="19" t="s">
        <v>35</v>
      </c>
      <c r="B407" s="20" t="s">
        <v>811</v>
      </c>
      <c r="C407" s="19" t="s">
        <v>25</v>
      </c>
      <c r="D407" s="19" t="s">
        <v>812</v>
      </c>
      <c r="E407" s="286" t="s">
        <v>50</v>
      </c>
      <c r="F407" s="286"/>
      <c r="G407" s="21" t="s">
        <v>51</v>
      </c>
      <c r="H407" s="22">
        <v>1.4E-3</v>
      </c>
      <c r="I407" s="23">
        <v>269.39</v>
      </c>
      <c r="J407" s="23">
        <v>0.37</v>
      </c>
    </row>
    <row r="408" spans="1:10" ht="39" customHeight="1" x14ac:dyDescent="0.2">
      <c r="A408" s="19" t="s">
        <v>35</v>
      </c>
      <c r="B408" s="20" t="s">
        <v>801</v>
      </c>
      <c r="C408" s="19" t="s">
        <v>25</v>
      </c>
      <c r="D408" s="19" t="s">
        <v>802</v>
      </c>
      <c r="E408" s="286" t="s">
        <v>50</v>
      </c>
      <c r="F408" s="286"/>
      <c r="G408" s="21" t="s">
        <v>52</v>
      </c>
      <c r="H408" s="22">
        <v>1.1999999999999999E-3</v>
      </c>
      <c r="I408" s="23">
        <v>126.37</v>
      </c>
      <c r="J408" s="23">
        <v>0.15</v>
      </c>
    </row>
    <row r="409" spans="1:10" ht="25.9" customHeight="1" x14ac:dyDescent="0.2">
      <c r="A409" s="24" t="s">
        <v>39</v>
      </c>
      <c r="B409" s="25" t="s">
        <v>1062</v>
      </c>
      <c r="C409" s="24" t="s">
        <v>25</v>
      </c>
      <c r="D409" s="24" t="s">
        <v>1063</v>
      </c>
      <c r="E409" s="285" t="s">
        <v>40</v>
      </c>
      <c r="F409" s="285"/>
      <c r="G409" s="26" t="s">
        <v>43</v>
      </c>
      <c r="H409" s="27">
        <v>6.8199999999999997E-2</v>
      </c>
      <c r="I409" s="28">
        <v>8.44</v>
      </c>
      <c r="J409" s="28">
        <v>0.56999999999999995</v>
      </c>
    </row>
    <row r="410" spans="1:10" ht="25.9" customHeight="1" x14ac:dyDescent="0.2">
      <c r="A410" s="24" t="s">
        <v>39</v>
      </c>
      <c r="B410" s="25" t="s">
        <v>1048</v>
      </c>
      <c r="C410" s="24" t="s">
        <v>25</v>
      </c>
      <c r="D410" s="24" t="s">
        <v>1049</v>
      </c>
      <c r="E410" s="285" t="s">
        <v>40</v>
      </c>
      <c r="F410" s="285"/>
      <c r="G410" s="26" t="s">
        <v>43</v>
      </c>
      <c r="H410" s="27">
        <v>0.18521480000000001</v>
      </c>
      <c r="I410" s="28">
        <v>9.0500000000000007</v>
      </c>
      <c r="J410" s="28">
        <v>1.67</v>
      </c>
    </row>
    <row r="411" spans="1:10" ht="24" customHeight="1" x14ac:dyDescent="0.2">
      <c r="A411" s="24" t="s">
        <v>39</v>
      </c>
      <c r="B411" s="25" t="s">
        <v>1064</v>
      </c>
      <c r="C411" s="24" t="s">
        <v>25</v>
      </c>
      <c r="D411" s="24" t="s">
        <v>1065</v>
      </c>
      <c r="E411" s="285" t="s">
        <v>40</v>
      </c>
      <c r="F411" s="285"/>
      <c r="G411" s="26" t="s">
        <v>43</v>
      </c>
      <c r="H411" s="27">
        <v>0.83134589999999997</v>
      </c>
      <c r="I411" s="28">
        <v>10.29</v>
      </c>
      <c r="J411" s="28">
        <v>8.5500000000000007</v>
      </c>
    </row>
    <row r="412" spans="1:10" ht="25.9" customHeight="1" x14ac:dyDescent="0.2">
      <c r="A412" s="24" t="s">
        <v>39</v>
      </c>
      <c r="B412" s="25" t="s">
        <v>787</v>
      </c>
      <c r="C412" s="24" t="s">
        <v>25</v>
      </c>
      <c r="D412" s="24" t="s">
        <v>788</v>
      </c>
      <c r="E412" s="285" t="s">
        <v>40</v>
      </c>
      <c r="F412" s="285"/>
      <c r="G412" s="26" t="s">
        <v>43</v>
      </c>
      <c r="H412" s="27">
        <v>7.9880000000000001E-4</v>
      </c>
      <c r="I412" s="28">
        <v>34.229999999999997</v>
      </c>
      <c r="J412" s="28">
        <v>0.02</v>
      </c>
    </row>
    <row r="413" spans="1:10" ht="25.5" x14ac:dyDescent="0.2">
      <c r="A413" s="29"/>
      <c r="B413" s="29"/>
      <c r="C413" s="29"/>
      <c r="D413" s="29"/>
      <c r="E413" s="29" t="s">
        <v>44</v>
      </c>
      <c r="F413" s="30">
        <v>0.50622004415962085</v>
      </c>
      <c r="G413" s="29" t="s">
        <v>45</v>
      </c>
      <c r="H413" s="30">
        <v>0.43</v>
      </c>
      <c r="I413" s="29" t="s">
        <v>46</v>
      </c>
      <c r="J413" s="30">
        <v>0.94</v>
      </c>
    </row>
    <row r="414" spans="1:10" ht="15" thickBot="1" x14ac:dyDescent="0.25">
      <c r="A414" s="29"/>
      <c r="B414" s="29"/>
      <c r="C414" s="29"/>
      <c r="D414" s="29"/>
      <c r="E414" s="29" t="s">
        <v>47</v>
      </c>
      <c r="F414" s="30">
        <v>4.5199999999999996</v>
      </c>
      <c r="G414" s="29"/>
      <c r="H414" s="284" t="s">
        <v>48</v>
      </c>
      <c r="I414" s="284"/>
      <c r="J414" s="30">
        <v>23.05</v>
      </c>
    </row>
    <row r="415" spans="1:10" ht="1.1499999999999999" customHeight="1" thickTop="1" x14ac:dyDescent="0.2">
      <c r="A415" s="31"/>
      <c r="B415" s="31"/>
      <c r="C415" s="31"/>
      <c r="D415" s="31"/>
      <c r="E415" s="31"/>
      <c r="F415" s="31"/>
      <c r="G415" s="31"/>
      <c r="H415" s="31"/>
      <c r="I415" s="31"/>
      <c r="J415" s="31"/>
    </row>
    <row r="416" spans="1:10" ht="18" customHeight="1" x14ac:dyDescent="0.2">
      <c r="A416" s="3" t="s">
        <v>932</v>
      </c>
      <c r="B416" s="4" t="s">
        <v>19</v>
      </c>
      <c r="C416" s="3" t="s">
        <v>20</v>
      </c>
      <c r="D416" s="3" t="s">
        <v>6</v>
      </c>
      <c r="E416" s="273" t="s">
        <v>33</v>
      </c>
      <c r="F416" s="273"/>
      <c r="G416" s="12" t="s">
        <v>21</v>
      </c>
      <c r="H416" s="4" t="s">
        <v>22</v>
      </c>
      <c r="I416" s="4" t="s">
        <v>23</v>
      </c>
      <c r="J416" s="4" t="s">
        <v>7</v>
      </c>
    </row>
    <row r="417" spans="1:10" ht="25.9" customHeight="1" x14ac:dyDescent="0.2">
      <c r="A417" s="14" t="s">
        <v>34</v>
      </c>
      <c r="B417" s="15" t="s">
        <v>933</v>
      </c>
      <c r="C417" s="14" t="s">
        <v>25</v>
      </c>
      <c r="D417" s="14" t="s">
        <v>934</v>
      </c>
      <c r="E417" s="287" t="s">
        <v>310</v>
      </c>
      <c r="F417" s="287"/>
      <c r="G417" s="16" t="s">
        <v>28</v>
      </c>
      <c r="H417" s="18">
        <v>1</v>
      </c>
      <c r="I417" s="17">
        <v>65.510000000000005</v>
      </c>
      <c r="J417" s="17">
        <v>65.510000000000005</v>
      </c>
    </row>
    <row r="418" spans="1:10" ht="24" customHeight="1" x14ac:dyDescent="0.2">
      <c r="A418" s="19" t="s">
        <v>35</v>
      </c>
      <c r="B418" s="20" t="s">
        <v>37</v>
      </c>
      <c r="C418" s="19" t="s">
        <v>25</v>
      </c>
      <c r="D418" s="19" t="s">
        <v>38</v>
      </c>
      <c r="E418" s="286" t="s">
        <v>36</v>
      </c>
      <c r="F418" s="286"/>
      <c r="G418" s="21" t="s">
        <v>29</v>
      </c>
      <c r="H418" s="22">
        <v>9.7000000000000003E-2</v>
      </c>
      <c r="I418" s="23">
        <v>15.78</v>
      </c>
      <c r="J418" s="23">
        <v>1.53</v>
      </c>
    </row>
    <row r="419" spans="1:10" ht="24" customHeight="1" x14ac:dyDescent="0.2">
      <c r="A419" s="19" t="s">
        <v>35</v>
      </c>
      <c r="B419" s="20" t="s">
        <v>388</v>
      </c>
      <c r="C419" s="19" t="s">
        <v>25</v>
      </c>
      <c r="D419" s="19" t="s">
        <v>389</v>
      </c>
      <c r="E419" s="286" t="s">
        <v>36</v>
      </c>
      <c r="F419" s="286"/>
      <c r="G419" s="21" t="s">
        <v>29</v>
      </c>
      <c r="H419" s="22">
        <v>9.0999999999999998E-2</v>
      </c>
      <c r="I419" s="23">
        <v>19.329999999999998</v>
      </c>
      <c r="J419" s="23">
        <v>1.75</v>
      </c>
    </row>
    <row r="420" spans="1:10" ht="39" customHeight="1" x14ac:dyDescent="0.2">
      <c r="A420" s="19" t="s">
        <v>35</v>
      </c>
      <c r="B420" s="20" t="s">
        <v>390</v>
      </c>
      <c r="C420" s="19" t="s">
        <v>25</v>
      </c>
      <c r="D420" s="19" t="s">
        <v>391</v>
      </c>
      <c r="E420" s="286" t="s">
        <v>50</v>
      </c>
      <c r="F420" s="286"/>
      <c r="G420" s="21" t="s">
        <v>51</v>
      </c>
      <c r="H420" s="22">
        <v>8.9999999999999998E-4</v>
      </c>
      <c r="I420" s="23">
        <v>16.37</v>
      </c>
      <c r="J420" s="23">
        <v>0.01</v>
      </c>
    </row>
    <row r="421" spans="1:10" ht="39" customHeight="1" x14ac:dyDescent="0.2">
      <c r="A421" s="19" t="s">
        <v>35</v>
      </c>
      <c r="B421" s="20" t="s">
        <v>392</v>
      </c>
      <c r="C421" s="19" t="s">
        <v>25</v>
      </c>
      <c r="D421" s="19" t="s">
        <v>393</v>
      </c>
      <c r="E421" s="286" t="s">
        <v>50</v>
      </c>
      <c r="F421" s="286"/>
      <c r="G421" s="21" t="s">
        <v>52</v>
      </c>
      <c r="H421" s="22">
        <v>1.2999999999999999E-3</v>
      </c>
      <c r="I421" s="23">
        <v>15.64</v>
      </c>
      <c r="J421" s="23">
        <v>0.02</v>
      </c>
    </row>
    <row r="422" spans="1:10" ht="39" customHeight="1" x14ac:dyDescent="0.2">
      <c r="A422" s="24" t="s">
        <v>39</v>
      </c>
      <c r="B422" s="25" t="s">
        <v>1066</v>
      </c>
      <c r="C422" s="24" t="s">
        <v>25</v>
      </c>
      <c r="D422" s="24" t="s">
        <v>1067</v>
      </c>
      <c r="E422" s="285" t="s">
        <v>40</v>
      </c>
      <c r="F422" s="285"/>
      <c r="G422" s="26" t="s">
        <v>28</v>
      </c>
      <c r="H422" s="27">
        <v>1.1659999999999999</v>
      </c>
      <c r="I422" s="28">
        <v>47.27</v>
      </c>
      <c r="J422" s="28">
        <v>55.11</v>
      </c>
    </row>
    <row r="423" spans="1:10" ht="39" customHeight="1" x14ac:dyDescent="0.2">
      <c r="A423" s="24" t="s">
        <v>39</v>
      </c>
      <c r="B423" s="25" t="s">
        <v>1068</v>
      </c>
      <c r="C423" s="24" t="s">
        <v>25</v>
      </c>
      <c r="D423" s="24" t="s">
        <v>1069</v>
      </c>
      <c r="E423" s="285" t="s">
        <v>40</v>
      </c>
      <c r="F423" s="285"/>
      <c r="G423" s="26" t="s">
        <v>318</v>
      </c>
      <c r="H423" s="27">
        <v>4.1500000000000004</v>
      </c>
      <c r="I423" s="28">
        <v>1.71</v>
      </c>
      <c r="J423" s="28">
        <v>7.09</v>
      </c>
    </row>
    <row r="424" spans="1:10" ht="25.5" x14ac:dyDescent="0.2">
      <c r="A424" s="29"/>
      <c r="B424" s="29"/>
      <c r="C424" s="29"/>
      <c r="D424" s="29"/>
      <c r="E424" s="29" t="s">
        <v>44</v>
      </c>
      <c r="F424" s="30">
        <v>1.4055684204857559</v>
      </c>
      <c r="G424" s="29" t="s">
        <v>45</v>
      </c>
      <c r="H424" s="30">
        <v>1.2</v>
      </c>
      <c r="I424" s="29" t="s">
        <v>46</v>
      </c>
      <c r="J424" s="30">
        <v>2.61</v>
      </c>
    </row>
    <row r="425" spans="1:10" ht="15" thickBot="1" x14ac:dyDescent="0.25">
      <c r="A425" s="29"/>
      <c r="B425" s="29"/>
      <c r="C425" s="29"/>
      <c r="D425" s="29"/>
      <c r="E425" s="29" t="s">
        <v>47</v>
      </c>
      <c r="F425" s="30">
        <v>15.99</v>
      </c>
      <c r="G425" s="29"/>
      <c r="H425" s="284" t="s">
        <v>48</v>
      </c>
      <c r="I425" s="284"/>
      <c r="J425" s="30">
        <v>81.5</v>
      </c>
    </row>
    <row r="426" spans="1:10" ht="1.1499999999999999" customHeight="1" thickTop="1" x14ac:dyDescent="0.2">
      <c r="A426" s="31"/>
      <c r="B426" s="31"/>
      <c r="C426" s="31"/>
      <c r="D426" s="31"/>
      <c r="E426" s="31"/>
      <c r="F426" s="31"/>
      <c r="G426" s="31"/>
      <c r="H426" s="31"/>
      <c r="I426" s="31"/>
      <c r="J426" s="31"/>
    </row>
    <row r="427" spans="1:10" ht="18" customHeight="1" x14ac:dyDescent="0.2">
      <c r="A427" s="3" t="s">
        <v>935</v>
      </c>
      <c r="B427" s="4" t="s">
        <v>19</v>
      </c>
      <c r="C427" s="3" t="s">
        <v>20</v>
      </c>
      <c r="D427" s="3" t="s">
        <v>6</v>
      </c>
      <c r="E427" s="273" t="s">
        <v>33</v>
      </c>
      <c r="F427" s="273"/>
      <c r="G427" s="12" t="s">
        <v>21</v>
      </c>
      <c r="H427" s="4" t="s">
        <v>22</v>
      </c>
      <c r="I427" s="4" t="s">
        <v>23</v>
      </c>
      <c r="J427" s="4" t="s">
        <v>7</v>
      </c>
    </row>
    <row r="428" spans="1:10" ht="52.15" customHeight="1" x14ac:dyDescent="0.2">
      <c r="A428" s="14" t="s">
        <v>34</v>
      </c>
      <c r="B428" s="15" t="s">
        <v>936</v>
      </c>
      <c r="C428" s="14" t="s">
        <v>25</v>
      </c>
      <c r="D428" s="14" t="s">
        <v>937</v>
      </c>
      <c r="E428" s="287" t="s">
        <v>310</v>
      </c>
      <c r="F428" s="287"/>
      <c r="G428" s="16" t="s">
        <v>26</v>
      </c>
      <c r="H428" s="18">
        <v>1</v>
      </c>
      <c r="I428" s="17">
        <v>143.57</v>
      </c>
      <c r="J428" s="17">
        <v>143.57</v>
      </c>
    </row>
    <row r="429" spans="1:10" ht="24" customHeight="1" x14ac:dyDescent="0.2">
      <c r="A429" s="19" t="s">
        <v>35</v>
      </c>
      <c r="B429" s="20" t="s">
        <v>37</v>
      </c>
      <c r="C429" s="19" t="s">
        <v>25</v>
      </c>
      <c r="D429" s="19" t="s">
        <v>38</v>
      </c>
      <c r="E429" s="286" t="s">
        <v>36</v>
      </c>
      <c r="F429" s="286"/>
      <c r="G429" s="21" t="s">
        <v>29</v>
      </c>
      <c r="H429" s="22">
        <v>0.25</v>
      </c>
      <c r="I429" s="23">
        <v>15.78</v>
      </c>
      <c r="J429" s="23">
        <v>3.94</v>
      </c>
    </row>
    <row r="430" spans="1:10" ht="24" customHeight="1" x14ac:dyDescent="0.2">
      <c r="A430" s="19" t="s">
        <v>35</v>
      </c>
      <c r="B430" s="20" t="s">
        <v>388</v>
      </c>
      <c r="C430" s="19" t="s">
        <v>25</v>
      </c>
      <c r="D430" s="19" t="s">
        <v>389</v>
      </c>
      <c r="E430" s="286" t="s">
        <v>36</v>
      </c>
      <c r="F430" s="286"/>
      <c r="G430" s="21" t="s">
        <v>29</v>
      </c>
      <c r="H430" s="22">
        <v>0.156</v>
      </c>
      <c r="I430" s="23">
        <v>19.329999999999998</v>
      </c>
      <c r="J430" s="23">
        <v>3.01</v>
      </c>
    </row>
    <row r="431" spans="1:10" ht="39" customHeight="1" x14ac:dyDescent="0.2">
      <c r="A431" s="19" t="s">
        <v>35</v>
      </c>
      <c r="B431" s="20" t="s">
        <v>390</v>
      </c>
      <c r="C431" s="19" t="s">
        <v>25</v>
      </c>
      <c r="D431" s="19" t="s">
        <v>391</v>
      </c>
      <c r="E431" s="286" t="s">
        <v>50</v>
      </c>
      <c r="F431" s="286"/>
      <c r="G431" s="21" t="s">
        <v>51</v>
      </c>
      <c r="H431" s="22">
        <v>1.32E-2</v>
      </c>
      <c r="I431" s="23">
        <v>16.37</v>
      </c>
      <c r="J431" s="23">
        <v>0.21</v>
      </c>
    </row>
    <row r="432" spans="1:10" ht="39" customHeight="1" x14ac:dyDescent="0.2">
      <c r="A432" s="19" t="s">
        <v>35</v>
      </c>
      <c r="B432" s="20" t="s">
        <v>392</v>
      </c>
      <c r="C432" s="19" t="s">
        <v>25</v>
      </c>
      <c r="D432" s="19" t="s">
        <v>393</v>
      </c>
      <c r="E432" s="286" t="s">
        <v>50</v>
      </c>
      <c r="F432" s="286"/>
      <c r="G432" s="21" t="s">
        <v>52</v>
      </c>
      <c r="H432" s="22">
        <v>1.83E-2</v>
      </c>
      <c r="I432" s="23">
        <v>15.64</v>
      </c>
      <c r="J432" s="23">
        <v>0.28000000000000003</v>
      </c>
    </row>
    <row r="433" spans="1:10" ht="25.9" customHeight="1" x14ac:dyDescent="0.2">
      <c r="A433" s="24" t="s">
        <v>39</v>
      </c>
      <c r="B433" s="25" t="s">
        <v>1070</v>
      </c>
      <c r="C433" s="24" t="s">
        <v>25</v>
      </c>
      <c r="D433" s="24" t="s">
        <v>1071</v>
      </c>
      <c r="E433" s="285" t="s">
        <v>40</v>
      </c>
      <c r="F433" s="285"/>
      <c r="G433" s="26" t="s">
        <v>30</v>
      </c>
      <c r="H433" s="27">
        <v>3</v>
      </c>
      <c r="I433" s="28">
        <v>0.05</v>
      </c>
      <c r="J433" s="28">
        <v>0.15</v>
      </c>
    </row>
    <row r="434" spans="1:10" ht="25.9" customHeight="1" x14ac:dyDescent="0.2">
      <c r="A434" s="24" t="s">
        <v>39</v>
      </c>
      <c r="B434" s="25" t="s">
        <v>1072</v>
      </c>
      <c r="C434" s="24" t="s">
        <v>25</v>
      </c>
      <c r="D434" s="24" t="s">
        <v>1073</v>
      </c>
      <c r="E434" s="285" t="s">
        <v>40</v>
      </c>
      <c r="F434" s="285"/>
      <c r="G434" s="26" t="s">
        <v>30</v>
      </c>
      <c r="H434" s="27">
        <v>0.33</v>
      </c>
      <c r="I434" s="28">
        <v>48.68</v>
      </c>
      <c r="J434" s="28">
        <v>16.059999999999999</v>
      </c>
    </row>
    <row r="435" spans="1:10" ht="39" customHeight="1" x14ac:dyDescent="0.2">
      <c r="A435" s="24" t="s">
        <v>39</v>
      </c>
      <c r="B435" s="25" t="s">
        <v>1074</v>
      </c>
      <c r="C435" s="24" t="s">
        <v>25</v>
      </c>
      <c r="D435" s="24" t="s">
        <v>1075</v>
      </c>
      <c r="E435" s="285" t="s">
        <v>40</v>
      </c>
      <c r="F435" s="285"/>
      <c r="G435" s="26" t="s">
        <v>30</v>
      </c>
      <c r="H435" s="27">
        <v>0.22</v>
      </c>
      <c r="I435" s="28">
        <v>14.76</v>
      </c>
      <c r="J435" s="28">
        <v>3.24</v>
      </c>
    </row>
    <row r="436" spans="1:10" ht="39" customHeight="1" x14ac:dyDescent="0.2">
      <c r="A436" s="24" t="s">
        <v>39</v>
      </c>
      <c r="B436" s="25" t="s">
        <v>1076</v>
      </c>
      <c r="C436" s="24" t="s">
        <v>25</v>
      </c>
      <c r="D436" s="24" t="s">
        <v>1077</v>
      </c>
      <c r="E436" s="285" t="s">
        <v>40</v>
      </c>
      <c r="F436" s="285"/>
      <c r="G436" s="26" t="s">
        <v>30</v>
      </c>
      <c r="H436" s="27">
        <v>0.35</v>
      </c>
      <c r="I436" s="28">
        <v>150.63999999999999</v>
      </c>
      <c r="J436" s="28">
        <v>52.72</v>
      </c>
    </row>
    <row r="437" spans="1:10" ht="25.9" customHeight="1" x14ac:dyDescent="0.2">
      <c r="A437" s="24" t="s">
        <v>39</v>
      </c>
      <c r="B437" s="25" t="s">
        <v>1078</v>
      </c>
      <c r="C437" s="24" t="s">
        <v>25</v>
      </c>
      <c r="D437" s="24" t="s">
        <v>1079</v>
      </c>
      <c r="E437" s="285" t="s">
        <v>40</v>
      </c>
      <c r="F437" s="285"/>
      <c r="G437" s="26" t="s">
        <v>30</v>
      </c>
      <c r="H437" s="27">
        <v>0.22</v>
      </c>
      <c r="I437" s="28">
        <v>28.93</v>
      </c>
      <c r="J437" s="28">
        <v>6.36</v>
      </c>
    </row>
    <row r="438" spans="1:10" ht="39" customHeight="1" x14ac:dyDescent="0.2">
      <c r="A438" s="24" t="s">
        <v>39</v>
      </c>
      <c r="B438" s="25" t="s">
        <v>1080</v>
      </c>
      <c r="C438" s="24" t="s">
        <v>25</v>
      </c>
      <c r="D438" s="24" t="s">
        <v>1081</v>
      </c>
      <c r="E438" s="285" t="s">
        <v>40</v>
      </c>
      <c r="F438" s="285"/>
      <c r="G438" s="26" t="s">
        <v>30</v>
      </c>
      <c r="H438" s="27">
        <v>1.55</v>
      </c>
      <c r="I438" s="28">
        <v>36.840000000000003</v>
      </c>
      <c r="J438" s="28">
        <v>57.1</v>
      </c>
    </row>
    <row r="439" spans="1:10" ht="25.9" customHeight="1" x14ac:dyDescent="0.2">
      <c r="A439" s="24" t="s">
        <v>39</v>
      </c>
      <c r="B439" s="25" t="s">
        <v>1082</v>
      </c>
      <c r="C439" s="24" t="s">
        <v>25</v>
      </c>
      <c r="D439" s="24" t="s">
        <v>1083</v>
      </c>
      <c r="E439" s="285" t="s">
        <v>40</v>
      </c>
      <c r="F439" s="285"/>
      <c r="G439" s="26" t="s">
        <v>30</v>
      </c>
      <c r="H439" s="27">
        <v>0.44</v>
      </c>
      <c r="I439" s="28">
        <v>1.1499999999999999</v>
      </c>
      <c r="J439" s="28">
        <v>0.5</v>
      </c>
    </row>
    <row r="440" spans="1:10" ht="25.5" x14ac:dyDescent="0.2">
      <c r="A440" s="29"/>
      <c r="B440" s="29"/>
      <c r="C440" s="29"/>
      <c r="D440" s="29"/>
      <c r="E440" s="29" t="s">
        <v>44</v>
      </c>
      <c r="F440" s="30">
        <v>3.1557972965695513</v>
      </c>
      <c r="G440" s="29" t="s">
        <v>45</v>
      </c>
      <c r="H440" s="30">
        <v>2.7</v>
      </c>
      <c r="I440" s="29" t="s">
        <v>46</v>
      </c>
      <c r="J440" s="30">
        <v>5.86</v>
      </c>
    </row>
    <row r="441" spans="1:10" ht="15" thickBot="1" x14ac:dyDescent="0.25">
      <c r="A441" s="29"/>
      <c r="B441" s="29"/>
      <c r="C441" s="29"/>
      <c r="D441" s="29"/>
      <c r="E441" s="29" t="s">
        <v>47</v>
      </c>
      <c r="F441" s="30">
        <v>35.049999999999997</v>
      </c>
      <c r="G441" s="29"/>
      <c r="H441" s="284" t="s">
        <v>48</v>
      </c>
      <c r="I441" s="284"/>
      <c r="J441" s="30">
        <v>178.62</v>
      </c>
    </row>
    <row r="442" spans="1:10" ht="1.1499999999999999" customHeight="1" thickTop="1" x14ac:dyDescent="0.2">
      <c r="A442" s="31"/>
      <c r="B442" s="31"/>
      <c r="C442" s="31"/>
      <c r="D442" s="31"/>
      <c r="E442" s="31"/>
      <c r="F442" s="31"/>
      <c r="G442" s="31"/>
      <c r="H442" s="31"/>
      <c r="I442" s="31"/>
      <c r="J442" s="31"/>
    </row>
    <row r="443" spans="1:10" ht="18" customHeight="1" x14ac:dyDescent="0.2">
      <c r="A443" s="3" t="s">
        <v>938</v>
      </c>
      <c r="B443" s="4" t="s">
        <v>19</v>
      </c>
      <c r="C443" s="3" t="s">
        <v>20</v>
      </c>
      <c r="D443" s="3" t="s">
        <v>6</v>
      </c>
      <c r="E443" s="273" t="s">
        <v>33</v>
      </c>
      <c r="F443" s="273"/>
      <c r="G443" s="12" t="s">
        <v>21</v>
      </c>
      <c r="H443" s="4" t="s">
        <v>22</v>
      </c>
      <c r="I443" s="4" t="s">
        <v>23</v>
      </c>
      <c r="J443" s="4" t="s">
        <v>7</v>
      </c>
    </row>
    <row r="444" spans="1:10" ht="25.9" customHeight="1" x14ac:dyDescent="0.2">
      <c r="A444" s="14" t="s">
        <v>34</v>
      </c>
      <c r="B444" s="15" t="s">
        <v>738</v>
      </c>
      <c r="C444" s="14" t="s">
        <v>25</v>
      </c>
      <c r="D444" s="14" t="s">
        <v>739</v>
      </c>
      <c r="E444" s="287" t="s">
        <v>314</v>
      </c>
      <c r="F444" s="287"/>
      <c r="G444" s="16" t="s">
        <v>28</v>
      </c>
      <c r="H444" s="18">
        <v>1</v>
      </c>
      <c r="I444" s="17">
        <v>30.2</v>
      </c>
      <c r="J444" s="17">
        <v>30.2</v>
      </c>
    </row>
    <row r="445" spans="1:10" ht="24" customHeight="1" x14ac:dyDescent="0.2">
      <c r="A445" s="19" t="s">
        <v>35</v>
      </c>
      <c r="B445" s="20" t="s">
        <v>397</v>
      </c>
      <c r="C445" s="19" t="s">
        <v>25</v>
      </c>
      <c r="D445" s="19" t="s">
        <v>398</v>
      </c>
      <c r="E445" s="286" t="s">
        <v>36</v>
      </c>
      <c r="F445" s="286"/>
      <c r="G445" s="21" t="s">
        <v>29</v>
      </c>
      <c r="H445" s="22">
        <v>0.63129999999999997</v>
      </c>
      <c r="I445" s="23">
        <v>19.68</v>
      </c>
      <c r="J445" s="23">
        <v>12.42</v>
      </c>
    </row>
    <row r="446" spans="1:10" ht="24" customHeight="1" x14ac:dyDescent="0.2">
      <c r="A446" s="19" t="s">
        <v>35</v>
      </c>
      <c r="B446" s="20" t="s">
        <v>37</v>
      </c>
      <c r="C446" s="19" t="s">
        <v>25</v>
      </c>
      <c r="D446" s="19" t="s">
        <v>38</v>
      </c>
      <c r="E446" s="286" t="s">
        <v>36</v>
      </c>
      <c r="F446" s="286"/>
      <c r="G446" s="21" t="s">
        <v>29</v>
      </c>
      <c r="H446" s="22">
        <v>0.31559999999999999</v>
      </c>
      <c r="I446" s="23">
        <v>15.78</v>
      </c>
      <c r="J446" s="23">
        <v>4.9800000000000004</v>
      </c>
    </row>
    <row r="447" spans="1:10" ht="24" customHeight="1" x14ac:dyDescent="0.2">
      <c r="A447" s="24" t="s">
        <v>39</v>
      </c>
      <c r="B447" s="25" t="s">
        <v>189</v>
      </c>
      <c r="C447" s="24" t="s">
        <v>25</v>
      </c>
      <c r="D447" s="24" t="s">
        <v>190</v>
      </c>
      <c r="E447" s="285" t="s">
        <v>40</v>
      </c>
      <c r="F447" s="285"/>
      <c r="G447" s="26" t="s">
        <v>43</v>
      </c>
      <c r="H447" s="27">
        <v>2.5000000000000001E-2</v>
      </c>
      <c r="I447" s="28">
        <v>35.33</v>
      </c>
      <c r="J447" s="28">
        <v>0.88</v>
      </c>
    </row>
    <row r="448" spans="1:10" ht="25.9" customHeight="1" x14ac:dyDescent="0.2">
      <c r="A448" s="24" t="s">
        <v>39</v>
      </c>
      <c r="B448" s="25" t="s">
        <v>399</v>
      </c>
      <c r="C448" s="24" t="s">
        <v>25</v>
      </c>
      <c r="D448" s="24" t="s">
        <v>400</v>
      </c>
      <c r="E448" s="285" t="s">
        <v>40</v>
      </c>
      <c r="F448" s="285"/>
      <c r="G448" s="26" t="s">
        <v>43</v>
      </c>
      <c r="H448" s="27">
        <v>0.99639999999999995</v>
      </c>
      <c r="I448" s="28">
        <v>0.69</v>
      </c>
      <c r="J448" s="28">
        <v>0.68</v>
      </c>
    </row>
    <row r="449" spans="1:10" ht="25.9" customHeight="1" x14ac:dyDescent="0.2">
      <c r="A449" s="24" t="s">
        <v>39</v>
      </c>
      <c r="B449" s="25" t="s">
        <v>401</v>
      </c>
      <c r="C449" s="24" t="s">
        <v>25</v>
      </c>
      <c r="D449" s="24" t="s">
        <v>402</v>
      </c>
      <c r="E449" s="285" t="s">
        <v>40</v>
      </c>
      <c r="F449" s="285"/>
      <c r="G449" s="26" t="s">
        <v>28</v>
      </c>
      <c r="H449" s="27">
        <v>1.0740000000000001</v>
      </c>
      <c r="I449" s="28">
        <v>9.56</v>
      </c>
      <c r="J449" s="28">
        <v>10.26</v>
      </c>
    </row>
    <row r="450" spans="1:10" ht="24" customHeight="1" x14ac:dyDescent="0.2">
      <c r="A450" s="24" t="s">
        <v>39</v>
      </c>
      <c r="B450" s="25" t="s">
        <v>403</v>
      </c>
      <c r="C450" s="24" t="s">
        <v>25</v>
      </c>
      <c r="D450" s="24" t="s">
        <v>404</v>
      </c>
      <c r="E450" s="285" t="s">
        <v>40</v>
      </c>
      <c r="F450" s="285"/>
      <c r="G450" s="26" t="s">
        <v>43</v>
      </c>
      <c r="H450" s="27">
        <v>7.7999999999999996E-3</v>
      </c>
      <c r="I450" s="28">
        <v>22.55</v>
      </c>
      <c r="J450" s="28">
        <v>0.17</v>
      </c>
    </row>
    <row r="451" spans="1:10" ht="25.9" customHeight="1" x14ac:dyDescent="0.2">
      <c r="A451" s="24" t="s">
        <v>39</v>
      </c>
      <c r="B451" s="25" t="s">
        <v>405</v>
      </c>
      <c r="C451" s="24" t="s">
        <v>25</v>
      </c>
      <c r="D451" s="24" t="s">
        <v>406</v>
      </c>
      <c r="E451" s="285" t="s">
        <v>40</v>
      </c>
      <c r="F451" s="285"/>
      <c r="G451" s="26" t="s">
        <v>385</v>
      </c>
      <c r="H451" s="27">
        <v>3.0800000000000001E-2</v>
      </c>
      <c r="I451" s="28">
        <v>26.61</v>
      </c>
      <c r="J451" s="28">
        <v>0.81</v>
      </c>
    </row>
    <row r="452" spans="1:10" ht="25.5" x14ac:dyDescent="0.2">
      <c r="A452" s="29"/>
      <c r="B452" s="29"/>
      <c r="C452" s="29"/>
      <c r="D452" s="29"/>
      <c r="E452" s="29" t="s">
        <v>44</v>
      </c>
      <c r="F452" s="30">
        <v>7.4532823523076095</v>
      </c>
      <c r="G452" s="29" t="s">
        <v>45</v>
      </c>
      <c r="H452" s="30">
        <v>6.39</v>
      </c>
      <c r="I452" s="29" t="s">
        <v>46</v>
      </c>
      <c r="J452" s="30">
        <v>13.84</v>
      </c>
    </row>
    <row r="453" spans="1:10" ht="15" thickBot="1" x14ac:dyDescent="0.25">
      <c r="A453" s="29"/>
      <c r="B453" s="29"/>
      <c r="C453" s="29"/>
      <c r="D453" s="29"/>
      <c r="E453" s="29" t="s">
        <v>47</v>
      </c>
      <c r="F453" s="30">
        <v>7.37</v>
      </c>
      <c r="G453" s="29"/>
      <c r="H453" s="284" t="s">
        <v>48</v>
      </c>
      <c r="I453" s="284"/>
      <c r="J453" s="30">
        <v>37.57</v>
      </c>
    </row>
    <row r="454" spans="1:10" ht="1.1499999999999999" customHeight="1" thickTop="1" x14ac:dyDescent="0.2">
      <c r="A454" s="31"/>
      <c r="B454" s="31"/>
      <c r="C454" s="31"/>
      <c r="D454" s="31"/>
      <c r="E454" s="31"/>
      <c r="F454" s="31"/>
      <c r="G454" s="31"/>
      <c r="H454" s="31"/>
      <c r="I454" s="31"/>
      <c r="J454" s="31"/>
    </row>
    <row r="455" spans="1:10" ht="18" customHeight="1" x14ac:dyDescent="0.2">
      <c r="A455" s="3" t="s">
        <v>939</v>
      </c>
      <c r="B455" s="4" t="s">
        <v>19</v>
      </c>
      <c r="C455" s="3" t="s">
        <v>20</v>
      </c>
      <c r="D455" s="3" t="s">
        <v>6</v>
      </c>
      <c r="E455" s="273" t="s">
        <v>33</v>
      </c>
      <c r="F455" s="273"/>
      <c r="G455" s="12" t="s">
        <v>21</v>
      </c>
      <c r="H455" s="4" t="s">
        <v>22</v>
      </c>
      <c r="I455" s="4" t="s">
        <v>23</v>
      </c>
      <c r="J455" s="4" t="s">
        <v>7</v>
      </c>
    </row>
    <row r="456" spans="1:10" ht="39" customHeight="1" x14ac:dyDescent="0.2">
      <c r="A456" s="14" t="s">
        <v>34</v>
      </c>
      <c r="B456" s="15" t="s">
        <v>940</v>
      </c>
      <c r="C456" s="14" t="s">
        <v>25</v>
      </c>
      <c r="D456" s="14" t="s">
        <v>941</v>
      </c>
      <c r="E456" s="287" t="s">
        <v>407</v>
      </c>
      <c r="F456" s="287"/>
      <c r="G456" s="16" t="s">
        <v>28</v>
      </c>
      <c r="H456" s="18">
        <v>1</v>
      </c>
      <c r="I456" s="17">
        <v>38.549999999999997</v>
      </c>
      <c r="J456" s="17">
        <v>38.549999999999997</v>
      </c>
    </row>
    <row r="457" spans="1:10" ht="39" customHeight="1" x14ac:dyDescent="0.2">
      <c r="A457" s="19" t="s">
        <v>35</v>
      </c>
      <c r="B457" s="20" t="s">
        <v>1084</v>
      </c>
      <c r="C457" s="19" t="s">
        <v>25</v>
      </c>
      <c r="D457" s="19" t="s">
        <v>1085</v>
      </c>
      <c r="E457" s="286" t="s">
        <v>36</v>
      </c>
      <c r="F457" s="286"/>
      <c r="G457" s="21" t="s">
        <v>27</v>
      </c>
      <c r="H457" s="22">
        <v>2.5000000000000001E-2</v>
      </c>
      <c r="I457" s="23">
        <v>548.26</v>
      </c>
      <c r="J457" s="23">
        <v>13.7</v>
      </c>
    </row>
    <row r="458" spans="1:10" ht="24" customHeight="1" x14ac:dyDescent="0.2">
      <c r="A458" s="19" t="s">
        <v>35</v>
      </c>
      <c r="B458" s="20" t="s">
        <v>53</v>
      </c>
      <c r="C458" s="19" t="s">
        <v>25</v>
      </c>
      <c r="D458" s="19" t="s">
        <v>54</v>
      </c>
      <c r="E458" s="286" t="s">
        <v>36</v>
      </c>
      <c r="F458" s="286"/>
      <c r="G458" s="21" t="s">
        <v>29</v>
      </c>
      <c r="H458" s="22">
        <v>0.97499999999999998</v>
      </c>
      <c r="I458" s="23">
        <v>19.829999999999998</v>
      </c>
      <c r="J458" s="23">
        <v>19.329999999999998</v>
      </c>
    </row>
    <row r="459" spans="1:10" ht="24" customHeight="1" x14ac:dyDescent="0.2">
      <c r="A459" s="19" t="s">
        <v>35</v>
      </c>
      <c r="B459" s="20" t="s">
        <v>37</v>
      </c>
      <c r="C459" s="19" t="s">
        <v>25</v>
      </c>
      <c r="D459" s="19" t="s">
        <v>38</v>
      </c>
      <c r="E459" s="286" t="s">
        <v>36</v>
      </c>
      <c r="F459" s="286"/>
      <c r="G459" s="21" t="s">
        <v>29</v>
      </c>
      <c r="H459" s="22">
        <v>0.19700000000000001</v>
      </c>
      <c r="I459" s="23">
        <v>15.78</v>
      </c>
      <c r="J459" s="23">
        <v>3.1</v>
      </c>
    </row>
    <row r="460" spans="1:10" ht="39" customHeight="1" x14ac:dyDescent="0.2">
      <c r="A460" s="24" t="s">
        <v>39</v>
      </c>
      <c r="B460" s="25" t="s">
        <v>483</v>
      </c>
      <c r="C460" s="24" t="s">
        <v>25</v>
      </c>
      <c r="D460" s="24" t="s">
        <v>484</v>
      </c>
      <c r="E460" s="285" t="s">
        <v>40</v>
      </c>
      <c r="F460" s="285"/>
      <c r="G460" s="26" t="s">
        <v>58</v>
      </c>
      <c r="H460" s="27">
        <v>0.28000000000000003</v>
      </c>
      <c r="I460" s="28">
        <v>8.65</v>
      </c>
      <c r="J460" s="28">
        <v>2.42</v>
      </c>
    </row>
    <row r="461" spans="1:10" ht="25.5" x14ac:dyDescent="0.2">
      <c r="A461" s="29"/>
      <c r="B461" s="29"/>
      <c r="C461" s="29"/>
      <c r="D461" s="29"/>
      <c r="E461" s="29" t="s">
        <v>44</v>
      </c>
      <c r="F461" s="30">
        <v>10.458290699553018</v>
      </c>
      <c r="G461" s="29" t="s">
        <v>45</v>
      </c>
      <c r="H461" s="30">
        <v>8.9600000000000009</v>
      </c>
      <c r="I461" s="29" t="s">
        <v>46</v>
      </c>
      <c r="J461" s="30">
        <v>19.420000000000002</v>
      </c>
    </row>
    <row r="462" spans="1:10" ht="15" thickBot="1" x14ac:dyDescent="0.25">
      <c r="A462" s="29"/>
      <c r="B462" s="29"/>
      <c r="C462" s="29"/>
      <c r="D462" s="29"/>
      <c r="E462" s="29" t="s">
        <v>47</v>
      </c>
      <c r="F462" s="30">
        <v>9.41</v>
      </c>
      <c r="G462" s="29"/>
      <c r="H462" s="284" t="s">
        <v>48</v>
      </c>
      <c r="I462" s="284"/>
      <c r="J462" s="30">
        <v>47.96</v>
      </c>
    </row>
    <row r="463" spans="1:10" ht="1.1499999999999999" customHeight="1" thickTop="1" x14ac:dyDescent="0.2">
      <c r="A463" s="31"/>
      <c r="B463" s="31"/>
      <c r="C463" s="31"/>
      <c r="D463" s="31"/>
      <c r="E463" s="31"/>
      <c r="F463" s="31"/>
      <c r="G463" s="31"/>
      <c r="H463" s="31"/>
      <c r="I463" s="31"/>
      <c r="J463" s="31"/>
    </row>
    <row r="464" spans="1:10" ht="18" customHeight="1" x14ac:dyDescent="0.2">
      <c r="A464" s="3" t="s">
        <v>700</v>
      </c>
      <c r="B464" s="4" t="s">
        <v>19</v>
      </c>
      <c r="C464" s="3" t="s">
        <v>20</v>
      </c>
      <c r="D464" s="3" t="s">
        <v>6</v>
      </c>
      <c r="E464" s="273" t="s">
        <v>33</v>
      </c>
      <c r="F464" s="273"/>
      <c r="G464" s="12" t="s">
        <v>21</v>
      </c>
      <c r="H464" s="4" t="s">
        <v>22</v>
      </c>
      <c r="I464" s="4" t="s">
        <v>23</v>
      </c>
      <c r="J464" s="4" t="s">
        <v>7</v>
      </c>
    </row>
    <row r="465" spans="1:10" ht="52.15" customHeight="1" x14ac:dyDescent="0.2">
      <c r="A465" s="14" t="s">
        <v>34</v>
      </c>
      <c r="B465" s="15" t="s">
        <v>942</v>
      </c>
      <c r="C465" s="14" t="s">
        <v>25</v>
      </c>
      <c r="D465" s="14" t="s">
        <v>943</v>
      </c>
      <c r="E465" s="287" t="s">
        <v>314</v>
      </c>
      <c r="F465" s="287"/>
      <c r="G465" s="16" t="s">
        <v>28</v>
      </c>
      <c r="H465" s="18">
        <v>1</v>
      </c>
      <c r="I465" s="17">
        <v>3.32</v>
      </c>
      <c r="J465" s="17">
        <v>3.32</v>
      </c>
    </row>
    <row r="466" spans="1:10" ht="39" customHeight="1" x14ac:dyDescent="0.2">
      <c r="A466" s="19" t="s">
        <v>35</v>
      </c>
      <c r="B466" s="20" t="s">
        <v>408</v>
      </c>
      <c r="C466" s="19" t="s">
        <v>25</v>
      </c>
      <c r="D466" s="19" t="s">
        <v>409</v>
      </c>
      <c r="E466" s="286" t="s">
        <v>36</v>
      </c>
      <c r="F466" s="286"/>
      <c r="G466" s="21" t="s">
        <v>27</v>
      </c>
      <c r="H466" s="22">
        <v>3.7000000000000002E-3</v>
      </c>
      <c r="I466" s="23">
        <v>426.2</v>
      </c>
      <c r="J466" s="23">
        <v>1.57</v>
      </c>
    </row>
    <row r="467" spans="1:10" ht="24" customHeight="1" x14ac:dyDescent="0.2">
      <c r="A467" s="19" t="s">
        <v>35</v>
      </c>
      <c r="B467" s="20" t="s">
        <v>53</v>
      </c>
      <c r="C467" s="19" t="s">
        <v>25</v>
      </c>
      <c r="D467" s="19" t="s">
        <v>54</v>
      </c>
      <c r="E467" s="286" t="s">
        <v>36</v>
      </c>
      <c r="F467" s="286"/>
      <c r="G467" s="21" t="s">
        <v>29</v>
      </c>
      <c r="H467" s="22">
        <v>6.8099999999999994E-2</v>
      </c>
      <c r="I467" s="23">
        <v>19.829999999999998</v>
      </c>
      <c r="J467" s="23">
        <v>1.35</v>
      </c>
    </row>
    <row r="468" spans="1:10" ht="24" customHeight="1" x14ac:dyDescent="0.2">
      <c r="A468" s="19" t="s">
        <v>35</v>
      </c>
      <c r="B468" s="20" t="s">
        <v>37</v>
      </c>
      <c r="C468" s="19" t="s">
        <v>25</v>
      </c>
      <c r="D468" s="19" t="s">
        <v>38</v>
      </c>
      <c r="E468" s="286" t="s">
        <v>36</v>
      </c>
      <c r="F468" s="286"/>
      <c r="G468" s="21" t="s">
        <v>29</v>
      </c>
      <c r="H468" s="22">
        <v>2.5499999999999998E-2</v>
      </c>
      <c r="I468" s="23">
        <v>15.78</v>
      </c>
      <c r="J468" s="23">
        <v>0.4</v>
      </c>
    </row>
    <row r="469" spans="1:10" ht="25.5" x14ac:dyDescent="0.2">
      <c r="A469" s="29"/>
      <c r="B469" s="29"/>
      <c r="C469" s="29"/>
      <c r="D469" s="29"/>
      <c r="E469" s="29" t="s">
        <v>44</v>
      </c>
      <c r="F469" s="30">
        <v>0.85626581937638002</v>
      </c>
      <c r="G469" s="29" t="s">
        <v>45</v>
      </c>
      <c r="H469" s="30">
        <v>0.73</v>
      </c>
      <c r="I469" s="29" t="s">
        <v>46</v>
      </c>
      <c r="J469" s="30">
        <v>1.59</v>
      </c>
    </row>
    <row r="470" spans="1:10" ht="15" thickBot="1" x14ac:dyDescent="0.25">
      <c r="A470" s="29"/>
      <c r="B470" s="29"/>
      <c r="C470" s="29"/>
      <c r="D470" s="29"/>
      <c r="E470" s="29" t="s">
        <v>47</v>
      </c>
      <c r="F470" s="30">
        <v>0.81</v>
      </c>
      <c r="G470" s="29"/>
      <c r="H470" s="284" t="s">
        <v>48</v>
      </c>
      <c r="I470" s="284"/>
      <c r="J470" s="30">
        <v>4.13</v>
      </c>
    </row>
    <row r="471" spans="1:10" ht="1.1499999999999999" customHeight="1" thickTop="1" x14ac:dyDescent="0.2">
      <c r="A471" s="31"/>
      <c r="B471" s="31"/>
      <c r="C471" s="31"/>
      <c r="D471" s="31"/>
      <c r="E471" s="31"/>
      <c r="F471" s="31"/>
      <c r="G471" s="31"/>
      <c r="H471" s="31"/>
      <c r="I471" s="31"/>
      <c r="J471" s="31"/>
    </row>
    <row r="472" spans="1:10" ht="18" customHeight="1" x14ac:dyDescent="0.2">
      <c r="A472" s="3" t="s">
        <v>701</v>
      </c>
      <c r="B472" s="4" t="s">
        <v>19</v>
      </c>
      <c r="C472" s="3" t="s">
        <v>20</v>
      </c>
      <c r="D472" s="3" t="s">
        <v>6</v>
      </c>
      <c r="E472" s="273" t="s">
        <v>33</v>
      </c>
      <c r="F472" s="273"/>
      <c r="G472" s="12" t="s">
        <v>21</v>
      </c>
      <c r="H472" s="4" t="s">
        <v>22</v>
      </c>
      <c r="I472" s="4" t="s">
        <v>23</v>
      </c>
      <c r="J472" s="4" t="s">
        <v>7</v>
      </c>
    </row>
    <row r="473" spans="1:10" ht="64.900000000000006" customHeight="1" x14ac:dyDescent="0.2">
      <c r="A473" s="14" t="s">
        <v>34</v>
      </c>
      <c r="B473" s="15" t="s">
        <v>459</v>
      </c>
      <c r="C473" s="14" t="s">
        <v>25</v>
      </c>
      <c r="D473" s="14" t="s">
        <v>460</v>
      </c>
      <c r="E473" s="287" t="s">
        <v>314</v>
      </c>
      <c r="F473" s="287"/>
      <c r="G473" s="16" t="s">
        <v>28</v>
      </c>
      <c r="H473" s="18">
        <v>1</v>
      </c>
      <c r="I473" s="17">
        <v>28.44</v>
      </c>
      <c r="J473" s="17">
        <v>28.44</v>
      </c>
    </row>
    <row r="474" spans="1:10" ht="52.15" customHeight="1" x14ac:dyDescent="0.2">
      <c r="A474" s="19" t="s">
        <v>35</v>
      </c>
      <c r="B474" s="20" t="s">
        <v>410</v>
      </c>
      <c r="C474" s="19" t="s">
        <v>25</v>
      </c>
      <c r="D474" s="19" t="s">
        <v>411</v>
      </c>
      <c r="E474" s="286" t="s">
        <v>36</v>
      </c>
      <c r="F474" s="286"/>
      <c r="G474" s="21" t="s">
        <v>27</v>
      </c>
      <c r="H474" s="22">
        <v>3.7600000000000001E-2</v>
      </c>
      <c r="I474" s="23">
        <v>436.99</v>
      </c>
      <c r="J474" s="23">
        <v>16.43</v>
      </c>
    </row>
    <row r="475" spans="1:10" ht="24" customHeight="1" x14ac:dyDescent="0.2">
      <c r="A475" s="19" t="s">
        <v>35</v>
      </c>
      <c r="B475" s="20" t="s">
        <v>53</v>
      </c>
      <c r="C475" s="19" t="s">
        <v>25</v>
      </c>
      <c r="D475" s="19" t="s">
        <v>54</v>
      </c>
      <c r="E475" s="286" t="s">
        <v>36</v>
      </c>
      <c r="F475" s="286"/>
      <c r="G475" s="21" t="s">
        <v>29</v>
      </c>
      <c r="H475" s="22">
        <v>0.47</v>
      </c>
      <c r="I475" s="23">
        <v>19.829999999999998</v>
      </c>
      <c r="J475" s="23">
        <v>9.32</v>
      </c>
    </row>
    <row r="476" spans="1:10" ht="24" customHeight="1" x14ac:dyDescent="0.2">
      <c r="A476" s="19" t="s">
        <v>35</v>
      </c>
      <c r="B476" s="20" t="s">
        <v>37</v>
      </c>
      <c r="C476" s="19" t="s">
        <v>25</v>
      </c>
      <c r="D476" s="19" t="s">
        <v>38</v>
      </c>
      <c r="E476" s="286" t="s">
        <v>36</v>
      </c>
      <c r="F476" s="286"/>
      <c r="G476" s="21" t="s">
        <v>29</v>
      </c>
      <c r="H476" s="22">
        <v>0.17100000000000001</v>
      </c>
      <c r="I476" s="23">
        <v>15.78</v>
      </c>
      <c r="J476" s="23">
        <v>2.69</v>
      </c>
    </row>
    <row r="477" spans="1:10" ht="25.5" x14ac:dyDescent="0.2">
      <c r="A477" s="29"/>
      <c r="B477" s="29"/>
      <c r="C477" s="29"/>
      <c r="D477" s="29"/>
      <c r="E477" s="29" t="s">
        <v>44</v>
      </c>
      <c r="F477" s="30">
        <v>6.3439065108514194</v>
      </c>
      <c r="G477" s="29" t="s">
        <v>45</v>
      </c>
      <c r="H477" s="30">
        <v>5.44</v>
      </c>
      <c r="I477" s="29" t="s">
        <v>46</v>
      </c>
      <c r="J477" s="30">
        <v>11.78</v>
      </c>
    </row>
    <row r="478" spans="1:10" ht="15" thickBot="1" x14ac:dyDescent="0.25">
      <c r="A478" s="29"/>
      <c r="B478" s="29"/>
      <c r="C478" s="29"/>
      <c r="D478" s="29"/>
      <c r="E478" s="29" t="s">
        <v>47</v>
      </c>
      <c r="F478" s="30">
        <v>6.94</v>
      </c>
      <c r="G478" s="29"/>
      <c r="H478" s="284" t="s">
        <v>48</v>
      </c>
      <c r="I478" s="284"/>
      <c r="J478" s="30">
        <v>35.380000000000003</v>
      </c>
    </row>
    <row r="479" spans="1:10" ht="1.1499999999999999" customHeight="1" thickTop="1" x14ac:dyDescent="0.2">
      <c r="A479" s="31"/>
      <c r="B479" s="31"/>
      <c r="C479" s="31"/>
      <c r="D479" s="31"/>
      <c r="E479" s="31"/>
      <c r="F479" s="31"/>
      <c r="G479" s="31"/>
      <c r="H479" s="31"/>
      <c r="I479" s="31"/>
      <c r="J479" s="31"/>
    </row>
    <row r="480" spans="1:10" ht="18" customHeight="1" x14ac:dyDescent="0.2">
      <c r="A480" s="3" t="s">
        <v>704</v>
      </c>
      <c r="B480" s="4" t="s">
        <v>19</v>
      </c>
      <c r="C480" s="3" t="s">
        <v>20</v>
      </c>
      <c r="D480" s="3" t="s">
        <v>6</v>
      </c>
      <c r="E480" s="273" t="s">
        <v>33</v>
      </c>
      <c r="F480" s="273"/>
      <c r="G480" s="12" t="s">
        <v>21</v>
      </c>
      <c r="H480" s="4" t="s">
        <v>22</v>
      </c>
      <c r="I480" s="4" t="s">
        <v>23</v>
      </c>
      <c r="J480" s="4" t="s">
        <v>7</v>
      </c>
    </row>
    <row r="481" spans="1:10" ht="25.9" customHeight="1" x14ac:dyDescent="0.2">
      <c r="A481" s="14" t="s">
        <v>34</v>
      </c>
      <c r="B481" s="15" t="s">
        <v>944</v>
      </c>
      <c r="C481" s="14" t="s">
        <v>293</v>
      </c>
      <c r="D481" s="14" t="s">
        <v>945</v>
      </c>
      <c r="E481" s="287" t="s">
        <v>49</v>
      </c>
      <c r="F481" s="287"/>
      <c r="G481" s="16" t="s">
        <v>27</v>
      </c>
      <c r="H481" s="18">
        <v>1</v>
      </c>
      <c r="I481" s="17">
        <v>16.41</v>
      </c>
      <c r="J481" s="17">
        <v>16.41</v>
      </c>
    </row>
    <row r="482" spans="1:10" ht="24" customHeight="1" x14ac:dyDescent="0.2">
      <c r="A482" s="19" t="s">
        <v>35</v>
      </c>
      <c r="B482" s="20" t="s">
        <v>37</v>
      </c>
      <c r="C482" s="19" t="s">
        <v>25</v>
      </c>
      <c r="D482" s="19" t="s">
        <v>38</v>
      </c>
      <c r="E482" s="286" t="s">
        <v>36</v>
      </c>
      <c r="F482" s="286"/>
      <c r="G482" s="21" t="s">
        <v>29</v>
      </c>
      <c r="H482" s="22">
        <v>0.25</v>
      </c>
      <c r="I482" s="23">
        <v>15.78</v>
      </c>
      <c r="J482" s="23">
        <v>3.94</v>
      </c>
    </row>
    <row r="483" spans="1:10" ht="25.9" customHeight="1" x14ac:dyDescent="0.2">
      <c r="A483" s="24" t="s">
        <v>39</v>
      </c>
      <c r="B483" s="25" t="s">
        <v>65</v>
      </c>
      <c r="C483" s="24" t="s">
        <v>25</v>
      </c>
      <c r="D483" s="24" t="s">
        <v>66</v>
      </c>
      <c r="E483" s="285" t="s">
        <v>40</v>
      </c>
      <c r="F483" s="285"/>
      <c r="G483" s="26" t="s">
        <v>27</v>
      </c>
      <c r="H483" s="27">
        <v>0.125</v>
      </c>
      <c r="I483" s="28">
        <v>99.76</v>
      </c>
      <c r="J483" s="28">
        <v>12.47</v>
      </c>
    </row>
    <row r="484" spans="1:10" ht="25.5" x14ac:dyDescent="0.2">
      <c r="A484" s="29"/>
      <c r="B484" s="29"/>
      <c r="C484" s="29"/>
      <c r="D484" s="29"/>
      <c r="E484" s="29" t="s">
        <v>44</v>
      </c>
      <c r="F484" s="30">
        <v>1.6317518444719694</v>
      </c>
      <c r="G484" s="29" t="s">
        <v>45</v>
      </c>
      <c r="H484" s="30">
        <v>1.4</v>
      </c>
      <c r="I484" s="29" t="s">
        <v>46</v>
      </c>
      <c r="J484" s="30">
        <v>3.03</v>
      </c>
    </row>
    <row r="485" spans="1:10" ht="15" thickBot="1" x14ac:dyDescent="0.25">
      <c r="A485" s="29"/>
      <c r="B485" s="29"/>
      <c r="C485" s="29"/>
      <c r="D485" s="29"/>
      <c r="E485" s="29" t="s">
        <v>47</v>
      </c>
      <c r="F485" s="30">
        <v>4</v>
      </c>
      <c r="G485" s="29"/>
      <c r="H485" s="284" t="s">
        <v>48</v>
      </c>
      <c r="I485" s="284"/>
      <c r="J485" s="30">
        <v>20.41</v>
      </c>
    </row>
    <row r="486" spans="1:10" ht="1.1499999999999999" customHeight="1" thickTop="1" x14ac:dyDescent="0.2">
      <c r="A486" s="31"/>
      <c r="B486" s="31"/>
      <c r="C486" s="31"/>
      <c r="D486" s="31"/>
      <c r="E486" s="31"/>
      <c r="F486" s="31"/>
      <c r="G486" s="31"/>
      <c r="H486" s="31"/>
      <c r="I486" s="31"/>
      <c r="J486" s="31"/>
    </row>
    <row r="487" spans="1:10" ht="18" customHeight="1" x14ac:dyDescent="0.2">
      <c r="A487" s="3" t="s">
        <v>706</v>
      </c>
      <c r="B487" s="4" t="s">
        <v>19</v>
      </c>
      <c r="C487" s="3" t="s">
        <v>20</v>
      </c>
      <c r="D487" s="3" t="s">
        <v>6</v>
      </c>
      <c r="E487" s="273" t="s">
        <v>33</v>
      </c>
      <c r="F487" s="273"/>
      <c r="G487" s="12" t="s">
        <v>21</v>
      </c>
      <c r="H487" s="4" t="s">
        <v>22</v>
      </c>
      <c r="I487" s="4" t="s">
        <v>23</v>
      </c>
      <c r="J487" s="4" t="s">
        <v>7</v>
      </c>
    </row>
    <row r="488" spans="1:10" ht="39" customHeight="1" x14ac:dyDescent="0.2">
      <c r="A488" s="14" t="s">
        <v>34</v>
      </c>
      <c r="B488" s="15" t="s">
        <v>946</v>
      </c>
      <c r="C488" s="14" t="s">
        <v>25</v>
      </c>
      <c r="D488" s="14" t="s">
        <v>947</v>
      </c>
      <c r="E488" s="287" t="s">
        <v>315</v>
      </c>
      <c r="F488" s="287"/>
      <c r="G488" s="16" t="s">
        <v>28</v>
      </c>
      <c r="H488" s="18">
        <v>1</v>
      </c>
      <c r="I488" s="17">
        <v>91.93</v>
      </c>
      <c r="J488" s="17">
        <v>91.93</v>
      </c>
    </row>
    <row r="489" spans="1:10" ht="25.9" customHeight="1" x14ac:dyDescent="0.2">
      <c r="A489" s="19" t="s">
        <v>35</v>
      </c>
      <c r="B489" s="20" t="s">
        <v>412</v>
      </c>
      <c r="C489" s="19" t="s">
        <v>25</v>
      </c>
      <c r="D489" s="19" t="s">
        <v>413</v>
      </c>
      <c r="E489" s="286" t="s">
        <v>36</v>
      </c>
      <c r="F489" s="286"/>
      <c r="G489" s="21" t="s">
        <v>29</v>
      </c>
      <c r="H489" s="22">
        <v>0.5726</v>
      </c>
      <c r="I489" s="23">
        <v>19.73</v>
      </c>
      <c r="J489" s="23">
        <v>11.29</v>
      </c>
    </row>
    <row r="490" spans="1:10" ht="24" customHeight="1" x14ac:dyDescent="0.2">
      <c r="A490" s="19" t="s">
        <v>35</v>
      </c>
      <c r="B490" s="20" t="s">
        <v>37</v>
      </c>
      <c r="C490" s="19" t="s">
        <v>25</v>
      </c>
      <c r="D490" s="19" t="s">
        <v>38</v>
      </c>
      <c r="E490" s="286" t="s">
        <v>36</v>
      </c>
      <c r="F490" s="286"/>
      <c r="G490" s="21" t="s">
        <v>29</v>
      </c>
      <c r="H490" s="22">
        <v>0.17460000000000001</v>
      </c>
      <c r="I490" s="23">
        <v>15.78</v>
      </c>
      <c r="J490" s="23">
        <v>2.75</v>
      </c>
    </row>
    <row r="491" spans="1:10" ht="25.9" customHeight="1" x14ac:dyDescent="0.2">
      <c r="A491" s="24" t="s">
        <v>39</v>
      </c>
      <c r="B491" s="25" t="s">
        <v>781</v>
      </c>
      <c r="C491" s="24" t="s">
        <v>25</v>
      </c>
      <c r="D491" s="24" t="s">
        <v>782</v>
      </c>
      <c r="E491" s="285" t="s">
        <v>40</v>
      </c>
      <c r="F491" s="285"/>
      <c r="G491" s="26" t="s">
        <v>28</v>
      </c>
      <c r="H491" s="27">
        <v>1.0864</v>
      </c>
      <c r="I491" s="28">
        <v>65.39</v>
      </c>
      <c r="J491" s="28">
        <v>71.03</v>
      </c>
    </row>
    <row r="492" spans="1:10" ht="24" customHeight="1" x14ac:dyDescent="0.2">
      <c r="A492" s="24" t="s">
        <v>39</v>
      </c>
      <c r="B492" s="25" t="s">
        <v>414</v>
      </c>
      <c r="C492" s="24" t="s">
        <v>25</v>
      </c>
      <c r="D492" s="24" t="s">
        <v>415</v>
      </c>
      <c r="E492" s="285" t="s">
        <v>40</v>
      </c>
      <c r="F492" s="285"/>
      <c r="G492" s="26" t="s">
        <v>43</v>
      </c>
      <c r="H492" s="27">
        <v>9.1300000000000008</v>
      </c>
      <c r="I492" s="28">
        <v>0.69</v>
      </c>
      <c r="J492" s="28">
        <v>6.29</v>
      </c>
    </row>
    <row r="493" spans="1:10" ht="24" customHeight="1" x14ac:dyDescent="0.2">
      <c r="A493" s="24" t="s">
        <v>39</v>
      </c>
      <c r="B493" s="25" t="s">
        <v>416</v>
      </c>
      <c r="C493" s="24" t="s">
        <v>25</v>
      </c>
      <c r="D493" s="24" t="s">
        <v>417</v>
      </c>
      <c r="E493" s="285" t="s">
        <v>40</v>
      </c>
      <c r="F493" s="285"/>
      <c r="G493" s="26" t="s">
        <v>43</v>
      </c>
      <c r="H493" s="27">
        <v>0.14099999999999999</v>
      </c>
      <c r="I493" s="28">
        <v>4.07</v>
      </c>
      <c r="J493" s="28">
        <v>0.56999999999999995</v>
      </c>
    </row>
    <row r="494" spans="1:10" ht="25.5" x14ac:dyDescent="0.2">
      <c r="A494" s="29"/>
      <c r="B494" s="29"/>
      <c r="C494" s="29"/>
      <c r="D494" s="29"/>
      <c r="E494" s="29" t="s">
        <v>44</v>
      </c>
      <c r="F494" s="30">
        <v>6.0477139318218534</v>
      </c>
      <c r="G494" s="29" t="s">
        <v>45</v>
      </c>
      <c r="H494" s="30">
        <v>5.18</v>
      </c>
      <c r="I494" s="29" t="s">
        <v>46</v>
      </c>
      <c r="J494" s="30">
        <v>11.229999999999999</v>
      </c>
    </row>
    <row r="495" spans="1:10" ht="15" thickBot="1" x14ac:dyDescent="0.25">
      <c r="A495" s="29"/>
      <c r="B495" s="29"/>
      <c r="C495" s="29"/>
      <c r="D495" s="29"/>
      <c r="E495" s="29" t="s">
        <v>47</v>
      </c>
      <c r="F495" s="30">
        <v>22.44</v>
      </c>
      <c r="G495" s="29"/>
      <c r="H495" s="284" t="s">
        <v>48</v>
      </c>
      <c r="I495" s="284"/>
      <c r="J495" s="30">
        <v>114.37</v>
      </c>
    </row>
    <row r="496" spans="1:10" ht="1.1499999999999999" customHeight="1" thickTop="1" x14ac:dyDescent="0.2">
      <c r="A496" s="31"/>
      <c r="B496" s="31"/>
      <c r="C496" s="31"/>
      <c r="D496" s="31"/>
      <c r="E496" s="31"/>
      <c r="F496" s="31"/>
      <c r="G496" s="31"/>
      <c r="H496" s="31"/>
      <c r="I496" s="31"/>
      <c r="J496" s="31"/>
    </row>
    <row r="497" spans="1:10" ht="18" customHeight="1" x14ac:dyDescent="0.2">
      <c r="A497" s="3" t="s">
        <v>707</v>
      </c>
      <c r="B497" s="4" t="s">
        <v>19</v>
      </c>
      <c r="C497" s="3" t="s">
        <v>20</v>
      </c>
      <c r="D497" s="3" t="s">
        <v>6</v>
      </c>
      <c r="E497" s="273" t="s">
        <v>33</v>
      </c>
      <c r="F497" s="273"/>
      <c r="G497" s="12" t="s">
        <v>21</v>
      </c>
      <c r="H497" s="4" t="s">
        <v>22</v>
      </c>
      <c r="I497" s="4" t="s">
        <v>23</v>
      </c>
      <c r="J497" s="4" t="s">
        <v>7</v>
      </c>
    </row>
    <row r="498" spans="1:10" ht="39" customHeight="1" x14ac:dyDescent="0.2">
      <c r="A498" s="14" t="s">
        <v>34</v>
      </c>
      <c r="B498" s="15" t="s">
        <v>948</v>
      </c>
      <c r="C498" s="14" t="s">
        <v>293</v>
      </c>
      <c r="D498" s="14" t="s">
        <v>949</v>
      </c>
      <c r="E498" s="287" t="s">
        <v>761</v>
      </c>
      <c r="F498" s="287"/>
      <c r="G498" s="16" t="s">
        <v>28</v>
      </c>
      <c r="H498" s="18">
        <v>1</v>
      </c>
      <c r="I498" s="17">
        <v>87.9</v>
      </c>
      <c r="J498" s="17">
        <v>87.9</v>
      </c>
    </row>
    <row r="499" spans="1:10" ht="24" customHeight="1" x14ac:dyDescent="0.2">
      <c r="A499" s="19" t="s">
        <v>35</v>
      </c>
      <c r="B499" s="20" t="s">
        <v>485</v>
      </c>
      <c r="C499" s="19" t="s">
        <v>25</v>
      </c>
      <c r="D499" s="19" t="s">
        <v>486</v>
      </c>
      <c r="E499" s="286" t="s">
        <v>36</v>
      </c>
      <c r="F499" s="286"/>
      <c r="G499" s="21" t="s">
        <v>29</v>
      </c>
      <c r="H499" s="22">
        <v>0.02</v>
      </c>
      <c r="I499" s="23">
        <v>19.68</v>
      </c>
      <c r="J499" s="23">
        <v>0.39</v>
      </c>
    </row>
    <row r="500" spans="1:10" ht="24" customHeight="1" x14ac:dyDescent="0.2">
      <c r="A500" s="19" t="s">
        <v>35</v>
      </c>
      <c r="B500" s="20" t="s">
        <v>53</v>
      </c>
      <c r="C500" s="19" t="s">
        <v>25</v>
      </c>
      <c r="D500" s="19" t="s">
        <v>54</v>
      </c>
      <c r="E500" s="286" t="s">
        <v>36</v>
      </c>
      <c r="F500" s="286"/>
      <c r="G500" s="21" t="s">
        <v>29</v>
      </c>
      <c r="H500" s="22">
        <v>0.26</v>
      </c>
      <c r="I500" s="23">
        <v>19.829999999999998</v>
      </c>
      <c r="J500" s="23">
        <v>5.15</v>
      </c>
    </row>
    <row r="501" spans="1:10" ht="24" customHeight="1" x14ac:dyDescent="0.2">
      <c r="A501" s="19" t="s">
        <v>35</v>
      </c>
      <c r="B501" s="20" t="s">
        <v>37</v>
      </c>
      <c r="C501" s="19" t="s">
        <v>25</v>
      </c>
      <c r="D501" s="19" t="s">
        <v>38</v>
      </c>
      <c r="E501" s="286" t="s">
        <v>36</v>
      </c>
      <c r="F501" s="286"/>
      <c r="G501" s="21" t="s">
        <v>29</v>
      </c>
      <c r="H501" s="22">
        <v>1.94</v>
      </c>
      <c r="I501" s="23">
        <v>15.78</v>
      </c>
      <c r="J501" s="23">
        <v>30.61</v>
      </c>
    </row>
    <row r="502" spans="1:10" ht="39" customHeight="1" x14ac:dyDescent="0.2">
      <c r="A502" s="19" t="s">
        <v>35</v>
      </c>
      <c r="B502" s="20" t="s">
        <v>373</v>
      </c>
      <c r="C502" s="19" t="s">
        <v>25</v>
      </c>
      <c r="D502" s="19" t="s">
        <v>374</v>
      </c>
      <c r="E502" s="286" t="s">
        <v>55</v>
      </c>
      <c r="F502" s="286"/>
      <c r="G502" s="21" t="s">
        <v>27</v>
      </c>
      <c r="H502" s="22">
        <v>7.0000000000000007E-2</v>
      </c>
      <c r="I502" s="23">
        <v>386.97</v>
      </c>
      <c r="J502" s="23">
        <v>27.08</v>
      </c>
    </row>
    <row r="503" spans="1:10" ht="39" customHeight="1" x14ac:dyDescent="0.2">
      <c r="A503" s="24" t="s">
        <v>39</v>
      </c>
      <c r="B503" s="25" t="s">
        <v>1086</v>
      </c>
      <c r="C503" s="24" t="s">
        <v>25</v>
      </c>
      <c r="D503" s="24" t="s">
        <v>1087</v>
      </c>
      <c r="E503" s="285" t="s">
        <v>40</v>
      </c>
      <c r="F503" s="285"/>
      <c r="G503" s="26" t="s">
        <v>28</v>
      </c>
      <c r="H503" s="27">
        <v>1.05</v>
      </c>
      <c r="I503" s="28">
        <v>22.78</v>
      </c>
      <c r="J503" s="28">
        <v>23.91</v>
      </c>
    </row>
    <row r="504" spans="1:10" ht="39" customHeight="1" x14ac:dyDescent="0.2">
      <c r="A504" s="24" t="s">
        <v>39</v>
      </c>
      <c r="B504" s="25" t="s">
        <v>89</v>
      </c>
      <c r="C504" s="24" t="s">
        <v>25</v>
      </c>
      <c r="D504" s="24" t="s">
        <v>90</v>
      </c>
      <c r="E504" s="285" t="s">
        <v>40</v>
      </c>
      <c r="F504" s="285"/>
      <c r="G504" s="26" t="s">
        <v>30</v>
      </c>
      <c r="H504" s="27">
        <v>4</v>
      </c>
      <c r="I504" s="28">
        <v>0.19</v>
      </c>
      <c r="J504" s="28">
        <v>0.76</v>
      </c>
    </row>
    <row r="505" spans="1:10" ht="25.5" x14ac:dyDescent="0.2">
      <c r="A505" s="29"/>
      <c r="B505" s="29"/>
      <c r="C505" s="29"/>
      <c r="D505" s="29"/>
      <c r="E505" s="29" t="s">
        <v>44</v>
      </c>
      <c r="F505" s="30">
        <v>16.6244816629867</v>
      </c>
      <c r="G505" s="29" t="s">
        <v>45</v>
      </c>
      <c r="H505" s="30">
        <v>14.25</v>
      </c>
      <c r="I505" s="29" t="s">
        <v>46</v>
      </c>
      <c r="J505" s="30">
        <v>30.87</v>
      </c>
    </row>
    <row r="506" spans="1:10" ht="15" thickBot="1" x14ac:dyDescent="0.25">
      <c r="A506" s="29"/>
      <c r="B506" s="29"/>
      <c r="C506" s="29"/>
      <c r="D506" s="29"/>
      <c r="E506" s="29" t="s">
        <v>47</v>
      </c>
      <c r="F506" s="30">
        <v>21.46</v>
      </c>
      <c r="G506" s="29"/>
      <c r="H506" s="284" t="s">
        <v>48</v>
      </c>
      <c r="I506" s="284"/>
      <c r="J506" s="30">
        <v>109.36</v>
      </c>
    </row>
    <row r="507" spans="1:10" ht="1.1499999999999999" customHeight="1" thickTop="1" x14ac:dyDescent="0.2">
      <c r="A507" s="31"/>
      <c r="B507" s="31"/>
      <c r="C507" s="31"/>
      <c r="D507" s="31"/>
      <c r="E507" s="31"/>
      <c r="F507" s="31"/>
      <c r="G507" s="31"/>
      <c r="H507" s="31"/>
      <c r="I507" s="31"/>
      <c r="J507" s="31"/>
    </row>
    <row r="508" spans="1:10" ht="18" customHeight="1" x14ac:dyDescent="0.2">
      <c r="A508" s="3" t="s">
        <v>708</v>
      </c>
      <c r="B508" s="4" t="s">
        <v>19</v>
      </c>
      <c r="C508" s="3" t="s">
        <v>20</v>
      </c>
      <c r="D508" s="3" t="s">
        <v>6</v>
      </c>
      <c r="E508" s="273" t="s">
        <v>33</v>
      </c>
      <c r="F508" s="273"/>
      <c r="G508" s="12" t="s">
        <v>21</v>
      </c>
      <c r="H508" s="4" t="s">
        <v>22</v>
      </c>
      <c r="I508" s="4" t="s">
        <v>23</v>
      </c>
      <c r="J508" s="4" t="s">
        <v>7</v>
      </c>
    </row>
    <row r="509" spans="1:10" ht="39" customHeight="1" x14ac:dyDescent="0.2">
      <c r="A509" s="14" t="s">
        <v>34</v>
      </c>
      <c r="B509" s="15" t="s">
        <v>950</v>
      </c>
      <c r="C509" s="14" t="s">
        <v>293</v>
      </c>
      <c r="D509" s="14" t="s">
        <v>951</v>
      </c>
      <c r="E509" s="287" t="s">
        <v>315</v>
      </c>
      <c r="F509" s="287"/>
      <c r="G509" s="16" t="s">
        <v>28</v>
      </c>
      <c r="H509" s="18">
        <v>1</v>
      </c>
      <c r="I509" s="17">
        <v>92.77</v>
      </c>
      <c r="J509" s="17">
        <v>92.77</v>
      </c>
    </row>
    <row r="510" spans="1:10" ht="24" customHeight="1" x14ac:dyDescent="0.2">
      <c r="A510" s="19" t="s">
        <v>35</v>
      </c>
      <c r="B510" s="20" t="s">
        <v>53</v>
      </c>
      <c r="C510" s="19" t="s">
        <v>25</v>
      </c>
      <c r="D510" s="19" t="s">
        <v>54</v>
      </c>
      <c r="E510" s="286" t="s">
        <v>36</v>
      </c>
      <c r="F510" s="286"/>
      <c r="G510" s="21" t="s">
        <v>29</v>
      </c>
      <c r="H510" s="22">
        <v>0.7</v>
      </c>
      <c r="I510" s="23">
        <v>19.829999999999998</v>
      </c>
      <c r="J510" s="23">
        <v>13.88</v>
      </c>
    </row>
    <row r="511" spans="1:10" ht="24" customHeight="1" x14ac:dyDescent="0.2">
      <c r="A511" s="19" t="s">
        <v>35</v>
      </c>
      <c r="B511" s="20" t="s">
        <v>37</v>
      </c>
      <c r="C511" s="19" t="s">
        <v>25</v>
      </c>
      <c r="D511" s="19" t="s">
        <v>38</v>
      </c>
      <c r="E511" s="286" t="s">
        <v>36</v>
      </c>
      <c r="F511" s="286"/>
      <c r="G511" s="21" t="s">
        <v>29</v>
      </c>
      <c r="H511" s="22">
        <v>3.37</v>
      </c>
      <c r="I511" s="23">
        <v>15.78</v>
      </c>
      <c r="J511" s="23">
        <v>53.17</v>
      </c>
    </row>
    <row r="512" spans="1:10" ht="39" customHeight="1" x14ac:dyDescent="0.2">
      <c r="A512" s="19" t="s">
        <v>35</v>
      </c>
      <c r="B512" s="20" t="s">
        <v>1088</v>
      </c>
      <c r="C512" s="19" t="s">
        <v>25</v>
      </c>
      <c r="D512" s="19" t="s">
        <v>1089</v>
      </c>
      <c r="E512" s="286" t="s">
        <v>50</v>
      </c>
      <c r="F512" s="286"/>
      <c r="G512" s="21" t="s">
        <v>51</v>
      </c>
      <c r="H512" s="22">
        <v>2</v>
      </c>
      <c r="I512" s="23">
        <v>2.34</v>
      </c>
      <c r="J512" s="23">
        <v>4.68</v>
      </c>
    </row>
    <row r="513" spans="1:10" ht="25.9" customHeight="1" x14ac:dyDescent="0.2">
      <c r="A513" s="24" t="s">
        <v>39</v>
      </c>
      <c r="B513" s="25" t="s">
        <v>1090</v>
      </c>
      <c r="C513" s="24" t="s">
        <v>25</v>
      </c>
      <c r="D513" s="24" t="s">
        <v>1091</v>
      </c>
      <c r="E513" s="285" t="s">
        <v>40</v>
      </c>
      <c r="F513" s="285"/>
      <c r="G513" s="26" t="s">
        <v>26</v>
      </c>
      <c r="H513" s="27">
        <v>2</v>
      </c>
      <c r="I513" s="28">
        <v>1.1200000000000001</v>
      </c>
      <c r="J513" s="28">
        <v>2.2400000000000002</v>
      </c>
    </row>
    <row r="514" spans="1:10" ht="24" customHeight="1" x14ac:dyDescent="0.2">
      <c r="A514" s="24" t="s">
        <v>39</v>
      </c>
      <c r="B514" s="25" t="s">
        <v>1092</v>
      </c>
      <c r="C514" s="24" t="s">
        <v>25</v>
      </c>
      <c r="D514" s="24" t="s">
        <v>1093</v>
      </c>
      <c r="E514" s="285" t="s">
        <v>40</v>
      </c>
      <c r="F514" s="285"/>
      <c r="G514" s="26" t="s">
        <v>43</v>
      </c>
      <c r="H514" s="27">
        <v>12</v>
      </c>
      <c r="I514" s="28">
        <v>0.59</v>
      </c>
      <c r="J514" s="28">
        <v>7.08</v>
      </c>
    </row>
    <row r="515" spans="1:10" ht="39" customHeight="1" x14ac:dyDescent="0.2">
      <c r="A515" s="24" t="s">
        <v>39</v>
      </c>
      <c r="B515" s="25" t="s">
        <v>1094</v>
      </c>
      <c r="C515" s="24" t="s">
        <v>25</v>
      </c>
      <c r="D515" s="24" t="s">
        <v>1095</v>
      </c>
      <c r="E515" s="285" t="s">
        <v>40</v>
      </c>
      <c r="F515" s="285"/>
      <c r="G515" s="26" t="s">
        <v>43</v>
      </c>
      <c r="H515" s="27">
        <v>22</v>
      </c>
      <c r="I515" s="28">
        <v>0.36</v>
      </c>
      <c r="J515" s="28">
        <v>7.92</v>
      </c>
    </row>
    <row r="516" spans="1:10" ht="24" customHeight="1" x14ac:dyDescent="0.2">
      <c r="A516" s="24" t="s">
        <v>39</v>
      </c>
      <c r="B516" s="25" t="s">
        <v>1096</v>
      </c>
      <c r="C516" s="24" t="s">
        <v>25</v>
      </c>
      <c r="D516" s="24" t="s">
        <v>1097</v>
      </c>
      <c r="E516" s="285" t="s">
        <v>40</v>
      </c>
      <c r="F516" s="285"/>
      <c r="G516" s="26" t="s">
        <v>58</v>
      </c>
      <c r="H516" s="27">
        <v>0.21099999999999999</v>
      </c>
      <c r="I516" s="28">
        <v>18.03</v>
      </c>
      <c r="J516" s="28">
        <v>3.8</v>
      </c>
    </row>
    <row r="517" spans="1:10" ht="25.5" x14ac:dyDescent="0.2">
      <c r="A517" s="29"/>
      <c r="B517" s="29"/>
      <c r="C517" s="29"/>
      <c r="D517" s="29"/>
      <c r="E517" s="29" t="s">
        <v>44</v>
      </c>
      <c r="F517" s="30">
        <v>28.052129893909203</v>
      </c>
      <c r="G517" s="29" t="s">
        <v>45</v>
      </c>
      <c r="H517" s="30">
        <v>24.04</v>
      </c>
      <c r="I517" s="29" t="s">
        <v>46</v>
      </c>
      <c r="J517" s="30">
        <v>52.09</v>
      </c>
    </row>
    <row r="518" spans="1:10" ht="15" thickBot="1" x14ac:dyDescent="0.25">
      <c r="A518" s="29"/>
      <c r="B518" s="29"/>
      <c r="C518" s="29"/>
      <c r="D518" s="29"/>
      <c r="E518" s="29" t="s">
        <v>47</v>
      </c>
      <c r="F518" s="30">
        <v>22.65</v>
      </c>
      <c r="G518" s="29"/>
      <c r="H518" s="284" t="s">
        <v>48</v>
      </c>
      <c r="I518" s="284"/>
      <c r="J518" s="30">
        <v>115.42</v>
      </c>
    </row>
    <row r="519" spans="1:10" ht="1.1499999999999999" customHeight="1" thickTop="1" x14ac:dyDescent="0.2">
      <c r="A519" s="31"/>
      <c r="B519" s="31"/>
      <c r="C519" s="31"/>
      <c r="D519" s="31"/>
      <c r="E519" s="31"/>
      <c r="F519" s="31"/>
      <c r="G519" s="31"/>
      <c r="H519" s="31"/>
      <c r="I519" s="31"/>
      <c r="J519" s="31"/>
    </row>
    <row r="520" spans="1:10" ht="18" customHeight="1" x14ac:dyDescent="0.2">
      <c r="A520" s="3" t="s">
        <v>709</v>
      </c>
      <c r="B520" s="4" t="s">
        <v>19</v>
      </c>
      <c r="C520" s="3" t="s">
        <v>20</v>
      </c>
      <c r="D520" s="3" t="s">
        <v>6</v>
      </c>
      <c r="E520" s="273" t="s">
        <v>33</v>
      </c>
      <c r="F520" s="273"/>
      <c r="G520" s="12" t="s">
        <v>21</v>
      </c>
      <c r="H520" s="4" t="s">
        <v>22</v>
      </c>
      <c r="I520" s="4" t="s">
        <v>23</v>
      </c>
      <c r="J520" s="4" t="s">
        <v>7</v>
      </c>
    </row>
    <row r="521" spans="1:10" ht="64.900000000000006" customHeight="1" x14ac:dyDescent="0.2">
      <c r="A521" s="14" t="s">
        <v>34</v>
      </c>
      <c r="B521" s="15" t="s">
        <v>952</v>
      </c>
      <c r="C521" s="14" t="s">
        <v>293</v>
      </c>
      <c r="D521" s="14" t="s">
        <v>953</v>
      </c>
      <c r="E521" s="287" t="s">
        <v>761</v>
      </c>
      <c r="F521" s="287"/>
      <c r="G521" s="16" t="s">
        <v>28</v>
      </c>
      <c r="H521" s="18">
        <v>1</v>
      </c>
      <c r="I521" s="17">
        <v>77.67</v>
      </c>
      <c r="J521" s="17">
        <v>77.67</v>
      </c>
    </row>
    <row r="522" spans="1:10" ht="24" customHeight="1" x14ac:dyDescent="0.2">
      <c r="A522" s="19" t="s">
        <v>35</v>
      </c>
      <c r="B522" s="20" t="s">
        <v>53</v>
      </c>
      <c r="C522" s="19" t="s">
        <v>25</v>
      </c>
      <c r="D522" s="19" t="s">
        <v>54</v>
      </c>
      <c r="E522" s="286" t="s">
        <v>36</v>
      </c>
      <c r="F522" s="286"/>
      <c r="G522" s="21" t="s">
        <v>29</v>
      </c>
      <c r="H522" s="22">
        <v>0.5</v>
      </c>
      <c r="I522" s="23">
        <v>19.829999999999998</v>
      </c>
      <c r="J522" s="23">
        <v>9.91</v>
      </c>
    </row>
    <row r="523" spans="1:10" ht="24" customHeight="1" x14ac:dyDescent="0.2">
      <c r="A523" s="19" t="s">
        <v>35</v>
      </c>
      <c r="B523" s="20" t="s">
        <v>37</v>
      </c>
      <c r="C523" s="19" t="s">
        <v>25</v>
      </c>
      <c r="D523" s="19" t="s">
        <v>38</v>
      </c>
      <c r="E523" s="286" t="s">
        <v>36</v>
      </c>
      <c r="F523" s="286"/>
      <c r="G523" s="21" t="s">
        <v>29</v>
      </c>
      <c r="H523" s="22">
        <v>1.2</v>
      </c>
      <c r="I523" s="23">
        <v>15.78</v>
      </c>
      <c r="J523" s="23">
        <v>18.93</v>
      </c>
    </row>
    <row r="524" spans="1:10" ht="24" customHeight="1" x14ac:dyDescent="0.2">
      <c r="A524" s="24" t="s">
        <v>39</v>
      </c>
      <c r="B524" s="25" t="s">
        <v>416</v>
      </c>
      <c r="C524" s="24" t="s">
        <v>25</v>
      </c>
      <c r="D524" s="24" t="s">
        <v>417</v>
      </c>
      <c r="E524" s="285" t="s">
        <v>40</v>
      </c>
      <c r="F524" s="285"/>
      <c r="G524" s="26" t="s">
        <v>43</v>
      </c>
      <c r="H524" s="27">
        <v>0.52</v>
      </c>
      <c r="I524" s="28">
        <v>4.07</v>
      </c>
      <c r="J524" s="28">
        <v>2.11</v>
      </c>
    </row>
    <row r="525" spans="1:10" ht="39" customHeight="1" x14ac:dyDescent="0.2">
      <c r="A525" s="24" t="s">
        <v>39</v>
      </c>
      <c r="B525" s="25" t="s">
        <v>1098</v>
      </c>
      <c r="C525" s="24" t="s">
        <v>25</v>
      </c>
      <c r="D525" s="24" t="s">
        <v>1099</v>
      </c>
      <c r="E525" s="285" t="s">
        <v>40</v>
      </c>
      <c r="F525" s="285"/>
      <c r="G525" s="26" t="s">
        <v>43</v>
      </c>
      <c r="H525" s="27">
        <v>4</v>
      </c>
      <c r="I525" s="28">
        <v>0.75</v>
      </c>
      <c r="J525" s="28">
        <v>3</v>
      </c>
    </row>
    <row r="526" spans="1:10" ht="25.9" customHeight="1" x14ac:dyDescent="0.2">
      <c r="A526" s="24" t="s">
        <v>39</v>
      </c>
      <c r="B526" s="25" t="s">
        <v>1100</v>
      </c>
      <c r="C526" s="24" t="s">
        <v>293</v>
      </c>
      <c r="D526" s="24" t="s">
        <v>1101</v>
      </c>
      <c r="E526" s="285" t="s">
        <v>40</v>
      </c>
      <c r="F526" s="285"/>
      <c r="G526" s="26" t="s">
        <v>28</v>
      </c>
      <c r="H526" s="27">
        <v>1.05</v>
      </c>
      <c r="I526" s="28">
        <v>41.64</v>
      </c>
      <c r="J526" s="28">
        <v>43.72</v>
      </c>
    </row>
    <row r="527" spans="1:10" ht="25.5" x14ac:dyDescent="0.2">
      <c r="A527" s="29"/>
      <c r="B527" s="29"/>
      <c r="C527" s="29"/>
      <c r="D527" s="29"/>
      <c r="E527" s="29" t="s">
        <v>44</v>
      </c>
      <c r="F527" s="30">
        <v>12.149281059830901</v>
      </c>
      <c r="G527" s="29" t="s">
        <v>45</v>
      </c>
      <c r="H527" s="30">
        <v>10.41</v>
      </c>
      <c r="I527" s="29" t="s">
        <v>46</v>
      </c>
      <c r="J527" s="30">
        <v>22.56</v>
      </c>
    </row>
    <row r="528" spans="1:10" ht="15" thickBot="1" x14ac:dyDescent="0.25">
      <c r="A528" s="29"/>
      <c r="B528" s="29"/>
      <c r="C528" s="29"/>
      <c r="D528" s="29"/>
      <c r="E528" s="29" t="s">
        <v>47</v>
      </c>
      <c r="F528" s="30">
        <v>18.96</v>
      </c>
      <c r="G528" s="29"/>
      <c r="H528" s="284" t="s">
        <v>48</v>
      </c>
      <c r="I528" s="284"/>
      <c r="J528" s="30">
        <v>96.63</v>
      </c>
    </row>
    <row r="529" spans="1:10" ht="1.1499999999999999" customHeight="1" thickTop="1" x14ac:dyDescent="0.2">
      <c r="A529" s="31"/>
      <c r="B529" s="31"/>
      <c r="C529" s="31"/>
      <c r="D529" s="31"/>
      <c r="E529" s="31"/>
      <c r="F529" s="31"/>
      <c r="G529" s="31"/>
      <c r="H529" s="31"/>
      <c r="I529" s="31"/>
      <c r="J529" s="31"/>
    </row>
    <row r="530" spans="1:10" ht="18" customHeight="1" x14ac:dyDescent="0.2">
      <c r="A530" s="3" t="s">
        <v>710</v>
      </c>
      <c r="B530" s="4" t="s">
        <v>19</v>
      </c>
      <c r="C530" s="3" t="s">
        <v>20</v>
      </c>
      <c r="D530" s="3" t="s">
        <v>6</v>
      </c>
      <c r="E530" s="273" t="s">
        <v>33</v>
      </c>
      <c r="F530" s="273"/>
      <c r="G530" s="12" t="s">
        <v>21</v>
      </c>
      <c r="H530" s="4" t="s">
        <v>22</v>
      </c>
      <c r="I530" s="4" t="s">
        <v>23</v>
      </c>
      <c r="J530" s="4" t="s">
        <v>7</v>
      </c>
    </row>
    <row r="531" spans="1:10" ht="25.9" customHeight="1" x14ac:dyDescent="0.2">
      <c r="A531" s="14" t="s">
        <v>34</v>
      </c>
      <c r="B531" s="15" t="s">
        <v>680</v>
      </c>
      <c r="C531" s="14" t="s">
        <v>25</v>
      </c>
      <c r="D531" s="14" t="s">
        <v>681</v>
      </c>
      <c r="E531" s="287" t="s">
        <v>49</v>
      </c>
      <c r="F531" s="287"/>
      <c r="G531" s="16" t="s">
        <v>27</v>
      </c>
      <c r="H531" s="18">
        <v>1</v>
      </c>
      <c r="I531" s="17">
        <v>62.99</v>
      </c>
      <c r="J531" s="17">
        <v>62.99</v>
      </c>
    </row>
    <row r="532" spans="1:10" ht="64.900000000000006" customHeight="1" x14ac:dyDescent="0.2">
      <c r="A532" s="19" t="s">
        <v>35</v>
      </c>
      <c r="B532" s="20" t="s">
        <v>59</v>
      </c>
      <c r="C532" s="19" t="s">
        <v>25</v>
      </c>
      <c r="D532" s="19" t="s">
        <v>60</v>
      </c>
      <c r="E532" s="286" t="s">
        <v>50</v>
      </c>
      <c r="F532" s="286"/>
      <c r="G532" s="21" t="s">
        <v>51</v>
      </c>
      <c r="H532" s="22">
        <v>6.0000000000000001E-3</v>
      </c>
      <c r="I532" s="23">
        <v>233.68</v>
      </c>
      <c r="J532" s="23">
        <v>1.4</v>
      </c>
    </row>
    <row r="533" spans="1:10" ht="64.900000000000006" customHeight="1" x14ac:dyDescent="0.2">
      <c r="A533" s="19" t="s">
        <v>35</v>
      </c>
      <c r="B533" s="20" t="s">
        <v>61</v>
      </c>
      <c r="C533" s="19" t="s">
        <v>25</v>
      </c>
      <c r="D533" s="19" t="s">
        <v>62</v>
      </c>
      <c r="E533" s="286" t="s">
        <v>50</v>
      </c>
      <c r="F533" s="286"/>
      <c r="G533" s="21" t="s">
        <v>52</v>
      </c>
      <c r="H533" s="22">
        <v>3.0000000000000001E-3</v>
      </c>
      <c r="I533" s="23">
        <v>56.54</v>
      </c>
      <c r="J533" s="23">
        <v>0.16</v>
      </c>
    </row>
    <row r="534" spans="1:10" ht="24" customHeight="1" x14ac:dyDescent="0.2">
      <c r="A534" s="19" t="s">
        <v>35</v>
      </c>
      <c r="B534" s="20" t="s">
        <v>37</v>
      </c>
      <c r="C534" s="19" t="s">
        <v>25</v>
      </c>
      <c r="D534" s="19" t="s">
        <v>38</v>
      </c>
      <c r="E534" s="286" t="s">
        <v>36</v>
      </c>
      <c r="F534" s="286"/>
      <c r="G534" s="21" t="s">
        <v>29</v>
      </c>
      <c r="H534" s="22">
        <v>0.65900000000000003</v>
      </c>
      <c r="I534" s="23">
        <v>15.78</v>
      </c>
      <c r="J534" s="23">
        <v>10.39</v>
      </c>
    </row>
    <row r="535" spans="1:10" ht="39" customHeight="1" x14ac:dyDescent="0.2">
      <c r="A535" s="19" t="s">
        <v>35</v>
      </c>
      <c r="B535" s="20" t="s">
        <v>337</v>
      </c>
      <c r="C535" s="19" t="s">
        <v>25</v>
      </c>
      <c r="D535" s="19" t="s">
        <v>338</v>
      </c>
      <c r="E535" s="286" t="s">
        <v>50</v>
      </c>
      <c r="F535" s="286"/>
      <c r="G535" s="21" t="s">
        <v>51</v>
      </c>
      <c r="H535" s="22">
        <v>0.27400000000000002</v>
      </c>
      <c r="I535" s="23">
        <v>24.25</v>
      </c>
      <c r="J535" s="23">
        <v>6.64</v>
      </c>
    </row>
    <row r="536" spans="1:10" ht="39" customHeight="1" x14ac:dyDescent="0.2">
      <c r="A536" s="19" t="s">
        <v>35</v>
      </c>
      <c r="B536" s="20" t="s">
        <v>339</v>
      </c>
      <c r="C536" s="19" t="s">
        <v>25</v>
      </c>
      <c r="D536" s="19" t="s">
        <v>340</v>
      </c>
      <c r="E536" s="286" t="s">
        <v>50</v>
      </c>
      <c r="F536" s="286"/>
      <c r="G536" s="21" t="s">
        <v>52</v>
      </c>
      <c r="H536" s="22">
        <v>0.254</v>
      </c>
      <c r="I536" s="23">
        <v>18.989999999999998</v>
      </c>
      <c r="J536" s="23">
        <v>4.82</v>
      </c>
    </row>
    <row r="537" spans="1:10" ht="25.9" customHeight="1" x14ac:dyDescent="0.2">
      <c r="A537" s="24" t="s">
        <v>39</v>
      </c>
      <c r="B537" s="25" t="s">
        <v>763</v>
      </c>
      <c r="C537" s="24" t="s">
        <v>25</v>
      </c>
      <c r="D537" s="24" t="s">
        <v>764</v>
      </c>
      <c r="E537" s="285" t="s">
        <v>40</v>
      </c>
      <c r="F537" s="285"/>
      <c r="G537" s="26" t="s">
        <v>27</v>
      </c>
      <c r="H537" s="27">
        <v>1.25</v>
      </c>
      <c r="I537" s="28">
        <v>31.67</v>
      </c>
      <c r="J537" s="28">
        <v>39.58</v>
      </c>
    </row>
    <row r="538" spans="1:10" ht="25.5" x14ac:dyDescent="0.2">
      <c r="A538" s="29"/>
      <c r="B538" s="29"/>
      <c r="C538" s="29"/>
      <c r="D538" s="29"/>
      <c r="E538" s="29" t="s">
        <v>44</v>
      </c>
      <c r="F538" s="30">
        <v>8.804997576606171</v>
      </c>
      <c r="G538" s="29" t="s">
        <v>45</v>
      </c>
      <c r="H538" s="30">
        <v>7.55</v>
      </c>
      <c r="I538" s="29" t="s">
        <v>46</v>
      </c>
      <c r="J538" s="30">
        <v>16.350000000000001</v>
      </c>
    </row>
    <row r="539" spans="1:10" ht="15" thickBot="1" x14ac:dyDescent="0.25">
      <c r="A539" s="29"/>
      <c r="B539" s="29"/>
      <c r="C539" s="29"/>
      <c r="D539" s="29"/>
      <c r="E539" s="29" t="s">
        <v>47</v>
      </c>
      <c r="F539" s="30">
        <v>15.38</v>
      </c>
      <c r="G539" s="29"/>
      <c r="H539" s="284" t="s">
        <v>48</v>
      </c>
      <c r="I539" s="284"/>
      <c r="J539" s="30">
        <v>78.37</v>
      </c>
    </row>
    <row r="540" spans="1:10" ht="1.1499999999999999" customHeight="1" thickTop="1" x14ac:dyDescent="0.2">
      <c r="A540" s="31"/>
      <c r="B540" s="31"/>
      <c r="C540" s="31"/>
      <c r="D540" s="31"/>
      <c r="E540" s="31"/>
      <c r="F540" s="31"/>
      <c r="G540" s="31"/>
      <c r="H540" s="31"/>
      <c r="I540" s="31"/>
      <c r="J540" s="31"/>
    </row>
    <row r="541" spans="1:10" ht="18" customHeight="1" x14ac:dyDescent="0.2">
      <c r="A541" s="3" t="s">
        <v>954</v>
      </c>
      <c r="B541" s="4" t="s">
        <v>19</v>
      </c>
      <c r="C541" s="3" t="s">
        <v>20</v>
      </c>
      <c r="D541" s="3" t="s">
        <v>6</v>
      </c>
      <c r="E541" s="273" t="s">
        <v>33</v>
      </c>
      <c r="F541" s="273"/>
      <c r="G541" s="12" t="s">
        <v>21</v>
      </c>
      <c r="H541" s="4" t="s">
        <v>22</v>
      </c>
      <c r="I541" s="4" t="s">
        <v>23</v>
      </c>
      <c r="J541" s="4" t="s">
        <v>7</v>
      </c>
    </row>
    <row r="542" spans="1:10" ht="25.9" customHeight="1" x14ac:dyDescent="0.2">
      <c r="A542" s="14" t="s">
        <v>34</v>
      </c>
      <c r="B542" s="15" t="s">
        <v>955</v>
      </c>
      <c r="C542" s="14" t="s">
        <v>293</v>
      </c>
      <c r="D542" s="14" t="s">
        <v>956</v>
      </c>
      <c r="E542" s="287" t="s">
        <v>761</v>
      </c>
      <c r="F542" s="287"/>
      <c r="G542" s="16" t="s">
        <v>27</v>
      </c>
      <c r="H542" s="18">
        <v>1</v>
      </c>
      <c r="I542" s="17">
        <v>277.66000000000003</v>
      </c>
      <c r="J542" s="17">
        <v>277.66000000000003</v>
      </c>
    </row>
    <row r="543" spans="1:10" ht="24" customHeight="1" x14ac:dyDescent="0.2">
      <c r="A543" s="19" t="s">
        <v>35</v>
      </c>
      <c r="B543" s="20" t="s">
        <v>37</v>
      </c>
      <c r="C543" s="19" t="s">
        <v>25</v>
      </c>
      <c r="D543" s="19" t="s">
        <v>38</v>
      </c>
      <c r="E543" s="286" t="s">
        <v>36</v>
      </c>
      <c r="F543" s="286"/>
      <c r="G543" s="21" t="s">
        <v>29</v>
      </c>
      <c r="H543" s="22">
        <v>6</v>
      </c>
      <c r="I543" s="23">
        <v>15.78</v>
      </c>
      <c r="J543" s="23">
        <v>94.68</v>
      </c>
    </row>
    <row r="544" spans="1:10" ht="39" customHeight="1" x14ac:dyDescent="0.2">
      <c r="A544" s="19" t="s">
        <v>35</v>
      </c>
      <c r="B544" s="20" t="s">
        <v>337</v>
      </c>
      <c r="C544" s="19" t="s">
        <v>25</v>
      </c>
      <c r="D544" s="19" t="s">
        <v>338</v>
      </c>
      <c r="E544" s="286" t="s">
        <v>50</v>
      </c>
      <c r="F544" s="286"/>
      <c r="G544" s="21" t="s">
        <v>51</v>
      </c>
      <c r="H544" s="22">
        <v>0.27</v>
      </c>
      <c r="I544" s="23">
        <v>24.25</v>
      </c>
      <c r="J544" s="23">
        <v>6.54</v>
      </c>
    </row>
    <row r="545" spans="1:10" ht="25.9" customHeight="1" x14ac:dyDescent="0.2">
      <c r="A545" s="24" t="s">
        <v>39</v>
      </c>
      <c r="B545" s="25" t="s">
        <v>65</v>
      </c>
      <c r="C545" s="24" t="s">
        <v>25</v>
      </c>
      <c r="D545" s="24" t="s">
        <v>66</v>
      </c>
      <c r="E545" s="285" t="s">
        <v>40</v>
      </c>
      <c r="F545" s="285"/>
      <c r="G545" s="26" t="s">
        <v>27</v>
      </c>
      <c r="H545" s="27">
        <v>1.2</v>
      </c>
      <c r="I545" s="28">
        <v>99.76</v>
      </c>
      <c r="J545" s="28">
        <v>119.71</v>
      </c>
    </row>
    <row r="546" spans="1:10" ht="24" customHeight="1" x14ac:dyDescent="0.2">
      <c r="A546" s="24" t="s">
        <v>39</v>
      </c>
      <c r="B546" s="25" t="s">
        <v>85</v>
      </c>
      <c r="C546" s="24" t="s">
        <v>25</v>
      </c>
      <c r="D546" s="24" t="s">
        <v>86</v>
      </c>
      <c r="E546" s="285" t="s">
        <v>40</v>
      </c>
      <c r="F546" s="285"/>
      <c r="G546" s="26" t="s">
        <v>43</v>
      </c>
      <c r="H546" s="27">
        <v>93</v>
      </c>
      <c r="I546" s="28">
        <v>0.61</v>
      </c>
      <c r="J546" s="28">
        <v>56.73</v>
      </c>
    </row>
    <row r="547" spans="1:10" ht="25.5" x14ac:dyDescent="0.2">
      <c r="A547" s="29"/>
      <c r="B547" s="29"/>
      <c r="C547" s="29"/>
      <c r="D547" s="29"/>
      <c r="E547" s="29" t="s">
        <v>44</v>
      </c>
      <c r="F547" s="30">
        <v>41.45619042490172</v>
      </c>
      <c r="G547" s="29" t="s">
        <v>45</v>
      </c>
      <c r="H547" s="30">
        <v>35.520000000000003</v>
      </c>
      <c r="I547" s="29" t="s">
        <v>46</v>
      </c>
      <c r="J547" s="30">
        <v>76.98</v>
      </c>
    </row>
    <row r="548" spans="1:10" ht="15" thickBot="1" x14ac:dyDescent="0.25">
      <c r="A548" s="29"/>
      <c r="B548" s="29"/>
      <c r="C548" s="29"/>
      <c r="D548" s="29"/>
      <c r="E548" s="29" t="s">
        <v>47</v>
      </c>
      <c r="F548" s="30">
        <v>67.8</v>
      </c>
      <c r="G548" s="29"/>
      <c r="H548" s="284" t="s">
        <v>48</v>
      </c>
      <c r="I548" s="284"/>
      <c r="J548" s="30">
        <v>345.46</v>
      </c>
    </row>
    <row r="549" spans="1:10" ht="1.1499999999999999" customHeight="1" thickTop="1" x14ac:dyDescent="0.2">
      <c r="A549" s="31"/>
      <c r="B549" s="31"/>
      <c r="C549" s="31"/>
      <c r="D549" s="31"/>
      <c r="E549" s="31"/>
      <c r="F549" s="31"/>
      <c r="G549" s="31"/>
      <c r="H549" s="31"/>
      <c r="I549" s="31"/>
      <c r="J549" s="31"/>
    </row>
    <row r="550" spans="1:10" ht="18" customHeight="1" x14ac:dyDescent="0.2">
      <c r="A550" s="3" t="s">
        <v>711</v>
      </c>
      <c r="B550" s="4" t="s">
        <v>19</v>
      </c>
      <c r="C550" s="3" t="s">
        <v>20</v>
      </c>
      <c r="D550" s="3" t="s">
        <v>6</v>
      </c>
      <c r="E550" s="273" t="s">
        <v>33</v>
      </c>
      <c r="F550" s="273"/>
      <c r="G550" s="12" t="s">
        <v>21</v>
      </c>
      <c r="H550" s="4" t="s">
        <v>22</v>
      </c>
      <c r="I550" s="4" t="s">
        <v>23</v>
      </c>
      <c r="J550" s="4" t="s">
        <v>7</v>
      </c>
    </row>
    <row r="551" spans="1:10" ht="25.9" customHeight="1" x14ac:dyDescent="0.2">
      <c r="A551" s="14" t="s">
        <v>34</v>
      </c>
      <c r="B551" s="15" t="s">
        <v>298</v>
      </c>
      <c r="C551" s="14" t="s">
        <v>25</v>
      </c>
      <c r="D551" s="14" t="s">
        <v>957</v>
      </c>
      <c r="E551" s="287" t="s">
        <v>303</v>
      </c>
      <c r="F551" s="287"/>
      <c r="G551" s="16" t="s">
        <v>28</v>
      </c>
      <c r="H551" s="18">
        <v>1</v>
      </c>
      <c r="I551" s="17">
        <v>3.19</v>
      </c>
      <c r="J551" s="17">
        <v>3.19</v>
      </c>
    </row>
    <row r="552" spans="1:10" ht="24" customHeight="1" x14ac:dyDescent="0.2">
      <c r="A552" s="19" t="s">
        <v>35</v>
      </c>
      <c r="B552" s="20" t="s">
        <v>418</v>
      </c>
      <c r="C552" s="19" t="s">
        <v>25</v>
      </c>
      <c r="D552" s="19" t="s">
        <v>419</v>
      </c>
      <c r="E552" s="286" t="s">
        <v>36</v>
      </c>
      <c r="F552" s="286"/>
      <c r="G552" s="21" t="s">
        <v>29</v>
      </c>
      <c r="H552" s="22">
        <v>6.6600000000000006E-2</v>
      </c>
      <c r="I552" s="23">
        <v>20.92</v>
      </c>
      <c r="J552" s="23">
        <v>1.39</v>
      </c>
    </row>
    <row r="553" spans="1:10" ht="24" customHeight="1" x14ac:dyDescent="0.2">
      <c r="A553" s="19" t="s">
        <v>35</v>
      </c>
      <c r="B553" s="20" t="s">
        <v>37</v>
      </c>
      <c r="C553" s="19" t="s">
        <v>25</v>
      </c>
      <c r="D553" s="19" t="s">
        <v>38</v>
      </c>
      <c r="E553" s="286" t="s">
        <v>36</v>
      </c>
      <c r="F553" s="286"/>
      <c r="G553" s="21" t="s">
        <v>29</v>
      </c>
      <c r="H553" s="22">
        <v>2.2200000000000001E-2</v>
      </c>
      <c r="I553" s="23">
        <v>15.78</v>
      </c>
      <c r="J553" s="23">
        <v>0.35</v>
      </c>
    </row>
    <row r="554" spans="1:10" ht="24" customHeight="1" x14ac:dyDescent="0.2">
      <c r="A554" s="24" t="s">
        <v>39</v>
      </c>
      <c r="B554" s="25" t="s">
        <v>420</v>
      </c>
      <c r="C554" s="24" t="s">
        <v>25</v>
      </c>
      <c r="D554" s="24" t="s">
        <v>421</v>
      </c>
      <c r="E554" s="285" t="s">
        <v>40</v>
      </c>
      <c r="F554" s="285"/>
      <c r="G554" s="26" t="s">
        <v>58</v>
      </c>
      <c r="H554" s="27">
        <v>0.1666</v>
      </c>
      <c r="I554" s="28">
        <v>8.7200000000000006</v>
      </c>
      <c r="J554" s="28">
        <v>1.45</v>
      </c>
    </row>
    <row r="555" spans="1:10" ht="25.5" x14ac:dyDescent="0.2">
      <c r="A555" s="29"/>
      <c r="B555" s="29"/>
      <c r="C555" s="29"/>
      <c r="D555" s="29"/>
      <c r="E555" s="29" t="s">
        <v>44</v>
      </c>
      <c r="F555" s="30">
        <v>0.71086218967095693</v>
      </c>
      <c r="G555" s="29" t="s">
        <v>45</v>
      </c>
      <c r="H555" s="30">
        <v>0.61</v>
      </c>
      <c r="I555" s="29" t="s">
        <v>46</v>
      </c>
      <c r="J555" s="30">
        <v>1.32</v>
      </c>
    </row>
    <row r="556" spans="1:10" ht="15" thickBot="1" x14ac:dyDescent="0.25">
      <c r="A556" s="29"/>
      <c r="B556" s="29"/>
      <c r="C556" s="29"/>
      <c r="D556" s="29"/>
      <c r="E556" s="29" t="s">
        <v>47</v>
      </c>
      <c r="F556" s="30">
        <v>0.77</v>
      </c>
      <c r="G556" s="29"/>
      <c r="H556" s="284" t="s">
        <v>48</v>
      </c>
      <c r="I556" s="284"/>
      <c r="J556" s="30">
        <v>3.96</v>
      </c>
    </row>
    <row r="557" spans="1:10" ht="1.1499999999999999" customHeight="1" thickTop="1" x14ac:dyDescent="0.2">
      <c r="A557" s="31"/>
      <c r="B557" s="31"/>
      <c r="C557" s="31"/>
      <c r="D557" s="31"/>
      <c r="E557" s="31"/>
      <c r="F557" s="31"/>
      <c r="G557" s="31"/>
      <c r="H557" s="31"/>
      <c r="I557" s="31"/>
      <c r="J557" s="31"/>
    </row>
    <row r="558" spans="1:10" ht="18" customHeight="1" x14ac:dyDescent="0.2">
      <c r="A558" s="3" t="s">
        <v>712</v>
      </c>
      <c r="B558" s="4" t="s">
        <v>19</v>
      </c>
      <c r="C558" s="3" t="s">
        <v>20</v>
      </c>
      <c r="D558" s="3" t="s">
        <v>6</v>
      </c>
      <c r="E558" s="273" t="s">
        <v>33</v>
      </c>
      <c r="F558" s="273"/>
      <c r="G558" s="12" t="s">
        <v>21</v>
      </c>
      <c r="H558" s="4" t="s">
        <v>22</v>
      </c>
      <c r="I558" s="4" t="s">
        <v>23</v>
      </c>
      <c r="J558" s="4" t="s">
        <v>7</v>
      </c>
    </row>
    <row r="559" spans="1:10" ht="25.9" customHeight="1" x14ac:dyDescent="0.2">
      <c r="A559" s="14" t="s">
        <v>34</v>
      </c>
      <c r="B559" s="15" t="s">
        <v>702</v>
      </c>
      <c r="C559" s="14" t="s">
        <v>25</v>
      </c>
      <c r="D559" s="14" t="s">
        <v>958</v>
      </c>
      <c r="E559" s="287" t="s">
        <v>303</v>
      </c>
      <c r="F559" s="287"/>
      <c r="G559" s="16" t="s">
        <v>28</v>
      </c>
      <c r="H559" s="18">
        <v>1</v>
      </c>
      <c r="I559" s="17">
        <v>8.35</v>
      </c>
      <c r="J559" s="17">
        <v>8.35</v>
      </c>
    </row>
    <row r="560" spans="1:10" ht="24" customHeight="1" x14ac:dyDescent="0.2">
      <c r="A560" s="19" t="s">
        <v>35</v>
      </c>
      <c r="B560" s="20" t="s">
        <v>418</v>
      </c>
      <c r="C560" s="19" t="s">
        <v>25</v>
      </c>
      <c r="D560" s="19" t="s">
        <v>419</v>
      </c>
      <c r="E560" s="286" t="s">
        <v>36</v>
      </c>
      <c r="F560" s="286"/>
      <c r="G560" s="21" t="s">
        <v>29</v>
      </c>
      <c r="H560" s="22">
        <v>0.24590000000000001</v>
      </c>
      <c r="I560" s="23">
        <v>20.92</v>
      </c>
      <c r="J560" s="23">
        <v>5.14</v>
      </c>
    </row>
    <row r="561" spans="1:10" ht="24" customHeight="1" x14ac:dyDescent="0.2">
      <c r="A561" s="19" t="s">
        <v>35</v>
      </c>
      <c r="B561" s="20" t="s">
        <v>37</v>
      </c>
      <c r="C561" s="19" t="s">
        <v>25</v>
      </c>
      <c r="D561" s="19" t="s">
        <v>38</v>
      </c>
      <c r="E561" s="286" t="s">
        <v>36</v>
      </c>
      <c r="F561" s="286"/>
      <c r="G561" s="21" t="s">
        <v>29</v>
      </c>
      <c r="H561" s="22">
        <v>8.2000000000000003E-2</v>
      </c>
      <c r="I561" s="23">
        <v>15.78</v>
      </c>
      <c r="J561" s="23">
        <v>1.29</v>
      </c>
    </row>
    <row r="562" spans="1:10" ht="25.9" customHeight="1" x14ac:dyDescent="0.2">
      <c r="A562" s="24" t="s">
        <v>39</v>
      </c>
      <c r="B562" s="25" t="s">
        <v>422</v>
      </c>
      <c r="C562" s="24" t="s">
        <v>25</v>
      </c>
      <c r="D562" s="24" t="s">
        <v>423</v>
      </c>
      <c r="E562" s="285" t="s">
        <v>40</v>
      </c>
      <c r="F562" s="285"/>
      <c r="G562" s="26" t="s">
        <v>30</v>
      </c>
      <c r="H562" s="27">
        <v>4.0099999999999997E-2</v>
      </c>
      <c r="I562" s="28">
        <v>0.88</v>
      </c>
      <c r="J562" s="28">
        <v>0.03</v>
      </c>
    </row>
    <row r="563" spans="1:10" ht="25.9" customHeight="1" x14ac:dyDescent="0.2">
      <c r="A563" s="24" t="s">
        <v>39</v>
      </c>
      <c r="B563" s="25" t="s">
        <v>773</v>
      </c>
      <c r="C563" s="24" t="s">
        <v>25</v>
      </c>
      <c r="D563" s="24" t="s">
        <v>774</v>
      </c>
      <c r="E563" s="285" t="s">
        <v>40</v>
      </c>
      <c r="F563" s="285"/>
      <c r="G563" s="26" t="s">
        <v>43</v>
      </c>
      <c r="H563" s="27">
        <v>0.7288</v>
      </c>
      <c r="I563" s="28">
        <v>2.6</v>
      </c>
      <c r="J563" s="28">
        <v>1.89</v>
      </c>
    </row>
    <row r="564" spans="1:10" ht="25.5" x14ac:dyDescent="0.2">
      <c r="A564" s="29"/>
      <c r="B564" s="29"/>
      <c r="C564" s="29"/>
      <c r="D564" s="29"/>
      <c r="E564" s="29" t="s">
        <v>44</v>
      </c>
      <c r="F564" s="30">
        <v>2.6441919327912111</v>
      </c>
      <c r="G564" s="29" t="s">
        <v>45</v>
      </c>
      <c r="H564" s="30">
        <v>2.27</v>
      </c>
      <c r="I564" s="29" t="s">
        <v>46</v>
      </c>
      <c r="J564" s="30">
        <v>4.91</v>
      </c>
    </row>
    <row r="565" spans="1:10" ht="15" thickBot="1" x14ac:dyDescent="0.25">
      <c r="A565" s="29"/>
      <c r="B565" s="29"/>
      <c r="C565" s="29"/>
      <c r="D565" s="29"/>
      <c r="E565" s="29" t="s">
        <v>47</v>
      </c>
      <c r="F565" s="30">
        <v>2.0299999999999998</v>
      </c>
      <c r="G565" s="29"/>
      <c r="H565" s="284" t="s">
        <v>48</v>
      </c>
      <c r="I565" s="284"/>
      <c r="J565" s="30">
        <v>10.38</v>
      </c>
    </row>
    <row r="566" spans="1:10" ht="1.1499999999999999" customHeight="1" thickTop="1" x14ac:dyDescent="0.2">
      <c r="A566" s="31"/>
      <c r="B566" s="31"/>
      <c r="C566" s="31"/>
      <c r="D566" s="31"/>
      <c r="E566" s="31"/>
      <c r="F566" s="31"/>
      <c r="G566" s="31"/>
      <c r="H566" s="31"/>
      <c r="I566" s="31"/>
      <c r="J566" s="31"/>
    </row>
    <row r="567" spans="1:10" ht="18" customHeight="1" x14ac:dyDescent="0.2">
      <c r="A567" s="3" t="s">
        <v>714</v>
      </c>
      <c r="B567" s="4" t="s">
        <v>19</v>
      </c>
      <c r="C567" s="3" t="s">
        <v>20</v>
      </c>
      <c r="D567" s="3" t="s">
        <v>6</v>
      </c>
      <c r="E567" s="273" t="s">
        <v>33</v>
      </c>
      <c r="F567" s="273"/>
      <c r="G567" s="12" t="s">
        <v>21</v>
      </c>
      <c r="H567" s="4" t="s">
        <v>22</v>
      </c>
      <c r="I567" s="4" t="s">
        <v>23</v>
      </c>
      <c r="J567" s="4" t="s">
        <v>7</v>
      </c>
    </row>
    <row r="568" spans="1:10" ht="25.9" customHeight="1" x14ac:dyDescent="0.2">
      <c r="A568" s="14" t="s">
        <v>34</v>
      </c>
      <c r="B568" s="15" t="s">
        <v>299</v>
      </c>
      <c r="C568" s="14" t="s">
        <v>25</v>
      </c>
      <c r="D568" s="14" t="s">
        <v>959</v>
      </c>
      <c r="E568" s="287" t="s">
        <v>303</v>
      </c>
      <c r="F568" s="287"/>
      <c r="G568" s="16" t="s">
        <v>28</v>
      </c>
      <c r="H568" s="18">
        <v>1</v>
      </c>
      <c r="I568" s="17">
        <v>7.97</v>
      </c>
      <c r="J568" s="17">
        <v>7.97</v>
      </c>
    </row>
    <row r="569" spans="1:10" ht="24" customHeight="1" x14ac:dyDescent="0.2">
      <c r="A569" s="19" t="s">
        <v>35</v>
      </c>
      <c r="B569" s="20" t="s">
        <v>418</v>
      </c>
      <c r="C569" s="19" t="s">
        <v>25</v>
      </c>
      <c r="D569" s="19" t="s">
        <v>419</v>
      </c>
      <c r="E569" s="286" t="s">
        <v>36</v>
      </c>
      <c r="F569" s="286"/>
      <c r="G569" s="21" t="s">
        <v>29</v>
      </c>
      <c r="H569" s="22">
        <v>0.16309999999999999</v>
      </c>
      <c r="I569" s="23">
        <v>20.92</v>
      </c>
      <c r="J569" s="23">
        <v>3.41</v>
      </c>
    </row>
    <row r="570" spans="1:10" ht="24" customHeight="1" x14ac:dyDescent="0.2">
      <c r="A570" s="19" t="s">
        <v>35</v>
      </c>
      <c r="B570" s="20" t="s">
        <v>37</v>
      </c>
      <c r="C570" s="19" t="s">
        <v>25</v>
      </c>
      <c r="D570" s="19" t="s">
        <v>38</v>
      </c>
      <c r="E570" s="286" t="s">
        <v>36</v>
      </c>
      <c r="F570" s="286"/>
      <c r="G570" s="21" t="s">
        <v>29</v>
      </c>
      <c r="H570" s="22">
        <v>5.4399999999999997E-2</v>
      </c>
      <c r="I570" s="23">
        <v>15.78</v>
      </c>
      <c r="J570" s="23">
        <v>0.85</v>
      </c>
    </row>
    <row r="571" spans="1:10" ht="24" customHeight="1" x14ac:dyDescent="0.2">
      <c r="A571" s="24" t="s">
        <v>39</v>
      </c>
      <c r="B571" s="25" t="s">
        <v>335</v>
      </c>
      <c r="C571" s="24" t="s">
        <v>25</v>
      </c>
      <c r="D571" s="24" t="s">
        <v>336</v>
      </c>
      <c r="E571" s="285" t="s">
        <v>40</v>
      </c>
      <c r="F571" s="285"/>
      <c r="G571" s="26" t="s">
        <v>58</v>
      </c>
      <c r="H571" s="27">
        <v>0.22850000000000001</v>
      </c>
      <c r="I571" s="28">
        <v>16.27</v>
      </c>
      <c r="J571" s="28">
        <v>3.71</v>
      </c>
    </row>
    <row r="572" spans="1:10" ht="25.5" x14ac:dyDescent="0.2">
      <c r="A572" s="29"/>
      <c r="B572" s="29"/>
      <c r="C572" s="29"/>
      <c r="D572" s="29"/>
      <c r="E572" s="29" t="s">
        <v>44</v>
      </c>
      <c r="F572" s="30">
        <v>1.7502288760837956</v>
      </c>
      <c r="G572" s="29" t="s">
        <v>45</v>
      </c>
      <c r="H572" s="30">
        <v>1.5</v>
      </c>
      <c r="I572" s="29" t="s">
        <v>46</v>
      </c>
      <c r="J572" s="30">
        <v>3.25</v>
      </c>
    </row>
    <row r="573" spans="1:10" ht="15" thickBot="1" x14ac:dyDescent="0.25">
      <c r="A573" s="29"/>
      <c r="B573" s="29"/>
      <c r="C573" s="29"/>
      <c r="D573" s="29"/>
      <c r="E573" s="29" t="s">
        <v>47</v>
      </c>
      <c r="F573" s="30">
        <v>1.94</v>
      </c>
      <c r="G573" s="29"/>
      <c r="H573" s="284" t="s">
        <v>48</v>
      </c>
      <c r="I573" s="284"/>
      <c r="J573" s="30">
        <v>9.91</v>
      </c>
    </row>
    <row r="574" spans="1:10" ht="1.1499999999999999" customHeight="1" thickTop="1" x14ac:dyDescent="0.2">
      <c r="A574" s="31"/>
      <c r="B574" s="31"/>
      <c r="C574" s="31"/>
      <c r="D574" s="31"/>
      <c r="E574" s="31"/>
      <c r="F574" s="31"/>
      <c r="G574" s="31"/>
      <c r="H574" s="31"/>
      <c r="I574" s="31"/>
      <c r="J574" s="31"/>
    </row>
    <row r="575" spans="1:10" ht="18" customHeight="1" x14ac:dyDescent="0.2">
      <c r="A575" s="3" t="s">
        <v>716</v>
      </c>
      <c r="B575" s="4" t="s">
        <v>19</v>
      </c>
      <c r="C575" s="3" t="s">
        <v>20</v>
      </c>
      <c r="D575" s="3" t="s">
        <v>6</v>
      </c>
      <c r="E575" s="273" t="s">
        <v>33</v>
      </c>
      <c r="F575" s="273"/>
      <c r="G575" s="12" t="s">
        <v>21</v>
      </c>
      <c r="H575" s="4" t="s">
        <v>22</v>
      </c>
      <c r="I575" s="4" t="s">
        <v>23</v>
      </c>
      <c r="J575" s="4" t="s">
        <v>7</v>
      </c>
    </row>
    <row r="576" spans="1:10" ht="25.9" customHeight="1" x14ac:dyDescent="0.2">
      <c r="A576" s="14" t="s">
        <v>34</v>
      </c>
      <c r="B576" s="15" t="s">
        <v>960</v>
      </c>
      <c r="C576" s="14" t="s">
        <v>293</v>
      </c>
      <c r="D576" s="14" t="s">
        <v>961</v>
      </c>
      <c r="E576" s="287" t="s">
        <v>303</v>
      </c>
      <c r="F576" s="287"/>
      <c r="G576" s="16" t="s">
        <v>28</v>
      </c>
      <c r="H576" s="18">
        <v>1</v>
      </c>
      <c r="I576" s="17">
        <v>21.42</v>
      </c>
      <c r="J576" s="17">
        <v>21.42</v>
      </c>
    </row>
    <row r="577" spans="1:10" ht="24" customHeight="1" x14ac:dyDescent="0.2">
      <c r="A577" s="19" t="s">
        <v>35</v>
      </c>
      <c r="B577" s="20" t="s">
        <v>418</v>
      </c>
      <c r="C577" s="19" t="s">
        <v>25</v>
      </c>
      <c r="D577" s="19" t="s">
        <v>419</v>
      </c>
      <c r="E577" s="286" t="s">
        <v>36</v>
      </c>
      <c r="F577" s="286"/>
      <c r="G577" s="21" t="s">
        <v>29</v>
      </c>
      <c r="H577" s="22">
        <v>0.02</v>
      </c>
      <c r="I577" s="23">
        <v>20.92</v>
      </c>
      <c r="J577" s="23">
        <v>0.41</v>
      </c>
    </row>
    <row r="578" spans="1:10" ht="24" customHeight="1" x14ac:dyDescent="0.2">
      <c r="A578" s="19" t="s">
        <v>35</v>
      </c>
      <c r="B578" s="20" t="s">
        <v>37</v>
      </c>
      <c r="C578" s="19" t="s">
        <v>25</v>
      </c>
      <c r="D578" s="19" t="s">
        <v>38</v>
      </c>
      <c r="E578" s="286" t="s">
        <v>36</v>
      </c>
      <c r="F578" s="286"/>
      <c r="G578" s="21" t="s">
        <v>29</v>
      </c>
      <c r="H578" s="22">
        <v>0.26</v>
      </c>
      <c r="I578" s="23">
        <v>15.78</v>
      </c>
      <c r="J578" s="23">
        <v>4.0999999999999996</v>
      </c>
    </row>
    <row r="579" spans="1:10" ht="24" customHeight="1" x14ac:dyDescent="0.2">
      <c r="A579" s="24" t="s">
        <v>39</v>
      </c>
      <c r="B579" s="25" t="s">
        <v>420</v>
      </c>
      <c r="C579" s="24" t="s">
        <v>25</v>
      </c>
      <c r="D579" s="24" t="s">
        <v>421</v>
      </c>
      <c r="E579" s="285" t="s">
        <v>40</v>
      </c>
      <c r="F579" s="285"/>
      <c r="G579" s="26" t="s">
        <v>58</v>
      </c>
      <c r="H579" s="27">
        <v>1.94</v>
      </c>
      <c r="I579" s="28">
        <v>8.7200000000000006</v>
      </c>
      <c r="J579" s="28">
        <v>16.91</v>
      </c>
    </row>
    <row r="580" spans="1:10" ht="25.5" x14ac:dyDescent="0.2">
      <c r="A580" s="29"/>
      <c r="B580" s="29"/>
      <c r="C580" s="29"/>
      <c r="D580" s="29"/>
      <c r="E580" s="29" t="s">
        <v>44</v>
      </c>
      <c r="F580" s="30">
        <v>1.8633205880769024</v>
      </c>
      <c r="G580" s="29" t="s">
        <v>45</v>
      </c>
      <c r="H580" s="30">
        <v>1.6</v>
      </c>
      <c r="I580" s="29" t="s">
        <v>46</v>
      </c>
      <c r="J580" s="30">
        <v>3.46</v>
      </c>
    </row>
    <row r="581" spans="1:10" ht="15" thickBot="1" x14ac:dyDescent="0.25">
      <c r="A581" s="29"/>
      <c r="B581" s="29"/>
      <c r="C581" s="29"/>
      <c r="D581" s="29"/>
      <c r="E581" s="29" t="s">
        <v>47</v>
      </c>
      <c r="F581" s="30">
        <v>5.23</v>
      </c>
      <c r="G581" s="29"/>
      <c r="H581" s="284" t="s">
        <v>48</v>
      </c>
      <c r="I581" s="284"/>
      <c r="J581" s="30">
        <v>26.65</v>
      </c>
    </row>
    <row r="582" spans="1:10" ht="1.1499999999999999" customHeight="1" thickTop="1" x14ac:dyDescent="0.2">
      <c r="A582" s="31"/>
      <c r="B582" s="31"/>
      <c r="C582" s="31"/>
      <c r="D582" s="31"/>
      <c r="E582" s="31"/>
      <c r="F582" s="31"/>
      <c r="G582" s="31"/>
      <c r="H582" s="31"/>
      <c r="I582" s="31"/>
      <c r="J582" s="31"/>
    </row>
    <row r="583" spans="1:10" ht="18" customHeight="1" x14ac:dyDescent="0.2">
      <c r="A583" s="3" t="s">
        <v>718</v>
      </c>
      <c r="B583" s="4" t="s">
        <v>19</v>
      </c>
      <c r="C583" s="3" t="s">
        <v>20</v>
      </c>
      <c r="D583" s="3" t="s">
        <v>6</v>
      </c>
      <c r="E583" s="273" t="s">
        <v>33</v>
      </c>
      <c r="F583" s="273"/>
      <c r="G583" s="12" t="s">
        <v>21</v>
      </c>
      <c r="H583" s="4" t="s">
        <v>22</v>
      </c>
      <c r="I583" s="4" t="s">
        <v>23</v>
      </c>
      <c r="J583" s="4" t="s">
        <v>7</v>
      </c>
    </row>
    <row r="584" spans="1:10" ht="25.9" customHeight="1" x14ac:dyDescent="0.2">
      <c r="A584" s="14" t="s">
        <v>34</v>
      </c>
      <c r="B584" s="15" t="s">
        <v>962</v>
      </c>
      <c r="C584" s="14" t="s">
        <v>25</v>
      </c>
      <c r="D584" s="14" t="s">
        <v>963</v>
      </c>
      <c r="E584" s="287" t="s">
        <v>303</v>
      </c>
      <c r="F584" s="287"/>
      <c r="G584" s="16" t="s">
        <v>28</v>
      </c>
      <c r="H584" s="18">
        <v>1</v>
      </c>
      <c r="I584" s="17">
        <v>22.97</v>
      </c>
      <c r="J584" s="17">
        <v>22.97</v>
      </c>
    </row>
    <row r="585" spans="1:10" ht="24" customHeight="1" x14ac:dyDescent="0.2">
      <c r="A585" s="19" t="s">
        <v>35</v>
      </c>
      <c r="B585" s="20" t="s">
        <v>418</v>
      </c>
      <c r="C585" s="19" t="s">
        <v>25</v>
      </c>
      <c r="D585" s="19" t="s">
        <v>419</v>
      </c>
      <c r="E585" s="286" t="s">
        <v>36</v>
      </c>
      <c r="F585" s="286"/>
      <c r="G585" s="21" t="s">
        <v>29</v>
      </c>
      <c r="H585" s="22">
        <v>0.7419</v>
      </c>
      <c r="I585" s="23">
        <v>20.92</v>
      </c>
      <c r="J585" s="23">
        <v>15.52</v>
      </c>
    </row>
    <row r="586" spans="1:10" ht="24" customHeight="1" x14ac:dyDescent="0.2">
      <c r="A586" s="19" t="s">
        <v>35</v>
      </c>
      <c r="B586" s="20" t="s">
        <v>37</v>
      </c>
      <c r="C586" s="19" t="s">
        <v>25</v>
      </c>
      <c r="D586" s="19" t="s">
        <v>38</v>
      </c>
      <c r="E586" s="286" t="s">
        <v>36</v>
      </c>
      <c r="F586" s="286"/>
      <c r="G586" s="21" t="s">
        <v>29</v>
      </c>
      <c r="H586" s="22">
        <v>0.24729999999999999</v>
      </c>
      <c r="I586" s="23">
        <v>15.78</v>
      </c>
      <c r="J586" s="23">
        <v>3.9</v>
      </c>
    </row>
    <row r="587" spans="1:10" ht="25.9" customHeight="1" x14ac:dyDescent="0.2">
      <c r="A587" s="24" t="s">
        <v>39</v>
      </c>
      <c r="B587" s="25" t="s">
        <v>422</v>
      </c>
      <c r="C587" s="24" t="s">
        <v>25</v>
      </c>
      <c r="D587" s="24" t="s">
        <v>423</v>
      </c>
      <c r="E587" s="285" t="s">
        <v>40</v>
      </c>
      <c r="F587" s="285"/>
      <c r="G587" s="26" t="s">
        <v>30</v>
      </c>
      <c r="H587" s="27">
        <v>8.0199999999999994E-2</v>
      </c>
      <c r="I587" s="28">
        <v>0.88</v>
      </c>
      <c r="J587" s="28">
        <v>7.0000000000000007E-2</v>
      </c>
    </row>
    <row r="588" spans="1:10" ht="25.9" customHeight="1" x14ac:dyDescent="0.2">
      <c r="A588" s="24" t="s">
        <v>39</v>
      </c>
      <c r="B588" s="25" t="s">
        <v>773</v>
      </c>
      <c r="C588" s="24" t="s">
        <v>25</v>
      </c>
      <c r="D588" s="24" t="s">
        <v>774</v>
      </c>
      <c r="E588" s="285" t="s">
        <v>40</v>
      </c>
      <c r="F588" s="285"/>
      <c r="G588" s="26" t="s">
        <v>43</v>
      </c>
      <c r="H588" s="27">
        <v>1.3389</v>
      </c>
      <c r="I588" s="28">
        <v>2.6</v>
      </c>
      <c r="J588" s="28">
        <v>3.48</v>
      </c>
    </row>
    <row r="589" spans="1:10" ht="25.5" x14ac:dyDescent="0.2">
      <c r="A589" s="29"/>
      <c r="B589" s="29"/>
      <c r="C589" s="29"/>
      <c r="D589" s="29"/>
      <c r="E589" s="29" t="s">
        <v>44</v>
      </c>
      <c r="F589" s="30">
        <v>7.9810436749421081</v>
      </c>
      <c r="G589" s="29" t="s">
        <v>45</v>
      </c>
      <c r="H589" s="30">
        <v>6.84</v>
      </c>
      <c r="I589" s="29" t="s">
        <v>46</v>
      </c>
      <c r="J589" s="30">
        <v>14.82</v>
      </c>
    </row>
    <row r="590" spans="1:10" ht="15" thickBot="1" x14ac:dyDescent="0.25">
      <c r="A590" s="29"/>
      <c r="B590" s="29"/>
      <c r="C590" s="29"/>
      <c r="D590" s="29"/>
      <c r="E590" s="29" t="s">
        <v>47</v>
      </c>
      <c r="F590" s="30">
        <v>5.6</v>
      </c>
      <c r="G590" s="29"/>
      <c r="H590" s="284" t="s">
        <v>48</v>
      </c>
      <c r="I590" s="284"/>
      <c r="J590" s="30">
        <v>28.57</v>
      </c>
    </row>
    <row r="591" spans="1:10" ht="1.1499999999999999" customHeight="1" thickTop="1" x14ac:dyDescent="0.2">
      <c r="A591" s="31"/>
      <c r="B591" s="31"/>
      <c r="C591" s="31"/>
      <c r="D591" s="31"/>
      <c r="E591" s="31"/>
      <c r="F591" s="31"/>
      <c r="G591" s="31"/>
      <c r="H591" s="31"/>
      <c r="I591" s="31"/>
      <c r="J591" s="31"/>
    </row>
    <row r="592" spans="1:10" ht="18" customHeight="1" x14ac:dyDescent="0.2">
      <c r="A592" s="3" t="s">
        <v>719</v>
      </c>
      <c r="B592" s="4" t="s">
        <v>19</v>
      </c>
      <c r="C592" s="3" t="s">
        <v>20</v>
      </c>
      <c r="D592" s="3" t="s">
        <v>6</v>
      </c>
      <c r="E592" s="273" t="s">
        <v>33</v>
      </c>
      <c r="F592" s="273"/>
      <c r="G592" s="12" t="s">
        <v>21</v>
      </c>
      <c r="H592" s="4" t="s">
        <v>22</v>
      </c>
      <c r="I592" s="4" t="s">
        <v>23</v>
      </c>
      <c r="J592" s="4" t="s">
        <v>7</v>
      </c>
    </row>
    <row r="593" spans="1:10" ht="25.9" customHeight="1" x14ac:dyDescent="0.2">
      <c r="A593" s="14" t="s">
        <v>34</v>
      </c>
      <c r="B593" s="15" t="s">
        <v>703</v>
      </c>
      <c r="C593" s="14" t="s">
        <v>25</v>
      </c>
      <c r="D593" s="14" t="s">
        <v>964</v>
      </c>
      <c r="E593" s="287" t="s">
        <v>303</v>
      </c>
      <c r="F593" s="287"/>
      <c r="G593" s="16" t="s">
        <v>28</v>
      </c>
      <c r="H593" s="18">
        <v>1</v>
      </c>
      <c r="I593" s="17">
        <v>9.64</v>
      </c>
      <c r="J593" s="17">
        <v>9.64</v>
      </c>
    </row>
    <row r="594" spans="1:10" ht="24" customHeight="1" x14ac:dyDescent="0.2">
      <c r="A594" s="19" t="s">
        <v>35</v>
      </c>
      <c r="B594" s="20" t="s">
        <v>418</v>
      </c>
      <c r="C594" s="19" t="s">
        <v>25</v>
      </c>
      <c r="D594" s="19" t="s">
        <v>419</v>
      </c>
      <c r="E594" s="286" t="s">
        <v>36</v>
      </c>
      <c r="F594" s="286"/>
      <c r="G594" s="21" t="s">
        <v>29</v>
      </c>
      <c r="H594" s="22">
        <v>0.22700000000000001</v>
      </c>
      <c r="I594" s="23">
        <v>20.92</v>
      </c>
      <c r="J594" s="23">
        <v>4.74</v>
      </c>
    </row>
    <row r="595" spans="1:10" ht="24" customHeight="1" x14ac:dyDescent="0.2">
      <c r="A595" s="19" t="s">
        <v>35</v>
      </c>
      <c r="B595" s="20" t="s">
        <v>37</v>
      </c>
      <c r="C595" s="19" t="s">
        <v>25</v>
      </c>
      <c r="D595" s="19" t="s">
        <v>38</v>
      </c>
      <c r="E595" s="286" t="s">
        <v>36</v>
      </c>
      <c r="F595" s="286"/>
      <c r="G595" s="21" t="s">
        <v>29</v>
      </c>
      <c r="H595" s="22">
        <v>7.5700000000000003E-2</v>
      </c>
      <c r="I595" s="23">
        <v>15.78</v>
      </c>
      <c r="J595" s="23">
        <v>1.19</v>
      </c>
    </row>
    <row r="596" spans="1:10" ht="24" customHeight="1" x14ac:dyDescent="0.2">
      <c r="A596" s="24" t="s">
        <v>39</v>
      </c>
      <c r="B596" s="25" t="s">
        <v>335</v>
      </c>
      <c r="C596" s="24" t="s">
        <v>25</v>
      </c>
      <c r="D596" s="24" t="s">
        <v>336</v>
      </c>
      <c r="E596" s="285" t="s">
        <v>40</v>
      </c>
      <c r="F596" s="285"/>
      <c r="G596" s="26" t="s">
        <v>58</v>
      </c>
      <c r="H596" s="27">
        <v>0.22850000000000001</v>
      </c>
      <c r="I596" s="28">
        <v>16.27</v>
      </c>
      <c r="J596" s="28">
        <v>3.71</v>
      </c>
    </row>
    <row r="597" spans="1:10" ht="25.5" x14ac:dyDescent="0.2">
      <c r="A597" s="29"/>
      <c r="B597" s="29"/>
      <c r="C597" s="29"/>
      <c r="D597" s="29"/>
      <c r="E597" s="29" t="s">
        <v>44</v>
      </c>
      <c r="F597" s="30">
        <v>2.439549787279875</v>
      </c>
      <c r="G597" s="29" t="s">
        <v>45</v>
      </c>
      <c r="H597" s="30">
        <v>2.09</v>
      </c>
      <c r="I597" s="29" t="s">
        <v>46</v>
      </c>
      <c r="J597" s="30">
        <v>4.53</v>
      </c>
    </row>
    <row r="598" spans="1:10" ht="15" thickBot="1" x14ac:dyDescent="0.25">
      <c r="A598" s="29"/>
      <c r="B598" s="29"/>
      <c r="C598" s="29"/>
      <c r="D598" s="29"/>
      <c r="E598" s="29" t="s">
        <v>47</v>
      </c>
      <c r="F598" s="30">
        <v>2.35</v>
      </c>
      <c r="G598" s="29"/>
      <c r="H598" s="284" t="s">
        <v>48</v>
      </c>
      <c r="I598" s="284"/>
      <c r="J598" s="30">
        <v>11.99</v>
      </c>
    </row>
    <row r="599" spans="1:10" ht="1.1499999999999999" customHeight="1" thickTop="1" x14ac:dyDescent="0.2">
      <c r="A599" s="31"/>
      <c r="B599" s="31"/>
      <c r="C599" s="31"/>
      <c r="D599" s="31"/>
      <c r="E599" s="31"/>
      <c r="F599" s="31"/>
      <c r="G599" s="31"/>
      <c r="H599" s="31"/>
      <c r="I599" s="31"/>
      <c r="J599" s="31"/>
    </row>
    <row r="600" spans="1:10" ht="18" customHeight="1" x14ac:dyDescent="0.2">
      <c r="A600" s="3" t="s">
        <v>720</v>
      </c>
      <c r="B600" s="4" t="s">
        <v>19</v>
      </c>
      <c r="C600" s="3" t="s">
        <v>20</v>
      </c>
      <c r="D600" s="3" t="s">
        <v>6</v>
      </c>
      <c r="E600" s="273" t="s">
        <v>33</v>
      </c>
      <c r="F600" s="273"/>
      <c r="G600" s="12" t="s">
        <v>21</v>
      </c>
      <c r="H600" s="4" t="s">
        <v>22</v>
      </c>
      <c r="I600" s="4" t="s">
        <v>23</v>
      </c>
      <c r="J600" s="4" t="s">
        <v>7</v>
      </c>
    </row>
    <row r="601" spans="1:10" ht="25.9" customHeight="1" x14ac:dyDescent="0.2">
      <c r="A601" s="14" t="s">
        <v>34</v>
      </c>
      <c r="B601" s="15" t="s">
        <v>965</v>
      </c>
      <c r="C601" s="14" t="s">
        <v>25</v>
      </c>
      <c r="D601" s="14" t="s">
        <v>966</v>
      </c>
      <c r="E601" s="287" t="s">
        <v>303</v>
      </c>
      <c r="F601" s="287"/>
      <c r="G601" s="16" t="s">
        <v>28</v>
      </c>
      <c r="H601" s="18">
        <v>1</v>
      </c>
      <c r="I601" s="17">
        <v>49.15</v>
      </c>
      <c r="J601" s="17">
        <v>49.15</v>
      </c>
    </row>
    <row r="602" spans="1:10" ht="24" customHeight="1" x14ac:dyDescent="0.2">
      <c r="A602" s="19" t="s">
        <v>35</v>
      </c>
      <c r="B602" s="20" t="s">
        <v>418</v>
      </c>
      <c r="C602" s="19" t="s">
        <v>25</v>
      </c>
      <c r="D602" s="19" t="s">
        <v>419</v>
      </c>
      <c r="E602" s="286" t="s">
        <v>36</v>
      </c>
      <c r="F602" s="286"/>
      <c r="G602" s="21" t="s">
        <v>29</v>
      </c>
      <c r="H602" s="22">
        <v>0.27500000000000002</v>
      </c>
      <c r="I602" s="23">
        <v>20.92</v>
      </c>
      <c r="J602" s="23">
        <v>5.75</v>
      </c>
    </row>
    <row r="603" spans="1:10" ht="24" customHeight="1" x14ac:dyDescent="0.2">
      <c r="A603" s="19" t="s">
        <v>35</v>
      </c>
      <c r="B603" s="20" t="s">
        <v>37</v>
      </c>
      <c r="C603" s="19" t="s">
        <v>25</v>
      </c>
      <c r="D603" s="19" t="s">
        <v>38</v>
      </c>
      <c r="E603" s="286" t="s">
        <v>36</v>
      </c>
      <c r="F603" s="286"/>
      <c r="G603" s="21" t="s">
        <v>29</v>
      </c>
      <c r="H603" s="22">
        <v>0.115</v>
      </c>
      <c r="I603" s="23">
        <v>15.78</v>
      </c>
      <c r="J603" s="23">
        <v>1.81</v>
      </c>
    </row>
    <row r="604" spans="1:10" ht="24" customHeight="1" x14ac:dyDescent="0.2">
      <c r="A604" s="24" t="s">
        <v>39</v>
      </c>
      <c r="B604" s="25" t="s">
        <v>1102</v>
      </c>
      <c r="C604" s="24" t="s">
        <v>25</v>
      </c>
      <c r="D604" s="24" t="s">
        <v>1103</v>
      </c>
      <c r="E604" s="285" t="s">
        <v>40</v>
      </c>
      <c r="F604" s="285"/>
      <c r="G604" s="26" t="s">
        <v>58</v>
      </c>
      <c r="H604" s="27">
        <v>6.4000000000000001E-2</v>
      </c>
      <c r="I604" s="28">
        <v>39.729999999999997</v>
      </c>
      <c r="J604" s="28">
        <v>2.54</v>
      </c>
    </row>
    <row r="605" spans="1:10" ht="24" customHeight="1" x14ac:dyDescent="0.2">
      <c r="A605" s="24" t="s">
        <v>39</v>
      </c>
      <c r="B605" s="25" t="s">
        <v>1104</v>
      </c>
      <c r="C605" s="24" t="s">
        <v>25</v>
      </c>
      <c r="D605" s="24" t="s">
        <v>1105</v>
      </c>
      <c r="E605" s="285" t="s">
        <v>40</v>
      </c>
      <c r="F605" s="285"/>
      <c r="G605" s="26" t="s">
        <v>58</v>
      </c>
      <c r="H605" s="27">
        <v>0.32200000000000001</v>
      </c>
      <c r="I605" s="28">
        <v>62.36</v>
      </c>
      <c r="J605" s="28">
        <v>20.07</v>
      </c>
    </row>
    <row r="606" spans="1:10" ht="24" customHeight="1" x14ac:dyDescent="0.2">
      <c r="A606" s="24" t="s">
        <v>39</v>
      </c>
      <c r="B606" s="25" t="s">
        <v>827</v>
      </c>
      <c r="C606" s="24" t="s">
        <v>25</v>
      </c>
      <c r="D606" s="24" t="s">
        <v>828</v>
      </c>
      <c r="E606" s="285" t="s">
        <v>40</v>
      </c>
      <c r="F606" s="285"/>
      <c r="G606" s="26" t="s">
        <v>30</v>
      </c>
      <c r="H606" s="27">
        <v>0.01</v>
      </c>
      <c r="I606" s="28">
        <v>6.47</v>
      </c>
      <c r="J606" s="28">
        <v>0.06</v>
      </c>
    </row>
    <row r="607" spans="1:10" ht="24" customHeight="1" x14ac:dyDescent="0.2">
      <c r="A607" s="24" t="s">
        <v>39</v>
      </c>
      <c r="B607" s="25" t="s">
        <v>1106</v>
      </c>
      <c r="C607" s="24" t="s">
        <v>25</v>
      </c>
      <c r="D607" s="24" t="s">
        <v>1107</v>
      </c>
      <c r="E607" s="285" t="s">
        <v>40</v>
      </c>
      <c r="F607" s="285"/>
      <c r="G607" s="26" t="s">
        <v>58</v>
      </c>
      <c r="H607" s="27">
        <v>0.2016</v>
      </c>
      <c r="I607" s="28">
        <v>93.88</v>
      </c>
      <c r="J607" s="28">
        <v>18.920000000000002</v>
      </c>
    </row>
    <row r="608" spans="1:10" ht="25.5" x14ac:dyDescent="0.2">
      <c r="A608" s="29"/>
      <c r="B608" s="29"/>
      <c r="C608" s="29"/>
      <c r="D608" s="29"/>
      <c r="E608" s="29" t="s">
        <v>44</v>
      </c>
      <c r="F608" s="30">
        <v>3.107329420001077</v>
      </c>
      <c r="G608" s="29" t="s">
        <v>45</v>
      </c>
      <c r="H608" s="30">
        <v>2.66</v>
      </c>
      <c r="I608" s="29" t="s">
        <v>46</v>
      </c>
      <c r="J608" s="30">
        <v>5.77</v>
      </c>
    </row>
    <row r="609" spans="1:10" ht="15" thickBot="1" x14ac:dyDescent="0.25">
      <c r="A609" s="29"/>
      <c r="B609" s="29"/>
      <c r="C609" s="29"/>
      <c r="D609" s="29"/>
      <c r="E609" s="29" t="s">
        <v>47</v>
      </c>
      <c r="F609" s="30">
        <v>12</v>
      </c>
      <c r="G609" s="29"/>
      <c r="H609" s="284" t="s">
        <v>48</v>
      </c>
      <c r="I609" s="284"/>
      <c r="J609" s="30">
        <v>61.15</v>
      </c>
    </row>
    <row r="610" spans="1:10" ht="1.1499999999999999" customHeight="1" thickTop="1" x14ac:dyDescent="0.2">
      <c r="A610" s="31"/>
      <c r="B610" s="31"/>
      <c r="C610" s="31"/>
      <c r="D610" s="31"/>
      <c r="E610" s="31"/>
      <c r="F610" s="31"/>
      <c r="G610" s="31"/>
      <c r="H610" s="31"/>
      <c r="I610" s="31"/>
      <c r="J610" s="31"/>
    </row>
    <row r="611" spans="1:10" ht="18" customHeight="1" x14ac:dyDescent="0.2">
      <c r="A611" s="3" t="s">
        <v>721</v>
      </c>
      <c r="B611" s="4" t="s">
        <v>19</v>
      </c>
      <c r="C611" s="3" t="s">
        <v>20</v>
      </c>
      <c r="D611" s="3" t="s">
        <v>6</v>
      </c>
      <c r="E611" s="273" t="s">
        <v>33</v>
      </c>
      <c r="F611" s="273"/>
      <c r="G611" s="12" t="s">
        <v>21</v>
      </c>
      <c r="H611" s="4" t="s">
        <v>22</v>
      </c>
      <c r="I611" s="4" t="s">
        <v>23</v>
      </c>
      <c r="J611" s="4" t="s">
        <v>7</v>
      </c>
    </row>
    <row r="612" spans="1:10" ht="39" customHeight="1" x14ac:dyDescent="0.2">
      <c r="A612" s="14" t="s">
        <v>34</v>
      </c>
      <c r="B612" s="15" t="s">
        <v>967</v>
      </c>
      <c r="C612" s="14" t="s">
        <v>293</v>
      </c>
      <c r="D612" s="14" t="s">
        <v>968</v>
      </c>
      <c r="E612" s="287" t="s">
        <v>303</v>
      </c>
      <c r="F612" s="287"/>
      <c r="G612" s="16" t="s">
        <v>28</v>
      </c>
      <c r="H612" s="18">
        <v>1</v>
      </c>
      <c r="I612" s="17">
        <v>14.62</v>
      </c>
      <c r="J612" s="17">
        <v>14.62</v>
      </c>
    </row>
    <row r="613" spans="1:10" ht="24" customHeight="1" x14ac:dyDescent="0.2">
      <c r="A613" s="19" t="s">
        <v>35</v>
      </c>
      <c r="B613" s="20" t="s">
        <v>418</v>
      </c>
      <c r="C613" s="19" t="s">
        <v>25</v>
      </c>
      <c r="D613" s="19" t="s">
        <v>419</v>
      </c>
      <c r="E613" s="286" t="s">
        <v>36</v>
      </c>
      <c r="F613" s="286"/>
      <c r="G613" s="21" t="s">
        <v>29</v>
      </c>
      <c r="H613" s="22">
        <v>0.08</v>
      </c>
      <c r="I613" s="23">
        <v>20.92</v>
      </c>
      <c r="J613" s="23">
        <v>1.67</v>
      </c>
    </row>
    <row r="614" spans="1:10" ht="24" customHeight="1" x14ac:dyDescent="0.2">
      <c r="A614" s="19" t="s">
        <v>35</v>
      </c>
      <c r="B614" s="20" t="s">
        <v>37</v>
      </c>
      <c r="C614" s="19" t="s">
        <v>25</v>
      </c>
      <c r="D614" s="19" t="s">
        <v>38</v>
      </c>
      <c r="E614" s="286" t="s">
        <v>36</v>
      </c>
      <c r="F614" s="286"/>
      <c r="G614" s="21" t="s">
        <v>29</v>
      </c>
      <c r="H614" s="22">
        <v>0.04</v>
      </c>
      <c r="I614" s="23">
        <v>15.78</v>
      </c>
      <c r="J614" s="23">
        <v>0.63</v>
      </c>
    </row>
    <row r="615" spans="1:10" ht="24" customHeight="1" x14ac:dyDescent="0.2">
      <c r="A615" s="24" t="s">
        <v>39</v>
      </c>
      <c r="B615" s="25" t="s">
        <v>1108</v>
      </c>
      <c r="C615" s="24" t="s">
        <v>25</v>
      </c>
      <c r="D615" s="24" t="s">
        <v>1109</v>
      </c>
      <c r="E615" s="285" t="s">
        <v>40</v>
      </c>
      <c r="F615" s="285"/>
      <c r="G615" s="26" t="s">
        <v>30</v>
      </c>
      <c r="H615" s="27">
        <v>0.25</v>
      </c>
      <c r="I615" s="28">
        <v>2.63</v>
      </c>
      <c r="J615" s="28">
        <v>0.65</v>
      </c>
    </row>
    <row r="616" spans="1:10" ht="24" customHeight="1" x14ac:dyDescent="0.2">
      <c r="A616" s="24" t="s">
        <v>39</v>
      </c>
      <c r="B616" s="25" t="s">
        <v>424</v>
      </c>
      <c r="C616" s="24" t="s">
        <v>25</v>
      </c>
      <c r="D616" s="24" t="s">
        <v>425</v>
      </c>
      <c r="E616" s="285" t="s">
        <v>40</v>
      </c>
      <c r="F616" s="285"/>
      <c r="G616" s="26" t="s">
        <v>58</v>
      </c>
      <c r="H616" s="27">
        <v>0.03</v>
      </c>
      <c r="I616" s="28">
        <v>17.43</v>
      </c>
      <c r="J616" s="28">
        <v>0.52</v>
      </c>
    </row>
    <row r="617" spans="1:10" ht="24" customHeight="1" x14ac:dyDescent="0.2">
      <c r="A617" s="24" t="s">
        <v>39</v>
      </c>
      <c r="B617" s="25" t="s">
        <v>1106</v>
      </c>
      <c r="C617" s="24" t="s">
        <v>25</v>
      </c>
      <c r="D617" s="24" t="s">
        <v>1107</v>
      </c>
      <c r="E617" s="285" t="s">
        <v>40</v>
      </c>
      <c r="F617" s="285"/>
      <c r="G617" s="26" t="s">
        <v>58</v>
      </c>
      <c r="H617" s="27">
        <v>0.1188</v>
      </c>
      <c r="I617" s="28">
        <v>93.88</v>
      </c>
      <c r="J617" s="28">
        <v>11.15</v>
      </c>
    </row>
    <row r="618" spans="1:10" ht="25.5" x14ac:dyDescent="0.2">
      <c r="A618" s="29"/>
      <c r="B618" s="29"/>
      <c r="C618" s="29"/>
      <c r="D618" s="29"/>
      <c r="E618" s="29" t="s">
        <v>44</v>
      </c>
      <c r="F618" s="30">
        <v>0.94243093327588989</v>
      </c>
      <c r="G618" s="29" t="s">
        <v>45</v>
      </c>
      <c r="H618" s="30">
        <v>0.81</v>
      </c>
      <c r="I618" s="29" t="s">
        <v>46</v>
      </c>
      <c r="J618" s="30">
        <v>1.75</v>
      </c>
    </row>
    <row r="619" spans="1:10" ht="15" thickBot="1" x14ac:dyDescent="0.25">
      <c r="A619" s="29"/>
      <c r="B619" s="29"/>
      <c r="C619" s="29"/>
      <c r="D619" s="29"/>
      <c r="E619" s="29" t="s">
        <v>47</v>
      </c>
      <c r="F619" s="30">
        <v>3.57</v>
      </c>
      <c r="G619" s="29"/>
      <c r="H619" s="284" t="s">
        <v>48</v>
      </c>
      <c r="I619" s="284"/>
      <c r="J619" s="30">
        <v>18.190000000000001</v>
      </c>
    </row>
    <row r="620" spans="1:10" ht="1.1499999999999999" customHeight="1" thickTop="1" x14ac:dyDescent="0.2">
      <c r="A620" s="31"/>
      <c r="B620" s="31"/>
      <c r="C620" s="31"/>
      <c r="D620" s="31"/>
      <c r="E620" s="31"/>
      <c r="F620" s="31"/>
      <c r="G620" s="31"/>
      <c r="H620" s="31"/>
      <c r="I620" s="31"/>
      <c r="J620" s="31"/>
    </row>
    <row r="621" spans="1:10" ht="18" customHeight="1" x14ac:dyDescent="0.2">
      <c r="A621" s="3" t="s">
        <v>722</v>
      </c>
      <c r="B621" s="4" t="s">
        <v>19</v>
      </c>
      <c r="C621" s="3" t="s">
        <v>20</v>
      </c>
      <c r="D621" s="3" t="s">
        <v>6</v>
      </c>
      <c r="E621" s="273" t="s">
        <v>33</v>
      </c>
      <c r="F621" s="273"/>
      <c r="G621" s="12" t="s">
        <v>21</v>
      </c>
      <c r="H621" s="4" t="s">
        <v>22</v>
      </c>
      <c r="I621" s="4" t="s">
        <v>23</v>
      </c>
      <c r="J621" s="4" t="s">
        <v>7</v>
      </c>
    </row>
    <row r="622" spans="1:10" ht="52.15" customHeight="1" x14ac:dyDescent="0.2">
      <c r="A622" s="14" t="s">
        <v>34</v>
      </c>
      <c r="B622" s="15" t="s">
        <v>969</v>
      </c>
      <c r="C622" s="14" t="s">
        <v>293</v>
      </c>
      <c r="D622" s="14" t="s">
        <v>970</v>
      </c>
      <c r="E622" s="287" t="s">
        <v>303</v>
      </c>
      <c r="F622" s="287"/>
      <c r="G622" s="16" t="s">
        <v>28</v>
      </c>
      <c r="H622" s="18">
        <v>1</v>
      </c>
      <c r="I622" s="17">
        <v>18.010000000000002</v>
      </c>
      <c r="J622" s="17">
        <v>18.010000000000002</v>
      </c>
    </row>
    <row r="623" spans="1:10" ht="24" customHeight="1" x14ac:dyDescent="0.2">
      <c r="A623" s="19" t="s">
        <v>35</v>
      </c>
      <c r="B623" s="20" t="s">
        <v>418</v>
      </c>
      <c r="C623" s="19" t="s">
        <v>25</v>
      </c>
      <c r="D623" s="19" t="s">
        <v>419</v>
      </c>
      <c r="E623" s="286" t="s">
        <v>36</v>
      </c>
      <c r="F623" s="286"/>
      <c r="G623" s="21" t="s">
        <v>29</v>
      </c>
      <c r="H623" s="22">
        <v>0.21</v>
      </c>
      <c r="I623" s="23">
        <v>20.92</v>
      </c>
      <c r="J623" s="23">
        <v>4.3899999999999997</v>
      </c>
    </row>
    <row r="624" spans="1:10" ht="24" customHeight="1" x14ac:dyDescent="0.2">
      <c r="A624" s="19" t="s">
        <v>35</v>
      </c>
      <c r="B624" s="20" t="s">
        <v>37</v>
      </c>
      <c r="C624" s="19" t="s">
        <v>25</v>
      </c>
      <c r="D624" s="19" t="s">
        <v>38</v>
      </c>
      <c r="E624" s="286" t="s">
        <v>36</v>
      </c>
      <c r="F624" s="286"/>
      <c r="G624" s="21" t="s">
        <v>29</v>
      </c>
      <c r="H624" s="22">
        <v>0.11</v>
      </c>
      <c r="I624" s="23">
        <v>15.78</v>
      </c>
      <c r="J624" s="23">
        <v>1.73</v>
      </c>
    </row>
    <row r="625" spans="1:10" ht="24" customHeight="1" x14ac:dyDescent="0.2">
      <c r="A625" s="24" t="s">
        <v>39</v>
      </c>
      <c r="B625" s="25" t="s">
        <v>1108</v>
      </c>
      <c r="C625" s="24" t="s">
        <v>25</v>
      </c>
      <c r="D625" s="24" t="s">
        <v>1109</v>
      </c>
      <c r="E625" s="285" t="s">
        <v>40</v>
      </c>
      <c r="F625" s="285"/>
      <c r="G625" s="26" t="s">
        <v>30</v>
      </c>
      <c r="H625" s="27">
        <v>0.55000000000000004</v>
      </c>
      <c r="I625" s="28">
        <v>2.63</v>
      </c>
      <c r="J625" s="28">
        <v>1.44</v>
      </c>
    </row>
    <row r="626" spans="1:10" ht="24" customHeight="1" x14ac:dyDescent="0.2">
      <c r="A626" s="24" t="s">
        <v>39</v>
      </c>
      <c r="B626" s="25" t="s">
        <v>424</v>
      </c>
      <c r="C626" s="24" t="s">
        <v>25</v>
      </c>
      <c r="D626" s="24" t="s">
        <v>425</v>
      </c>
      <c r="E626" s="285" t="s">
        <v>40</v>
      </c>
      <c r="F626" s="285"/>
      <c r="G626" s="26" t="s">
        <v>58</v>
      </c>
      <c r="H626" s="27">
        <v>4.3999999999999997E-2</v>
      </c>
      <c r="I626" s="28">
        <v>17.43</v>
      </c>
      <c r="J626" s="28">
        <v>0.76</v>
      </c>
    </row>
    <row r="627" spans="1:10" ht="24" customHeight="1" x14ac:dyDescent="0.2">
      <c r="A627" s="24" t="s">
        <v>39</v>
      </c>
      <c r="B627" s="25" t="s">
        <v>1110</v>
      </c>
      <c r="C627" s="24" t="s">
        <v>25</v>
      </c>
      <c r="D627" s="24" t="s">
        <v>1111</v>
      </c>
      <c r="E627" s="285" t="s">
        <v>40</v>
      </c>
      <c r="F627" s="285"/>
      <c r="G627" s="26" t="s">
        <v>58</v>
      </c>
      <c r="H627" s="27">
        <v>0.17599999999999999</v>
      </c>
      <c r="I627" s="28">
        <v>30.64</v>
      </c>
      <c r="J627" s="28">
        <v>5.39</v>
      </c>
    </row>
    <row r="628" spans="1:10" ht="24" customHeight="1" x14ac:dyDescent="0.2">
      <c r="A628" s="24" t="s">
        <v>39</v>
      </c>
      <c r="B628" s="25" t="s">
        <v>825</v>
      </c>
      <c r="C628" s="24" t="s">
        <v>25</v>
      </c>
      <c r="D628" s="24" t="s">
        <v>826</v>
      </c>
      <c r="E628" s="285" t="s">
        <v>40</v>
      </c>
      <c r="F628" s="285"/>
      <c r="G628" s="26" t="s">
        <v>58</v>
      </c>
      <c r="H628" s="27">
        <v>0.13200000000000001</v>
      </c>
      <c r="I628" s="28">
        <v>32.6</v>
      </c>
      <c r="J628" s="28">
        <v>4.3</v>
      </c>
    </row>
    <row r="629" spans="1:10" ht="25.5" x14ac:dyDescent="0.2">
      <c r="A629" s="29"/>
      <c r="B629" s="29"/>
      <c r="C629" s="29"/>
      <c r="D629" s="29"/>
      <c r="E629" s="29" t="s">
        <v>44</v>
      </c>
      <c r="F629" s="30">
        <v>2.5149442619419462</v>
      </c>
      <c r="G629" s="29" t="s">
        <v>45</v>
      </c>
      <c r="H629" s="30">
        <v>2.16</v>
      </c>
      <c r="I629" s="29" t="s">
        <v>46</v>
      </c>
      <c r="J629" s="30">
        <v>4.67</v>
      </c>
    </row>
    <row r="630" spans="1:10" ht="15" thickBot="1" x14ac:dyDescent="0.25">
      <c r="A630" s="29"/>
      <c r="B630" s="29"/>
      <c r="C630" s="29"/>
      <c r="D630" s="29"/>
      <c r="E630" s="29" t="s">
        <v>47</v>
      </c>
      <c r="F630" s="30">
        <v>4.3899999999999997</v>
      </c>
      <c r="G630" s="29"/>
      <c r="H630" s="284" t="s">
        <v>48</v>
      </c>
      <c r="I630" s="284"/>
      <c r="J630" s="30">
        <v>22.4</v>
      </c>
    </row>
    <row r="631" spans="1:10" ht="1.1499999999999999" customHeight="1" thickTop="1" x14ac:dyDescent="0.2">
      <c r="A631" s="31"/>
      <c r="B631" s="31"/>
      <c r="C631" s="31"/>
      <c r="D631" s="31"/>
      <c r="E631" s="31"/>
      <c r="F631" s="31"/>
      <c r="G631" s="31"/>
      <c r="H631" s="31"/>
      <c r="I631" s="31"/>
      <c r="J631" s="31"/>
    </row>
    <row r="632" spans="1:10" ht="18" customHeight="1" x14ac:dyDescent="0.2">
      <c r="A632" s="3" t="s">
        <v>727</v>
      </c>
      <c r="B632" s="4" t="s">
        <v>19</v>
      </c>
      <c r="C632" s="3" t="s">
        <v>20</v>
      </c>
      <c r="D632" s="3" t="s">
        <v>6</v>
      </c>
      <c r="E632" s="273" t="s">
        <v>33</v>
      </c>
      <c r="F632" s="273"/>
      <c r="G632" s="12" t="s">
        <v>21</v>
      </c>
      <c r="H632" s="4" t="s">
        <v>22</v>
      </c>
      <c r="I632" s="4" t="s">
        <v>23</v>
      </c>
      <c r="J632" s="4" t="s">
        <v>7</v>
      </c>
    </row>
    <row r="633" spans="1:10" ht="25.9" customHeight="1" x14ac:dyDescent="0.2">
      <c r="A633" s="14" t="s">
        <v>34</v>
      </c>
      <c r="B633" s="15" t="s">
        <v>972</v>
      </c>
      <c r="C633" s="14" t="s">
        <v>25</v>
      </c>
      <c r="D633" s="14" t="s">
        <v>973</v>
      </c>
      <c r="E633" s="287" t="s">
        <v>308</v>
      </c>
      <c r="F633" s="287"/>
      <c r="G633" s="16" t="s">
        <v>30</v>
      </c>
      <c r="H633" s="18">
        <v>1</v>
      </c>
      <c r="I633" s="17">
        <v>10.94</v>
      </c>
      <c r="J633" s="17">
        <v>10.94</v>
      </c>
    </row>
    <row r="634" spans="1:10" ht="25.9" customHeight="1" x14ac:dyDescent="0.2">
      <c r="A634" s="19" t="s">
        <v>35</v>
      </c>
      <c r="B634" s="20" t="s">
        <v>429</v>
      </c>
      <c r="C634" s="19" t="s">
        <v>25</v>
      </c>
      <c r="D634" s="19" t="s">
        <v>430</v>
      </c>
      <c r="E634" s="286" t="s">
        <v>36</v>
      </c>
      <c r="F634" s="286"/>
      <c r="G634" s="21" t="s">
        <v>29</v>
      </c>
      <c r="H634" s="22">
        <v>6.6299999999999998E-2</v>
      </c>
      <c r="I634" s="23">
        <v>16.11</v>
      </c>
      <c r="J634" s="23">
        <v>1.06</v>
      </c>
    </row>
    <row r="635" spans="1:10" ht="24" customHeight="1" x14ac:dyDescent="0.2">
      <c r="A635" s="19" t="s">
        <v>35</v>
      </c>
      <c r="B635" s="20" t="s">
        <v>431</v>
      </c>
      <c r="C635" s="19" t="s">
        <v>25</v>
      </c>
      <c r="D635" s="19" t="s">
        <v>432</v>
      </c>
      <c r="E635" s="286" t="s">
        <v>36</v>
      </c>
      <c r="F635" s="286"/>
      <c r="G635" s="21" t="s">
        <v>29</v>
      </c>
      <c r="H635" s="22">
        <v>6.6299999999999998E-2</v>
      </c>
      <c r="I635" s="23">
        <v>20.39</v>
      </c>
      <c r="J635" s="23">
        <v>1.35</v>
      </c>
    </row>
    <row r="636" spans="1:10" ht="39" customHeight="1" x14ac:dyDescent="0.2">
      <c r="A636" s="24" t="s">
        <v>39</v>
      </c>
      <c r="B636" s="25" t="s">
        <v>775</v>
      </c>
      <c r="C636" s="24" t="s">
        <v>25</v>
      </c>
      <c r="D636" s="24" t="s">
        <v>776</v>
      </c>
      <c r="E636" s="285" t="s">
        <v>40</v>
      </c>
      <c r="F636" s="285"/>
      <c r="G636" s="26" t="s">
        <v>30</v>
      </c>
      <c r="H636" s="27">
        <v>1</v>
      </c>
      <c r="I636" s="28">
        <v>1.1599999999999999</v>
      </c>
      <c r="J636" s="28">
        <v>1.1599999999999999</v>
      </c>
    </row>
    <row r="637" spans="1:10" ht="24" customHeight="1" x14ac:dyDescent="0.2">
      <c r="A637" s="24" t="s">
        <v>39</v>
      </c>
      <c r="B637" s="25" t="s">
        <v>1112</v>
      </c>
      <c r="C637" s="24" t="s">
        <v>25</v>
      </c>
      <c r="D637" s="24" t="s">
        <v>1113</v>
      </c>
      <c r="E637" s="285" t="s">
        <v>40</v>
      </c>
      <c r="F637" s="285"/>
      <c r="G637" s="26" t="s">
        <v>30</v>
      </c>
      <c r="H637" s="27">
        <v>1</v>
      </c>
      <c r="I637" s="28">
        <v>7.37</v>
      </c>
      <c r="J637" s="28">
        <v>7.37</v>
      </c>
    </row>
    <row r="638" spans="1:10" ht="25.5" x14ac:dyDescent="0.2">
      <c r="A638" s="29"/>
      <c r="B638" s="29"/>
      <c r="C638" s="29"/>
      <c r="D638" s="29"/>
      <c r="E638" s="29" t="s">
        <v>44</v>
      </c>
      <c r="F638" s="30">
        <v>1.0285960471753999</v>
      </c>
      <c r="G638" s="29" t="s">
        <v>45</v>
      </c>
      <c r="H638" s="30">
        <v>0.88</v>
      </c>
      <c r="I638" s="29" t="s">
        <v>46</v>
      </c>
      <c r="J638" s="30">
        <v>1.9100000000000001</v>
      </c>
    </row>
    <row r="639" spans="1:10" ht="15" thickBot="1" x14ac:dyDescent="0.25">
      <c r="A639" s="29"/>
      <c r="B639" s="29"/>
      <c r="C639" s="29"/>
      <c r="D639" s="29"/>
      <c r="E639" s="29" t="s">
        <v>47</v>
      </c>
      <c r="F639" s="30">
        <v>2.67</v>
      </c>
      <c r="G639" s="29"/>
      <c r="H639" s="284" t="s">
        <v>48</v>
      </c>
      <c r="I639" s="284"/>
      <c r="J639" s="30">
        <v>13.61</v>
      </c>
    </row>
    <row r="640" spans="1:10" ht="1.1499999999999999" customHeight="1" thickTop="1" x14ac:dyDescent="0.2">
      <c r="A640" s="31"/>
      <c r="B640" s="31"/>
      <c r="C640" s="31"/>
      <c r="D640" s="31"/>
      <c r="E640" s="31"/>
      <c r="F640" s="31"/>
      <c r="G640" s="31"/>
      <c r="H640" s="31"/>
      <c r="I640" s="31"/>
      <c r="J640" s="31"/>
    </row>
    <row r="641" spans="1:10" ht="18" customHeight="1" x14ac:dyDescent="0.2">
      <c r="A641" s="3" t="s">
        <v>728</v>
      </c>
      <c r="B641" s="4" t="s">
        <v>19</v>
      </c>
      <c r="C641" s="3" t="s">
        <v>20</v>
      </c>
      <c r="D641" s="3" t="s">
        <v>6</v>
      </c>
      <c r="E641" s="273" t="s">
        <v>33</v>
      </c>
      <c r="F641" s="273"/>
      <c r="G641" s="12" t="s">
        <v>21</v>
      </c>
      <c r="H641" s="4" t="s">
        <v>22</v>
      </c>
      <c r="I641" s="4" t="s">
        <v>23</v>
      </c>
      <c r="J641" s="4" t="s">
        <v>7</v>
      </c>
    </row>
    <row r="642" spans="1:10" ht="25.9" customHeight="1" x14ac:dyDescent="0.2">
      <c r="A642" s="14" t="s">
        <v>34</v>
      </c>
      <c r="B642" s="15" t="s">
        <v>974</v>
      </c>
      <c r="C642" s="14" t="s">
        <v>25</v>
      </c>
      <c r="D642" s="14" t="s">
        <v>975</v>
      </c>
      <c r="E642" s="287" t="s">
        <v>308</v>
      </c>
      <c r="F642" s="287"/>
      <c r="G642" s="16" t="s">
        <v>30</v>
      </c>
      <c r="H642" s="18">
        <v>1</v>
      </c>
      <c r="I642" s="17">
        <v>9.5299999999999994</v>
      </c>
      <c r="J642" s="17">
        <v>9.5299999999999994</v>
      </c>
    </row>
    <row r="643" spans="1:10" ht="25.9" customHeight="1" x14ac:dyDescent="0.2">
      <c r="A643" s="19" t="s">
        <v>35</v>
      </c>
      <c r="B643" s="20" t="s">
        <v>429</v>
      </c>
      <c r="C643" s="19" t="s">
        <v>25</v>
      </c>
      <c r="D643" s="19" t="s">
        <v>430</v>
      </c>
      <c r="E643" s="286" t="s">
        <v>36</v>
      </c>
      <c r="F643" s="286"/>
      <c r="G643" s="21" t="s">
        <v>29</v>
      </c>
      <c r="H643" s="22">
        <v>3.5200000000000002E-2</v>
      </c>
      <c r="I643" s="23">
        <v>16.11</v>
      </c>
      <c r="J643" s="23">
        <v>0.56000000000000005</v>
      </c>
    </row>
    <row r="644" spans="1:10" ht="24" customHeight="1" x14ac:dyDescent="0.2">
      <c r="A644" s="19" t="s">
        <v>35</v>
      </c>
      <c r="B644" s="20" t="s">
        <v>431</v>
      </c>
      <c r="C644" s="19" t="s">
        <v>25</v>
      </c>
      <c r="D644" s="19" t="s">
        <v>432</v>
      </c>
      <c r="E644" s="286" t="s">
        <v>36</v>
      </c>
      <c r="F644" s="286"/>
      <c r="G644" s="21" t="s">
        <v>29</v>
      </c>
      <c r="H644" s="22">
        <v>3.5200000000000002E-2</v>
      </c>
      <c r="I644" s="23">
        <v>20.39</v>
      </c>
      <c r="J644" s="23">
        <v>0.71</v>
      </c>
    </row>
    <row r="645" spans="1:10" ht="39" customHeight="1" x14ac:dyDescent="0.2">
      <c r="A645" s="24" t="s">
        <v>39</v>
      </c>
      <c r="B645" s="25" t="s">
        <v>1114</v>
      </c>
      <c r="C645" s="24" t="s">
        <v>25</v>
      </c>
      <c r="D645" s="24" t="s">
        <v>1115</v>
      </c>
      <c r="E645" s="285" t="s">
        <v>40</v>
      </c>
      <c r="F645" s="285"/>
      <c r="G645" s="26" t="s">
        <v>30</v>
      </c>
      <c r="H645" s="27">
        <v>1</v>
      </c>
      <c r="I645" s="28">
        <v>0.89</v>
      </c>
      <c r="J645" s="28">
        <v>0.89</v>
      </c>
    </row>
    <row r="646" spans="1:10" ht="24" customHeight="1" x14ac:dyDescent="0.2">
      <c r="A646" s="24" t="s">
        <v>39</v>
      </c>
      <c r="B646" s="25" t="s">
        <v>1112</v>
      </c>
      <c r="C646" s="24" t="s">
        <v>25</v>
      </c>
      <c r="D646" s="24" t="s">
        <v>1113</v>
      </c>
      <c r="E646" s="285" t="s">
        <v>40</v>
      </c>
      <c r="F646" s="285"/>
      <c r="G646" s="26" t="s">
        <v>30</v>
      </c>
      <c r="H646" s="27">
        <v>1</v>
      </c>
      <c r="I646" s="28">
        <v>7.37</v>
      </c>
      <c r="J646" s="28">
        <v>7.37</v>
      </c>
    </row>
    <row r="647" spans="1:10" ht="25.5" x14ac:dyDescent="0.2">
      <c r="A647" s="29"/>
      <c r="B647" s="29"/>
      <c r="C647" s="29"/>
      <c r="D647" s="29"/>
      <c r="E647" s="29" t="s">
        <v>44</v>
      </c>
      <c r="F647" s="30">
        <v>0.54391728149065643</v>
      </c>
      <c r="G647" s="29" t="s">
        <v>45</v>
      </c>
      <c r="H647" s="30">
        <v>0.47</v>
      </c>
      <c r="I647" s="29" t="s">
        <v>46</v>
      </c>
      <c r="J647" s="30">
        <v>1.01</v>
      </c>
    </row>
    <row r="648" spans="1:10" ht="15" thickBot="1" x14ac:dyDescent="0.25">
      <c r="A648" s="29"/>
      <c r="B648" s="29"/>
      <c r="C648" s="29"/>
      <c r="D648" s="29"/>
      <c r="E648" s="29" t="s">
        <v>47</v>
      </c>
      <c r="F648" s="30">
        <v>2.3199999999999998</v>
      </c>
      <c r="G648" s="29"/>
      <c r="H648" s="284" t="s">
        <v>48</v>
      </c>
      <c r="I648" s="284"/>
      <c r="J648" s="30">
        <v>11.85</v>
      </c>
    </row>
    <row r="649" spans="1:10" ht="1.1499999999999999" customHeight="1" thickTop="1" x14ac:dyDescent="0.2">
      <c r="A649" s="31"/>
      <c r="B649" s="31"/>
      <c r="C649" s="31"/>
      <c r="D649" s="31"/>
      <c r="E649" s="31"/>
      <c r="F649" s="31"/>
      <c r="G649" s="31"/>
      <c r="H649" s="31"/>
      <c r="I649" s="31"/>
      <c r="J649" s="31"/>
    </row>
    <row r="650" spans="1:10" ht="18" customHeight="1" x14ac:dyDescent="0.2">
      <c r="A650" s="3" t="s">
        <v>729</v>
      </c>
      <c r="B650" s="4" t="s">
        <v>19</v>
      </c>
      <c r="C650" s="3" t="s">
        <v>20</v>
      </c>
      <c r="D650" s="3" t="s">
        <v>6</v>
      </c>
      <c r="E650" s="273" t="s">
        <v>33</v>
      </c>
      <c r="F650" s="273"/>
      <c r="G650" s="12" t="s">
        <v>21</v>
      </c>
      <c r="H650" s="4" t="s">
        <v>22</v>
      </c>
      <c r="I650" s="4" t="s">
        <v>23</v>
      </c>
      <c r="J650" s="4" t="s">
        <v>7</v>
      </c>
    </row>
    <row r="651" spans="1:10" ht="25.9" customHeight="1" x14ac:dyDescent="0.2">
      <c r="A651" s="14" t="s">
        <v>34</v>
      </c>
      <c r="B651" s="15" t="s">
        <v>976</v>
      </c>
      <c r="C651" s="14" t="s">
        <v>25</v>
      </c>
      <c r="D651" s="14" t="s">
        <v>977</v>
      </c>
      <c r="E651" s="287" t="s">
        <v>308</v>
      </c>
      <c r="F651" s="287"/>
      <c r="G651" s="16" t="s">
        <v>30</v>
      </c>
      <c r="H651" s="18">
        <v>1</v>
      </c>
      <c r="I651" s="17">
        <v>9.99</v>
      </c>
      <c r="J651" s="17">
        <v>9.99</v>
      </c>
    </row>
    <row r="652" spans="1:10" ht="25.9" customHeight="1" x14ac:dyDescent="0.2">
      <c r="A652" s="19" t="s">
        <v>35</v>
      </c>
      <c r="B652" s="20" t="s">
        <v>429</v>
      </c>
      <c r="C652" s="19" t="s">
        <v>25</v>
      </c>
      <c r="D652" s="19" t="s">
        <v>430</v>
      </c>
      <c r="E652" s="286" t="s">
        <v>36</v>
      </c>
      <c r="F652" s="286"/>
      <c r="G652" s="21" t="s">
        <v>29</v>
      </c>
      <c r="H652" s="22">
        <v>4.7600000000000003E-2</v>
      </c>
      <c r="I652" s="23">
        <v>16.11</v>
      </c>
      <c r="J652" s="23">
        <v>0.76</v>
      </c>
    </row>
    <row r="653" spans="1:10" ht="24" customHeight="1" x14ac:dyDescent="0.2">
      <c r="A653" s="19" t="s">
        <v>35</v>
      </c>
      <c r="B653" s="20" t="s">
        <v>431</v>
      </c>
      <c r="C653" s="19" t="s">
        <v>25</v>
      </c>
      <c r="D653" s="19" t="s">
        <v>432</v>
      </c>
      <c r="E653" s="286" t="s">
        <v>36</v>
      </c>
      <c r="F653" s="286"/>
      <c r="G653" s="21" t="s">
        <v>29</v>
      </c>
      <c r="H653" s="22">
        <v>4.7600000000000003E-2</v>
      </c>
      <c r="I653" s="23">
        <v>20.39</v>
      </c>
      <c r="J653" s="23">
        <v>0.97</v>
      </c>
    </row>
    <row r="654" spans="1:10" ht="39" customHeight="1" x14ac:dyDescent="0.2">
      <c r="A654" s="24" t="s">
        <v>39</v>
      </c>
      <c r="B654" s="25" t="s">
        <v>1114</v>
      </c>
      <c r="C654" s="24" t="s">
        <v>25</v>
      </c>
      <c r="D654" s="24" t="s">
        <v>1115</v>
      </c>
      <c r="E654" s="285" t="s">
        <v>40</v>
      </c>
      <c r="F654" s="285"/>
      <c r="G654" s="26" t="s">
        <v>30</v>
      </c>
      <c r="H654" s="27">
        <v>1</v>
      </c>
      <c r="I654" s="28">
        <v>0.89</v>
      </c>
      <c r="J654" s="28">
        <v>0.89</v>
      </c>
    </row>
    <row r="655" spans="1:10" ht="24" customHeight="1" x14ac:dyDescent="0.2">
      <c r="A655" s="24" t="s">
        <v>39</v>
      </c>
      <c r="B655" s="25" t="s">
        <v>1112</v>
      </c>
      <c r="C655" s="24" t="s">
        <v>25</v>
      </c>
      <c r="D655" s="24" t="s">
        <v>1113</v>
      </c>
      <c r="E655" s="285" t="s">
        <v>40</v>
      </c>
      <c r="F655" s="285"/>
      <c r="G655" s="26" t="s">
        <v>30</v>
      </c>
      <c r="H655" s="27">
        <v>1</v>
      </c>
      <c r="I655" s="28">
        <v>7.37</v>
      </c>
      <c r="J655" s="28">
        <v>7.37</v>
      </c>
    </row>
    <row r="656" spans="1:10" ht="25.5" x14ac:dyDescent="0.2">
      <c r="A656" s="29"/>
      <c r="B656" s="29"/>
      <c r="C656" s="29"/>
      <c r="D656" s="29"/>
      <c r="E656" s="29" t="s">
        <v>44</v>
      </c>
      <c r="F656" s="30">
        <v>0.73778878776455381</v>
      </c>
      <c r="G656" s="29" t="s">
        <v>45</v>
      </c>
      <c r="H656" s="30">
        <v>0.63</v>
      </c>
      <c r="I656" s="29" t="s">
        <v>46</v>
      </c>
      <c r="J656" s="30">
        <v>1.37</v>
      </c>
    </row>
    <row r="657" spans="1:10" ht="15" thickBot="1" x14ac:dyDescent="0.25">
      <c r="A657" s="29"/>
      <c r="B657" s="29"/>
      <c r="C657" s="29"/>
      <c r="D657" s="29"/>
      <c r="E657" s="29" t="s">
        <v>47</v>
      </c>
      <c r="F657" s="30">
        <v>2.4300000000000002</v>
      </c>
      <c r="G657" s="29"/>
      <c r="H657" s="284" t="s">
        <v>48</v>
      </c>
      <c r="I657" s="284"/>
      <c r="J657" s="30">
        <v>12.42</v>
      </c>
    </row>
    <row r="658" spans="1:10" ht="1.1499999999999999" customHeight="1" thickTop="1" x14ac:dyDescent="0.2">
      <c r="A658" s="31"/>
      <c r="B658" s="31"/>
      <c r="C658" s="31"/>
      <c r="D658" s="31"/>
      <c r="E658" s="31"/>
      <c r="F658" s="31"/>
      <c r="G658" s="31"/>
      <c r="H658" s="31"/>
      <c r="I658" s="31"/>
      <c r="J658" s="31"/>
    </row>
    <row r="659" spans="1:10" ht="18" customHeight="1" x14ac:dyDescent="0.2">
      <c r="A659" s="3" t="s">
        <v>730</v>
      </c>
      <c r="B659" s="4" t="s">
        <v>19</v>
      </c>
      <c r="C659" s="3" t="s">
        <v>20</v>
      </c>
      <c r="D659" s="3" t="s">
        <v>6</v>
      </c>
      <c r="E659" s="273" t="s">
        <v>33</v>
      </c>
      <c r="F659" s="273"/>
      <c r="G659" s="12" t="s">
        <v>21</v>
      </c>
      <c r="H659" s="4" t="s">
        <v>22</v>
      </c>
      <c r="I659" s="4" t="s">
        <v>23</v>
      </c>
      <c r="J659" s="4" t="s">
        <v>7</v>
      </c>
    </row>
    <row r="660" spans="1:10" ht="52.15" customHeight="1" x14ac:dyDescent="0.2">
      <c r="A660" s="14" t="s">
        <v>34</v>
      </c>
      <c r="B660" s="15" t="s">
        <v>311</v>
      </c>
      <c r="C660" s="14" t="s">
        <v>25</v>
      </c>
      <c r="D660" s="14" t="s">
        <v>312</v>
      </c>
      <c r="E660" s="287" t="s">
        <v>308</v>
      </c>
      <c r="F660" s="287"/>
      <c r="G660" s="16" t="s">
        <v>30</v>
      </c>
      <c r="H660" s="18">
        <v>1</v>
      </c>
      <c r="I660" s="17">
        <v>309.39999999999998</v>
      </c>
      <c r="J660" s="17">
        <v>309.39999999999998</v>
      </c>
    </row>
    <row r="661" spans="1:10" ht="52.15" customHeight="1" x14ac:dyDescent="0.2">
      <c r="A661" s="19" t="s">
        <v>35</v>
      </c>
      <c r="B661" s="20" t="s">
        <v>427</v>
      </c>
      <c r="C661" s="19" t="s">
        <v>25</v>
      </c>
      <c r="D661" s="19" t="s">
        <v>428</v>
      </c>
      <c r="E661" s="286" t="s">
        <v>36</v>
      </c>
      <c r="F661" s="286"/>
      <c r="G661" s="21" t="s">
        <v>27</v>
      </c>
      <c r="H661" s="22">
        <v>1.17E-2</v>
      </c>
      <c r="I661" s="23">
        <v>538.79999999999995</v>
      </c>
      <c r="J661" s="23">
        <v>6.3</v>
      </c>
    </row>
    <row r="662" spans="1:10" ht="25.9" customHeight="1" x14ac:dyDescent="0.2">
      <c r="A662" s="19" t="s">
        <v>35</v>
      </c>
      <c r="B662" s="20" t="s">
        <v>429</v>
      </c>
      <c r="C662" s="19" t="s">
        <v>25</v>
      </c>
      <c r="D662" s="19" t="s">
        <v>430</v>
      </c>
      <c r="E662" s="286" t="s">
        <v>36</v>
      </c>
      <c r="F662" s="286"/>
      <c r="G662" s="21" t="s">
        <v>29</v>
      </c>
      <c r="H662" s="22">
        <v>0.48110000000000003</v>
      </c>
      <c r="I662" s="23">
        <v>16.11</v>
      </c>
      <c r="J662" s="23">
        <v>7.75</v>
      </c>
    </row>
    <row r="663" spans="1:10" ht="24" customHeight="1" x14ac:dyDescent="0.2">
      <c r="A663" s="19" t="s">
        <v>35</v>
      </c>
      <c r="B663" s="20" t="s">
        <v>431</v>
      </c>
      <c r="C663" s="19" t="s">
        <v>25</v>
      </c>
      <c r="D663" s="19" t="s">
        <v>432</v>
      </c>
      <c r="E663" s="286" t="s">
        <v>36</v>
      </c>
      <c r="F663" s="286"/>
      <c r="G663" s="21" t="s">
        <v>29</v>
      </c>
      <c r="H663" s="22">
        <v>0.48110000000000003</v>
      </c>
      <c r="I663" s="23">
        <v>20.39</v>
      </c>
      <c r="J663" s="23">
        <v>9.8000000000000007</v>
      </c>
    </row>
    <row r="664" spans="1:10" ht="39" customHeight="1" x14ac:dyDescent="0.2">
      <c r="A664" s="24" t="s">
        <v>39</v>
      </c>
      <c r="B664" s="25" t="s">
        <v>633</v>
      </c>
      <c r="C664" s="24" t="s">
        <v>25</v>
      </c>
      <c r="D664" s="24" t="s">
        <v>634</v>
      </c>
      <c r="E664" s="285" t="s">
        <v>40</v>
      </c>
      <c r="F664" s="285"/>
      <c r="G664" s="26" t="s">
        <v>30</v>
      </c>
      <c r="H664" s="27">
        <v>1</v>
      </c>
      <c r="I664" s="28">
        <v>285.55</v>
      </c>
      <c r="J664" s="28">
        <v>285.55</v>
      </c>
    </row>
    <row r="665" spans="1:10" ht="25.5" x14ac:dyDescent="0.2">
      <c r="A665" s="29"/>
      <c r="B665" s="29"/>
      <c r="C665" s="29"/>
      <c r="D665" s="29"/>
      <c r="E665" s="29" t="s">
        <v>44</v>
      </c>
      <c r="F665" s="30">
        <v>8.3526307286337449</v>
      </c>
      <c r="G665" s="29" t="s">
        <v>45</v>
      </c>
      <c r="H665" s="30">
        <v>7.16</v>
      </c>
      <c r="I665" s="29" t="s">
        <v>46</v>
      </c>
      <c r="J665" s="30">
        <v>15.51</v>
      </c>
    </row>
    <row r="666" spans="1:10" ht="15" thickBot="1" x14ac:dyDescent="0.25">
      <c r="A666" s="29"/>
      <c r="B666" s="29"/>
      <c r="C666" s="29"/>
      <c r="D666" s="29"/>
      <c r="E666" s="29" t="s">
        <v>47</v>
      </c>
      <c r="F666" s="30">
        <v>75.55</v>
      </c>
      <c r="G666" s="29"/>
      <c r="H666" s="284" t="s">
        <v>48</v>
      </c>
      <c r="I666" s="284"/>
      <c r="J666" s="30">
        <v>384.95</v>
      </c>
    </row>
    <row r="667" spans="1:10" ht="1.1499999999999999" customHeight="1" thickTop="1" x14ac:dyDescent="0.2">
      <c r="A667" s="31"/>
      <c r="B667" s="31"/>
      <c r="C667" s="31"/>
      <c r="D667" s="31"/>
      <c r="E667" s="31"/>
      <c r="F667" s="31"/>
      <c r="G667" s="31"/>
      <c r="H667" s="31"/>
      <c r="I667" s="31"/>
      <c r="J667" s="31"/>
    </row>
    <row r="668" spans="1:10" ht="18" customHeight="1" x14ac:dyDescent="0.2">
      <c r="A668" s="3" t="s">
        <v>731</v>
      </c>
      <c r="B668" s="4" t="s">
        <v>19</v>
      </c>
      <c r="C668" s="3" t="s">
        <v>20</v>
      </c>
      <c r="D668" s="3" t="s">
        <v>6</v>
      </c>
      <c r="E668" s="273" t="s">
        <v>33</v>
      </c>
      <c r="F668" s="273"/>
      <c r="G668" s="12" t="s">
        <v>21</v>
      </c>
      <c r="H668" s="4" t="s">
        <v>22</v>
      </c>
      <c r="I668" s="4" t="s">
        <v>23</v>
      </c>
      <c r="J668" s="4" t="s">
        <v>7</v>
      </c>
    </row>
    <row r="669" spans="1:10" ht="25.9" customHeight="1" x14ac:dyDescent="0.2">
      <c r="A669" s="14" t="s">
        <v>34</v>
      </c>
      <c r="B669" s="15" t="s">
        <v>754</v>
      </c>
      <c r="C669" s="14" t="s">
        <v>25</v>
      </c>
      <c r="D669" s="14" t="s">
        <v>755</v>
      </c>
      <c r="E669" s="287" t="s">
        <v>304</v>
      </c>
      <c r="F669" s="287"/>
      <c r="G669" s="16" t="s">
        <v>26</v>
      </c>
      <c r="H669" s="18">
        <v>1</v>
      </c>
      <c r="I669" s="17">
        <v>4.9400000000000004</v>
      </c>
      <c r="J669" s="17">
        <v>4.9400000000000004</v>
      </c>
    </row>
    <row r="670" spans="1:10" ht="25.9" customHeight="1" x14ac:dyDescent="0.2">
      <c r="A670" s="19" t="s">
        <v>35</v>
      </c>
      <c r="B670" s="20" t="s">
        <v>429</v>
      </c>
      <c r="C670" s="19" t="s">
        <v>25</v>
      </c>
      <c r="D670" s="19" t="s">
        <v>430</v>
      </c>
      <c r="E670" s="286" t="s">
        <v>36</v>
      </c>
      <c r="F670" s="286"/>
      <c r="G670" s="21" t="s">
        <v>29</v>
      </c>
      <c r="H670" s="22">
        <v>3.4000000000000002E-2</v>
      </c>
      <c r="I670" s="23">
        <v>16.11</v>
      </c>
      <c r="J670" s="23">
        <v>0.54</v>
      </c>
    </row>
    <row r="671" spans="1:10" ht="24" customHeight="1" x14ac:dyDescent="0.2">
      <c r="A671" s="19" t="s">
        <v>35</v>
      </c>
      <c r="B671" s="20" t="s">
        <v>431</v>
      </c>
      <c r="C671" s="19" t="s">
        <v>25</v>
      </c>
      <c r="D671" s="19" t="s">
        <v>432</v>
      </c>
      <c r="E671" s="286" t="s">
        <v>36</v>
      </c>
      <c r="F671" s="286"/>
      <c r="G671" s="21" t="s">
        <v>29</v>
      </c>
      <c r="H671" s="22">
        <v>0.216</v>
      </c>
      <c r="I671" s="23">
        <v>20.39</v>
      </c>
      <c r="J671" s="23">
        <v>4.4000000000000004</v>
      </c>
    </row>
    <row r="672" spans="1:10" ht="25.5" x14ac:dyDescent="0.2">
      <c r="A672" s="29"/>
      <c r="B672" s="29"/>
      <c r="C672" s="29"/>
      <c r="D672" s="29"/>
      <c r="E672" s="29" t="s">
        <v>44</v>
      </c>
      <c r="F672" s="30">
        <v>2.1487425278690289</v>
      </c>
      <c r="G672" s="29" t="s">
        <v>45</v>
      </c>
      <c r="H672" s="30">
        <v>1.84</v>
      </c>
      <c r="I672" s="29" t="s">
        <v>46</v>
      </c>
      <c r="J672" s="30">
        <v>3.99</v>
      </c>
    </row>
    <row r="673" spans="1:10" ht="15" thickBot="1" x14ac:dyDescent="0.25">
      <c r="A673" s="29"/>
      <c r="B673" s="29"/>
      <c r="C673" s="29"/>
      <c r="D673" s="29"/>
      <c r="E673" s="29" t="s">
        <v>47</v>
      </c>
      <c r="F673" s="30">
        <v>1.2</v>
      </c>
      <c r="G673" s="29"/>
      <c r="H673" s="284" t="s">
        <v>48</v>
      </c>
      <c r="I673" s="284"/>
      <c r="J673" s="30">
        <v>6.14</v>
      </c>
    </row>
    <row r="674" spans="1:10" ht="1.1499999999999999" customHeight="1" thickTop="1" x14ac:dyDescent="0.2">
      <c r="A674" s="31"/>
      <c r="B674" s="31"/>
      <c r="C674" s="31"/>
      <c r="D674" s="31"/>
      <c r="E674" s="31"/>
      <c r="F674" s="31"/>
      <c r="G674" s="31"/>
      <c r="H674" s="31"/>
      <c r="I674" s="31"/>
      <c r="J674" s="31"/>
    </row>
    <row r="675" spans="1:10" ht="18" customHeight="1" x14ac:dyDescent="0.2">
      <c r="A675" s="3" t="s">
        <v>732</v>
      </c>
      <c r="B675" s="4" t="s">
        <v>19</v>
      </c>
      <c r="C675" s="3" t="s">
        <v>20</v>
      </c>
      <c r="D675" s="3" t="s">
        <v>6</v>
      </c>
      <c r="E675" s="273" t="s">
        <v>33</v>
      </c>
      <c r="F675" s="273"/>
      <c r="G675" s="12" t="s">
        <v>21</v>
      </c>
      <c r="H675" s="4" t="s">
        <v>22</v>
      </c>
      <c r="I675" s="4" t="s">
        <v>23</v>
      </c>
      <c r="J675" s="4" t="s">
        <v>7</v>
      </c>
    </row>
    <row r="676" spans="1:10" ht="39" customHeight="1" x14ac:dyDescent="0.2">
      <c r="A676" s="14" t="s">
        <v>34</v>
      </c>
      <c r="B676" s="15" t="s">
        <v>978</v>
      </c>
      <c r="C676" s="14" t="s">
        <v>25</v>
      </c>
      <c r="D676" s="14" t="s">
        <v>979</v>
      </c>
      <c r="E676" s="287" t="s">
        <v>308</v>
      </c>
      <c r="F676" s="287"/>
      <c r="G676" s="16" t="s">
        <v>26</v>
      </c>
      <c r="H676" s="18">
        <v>1</v>
      </c>
      <c r="I676" s="17">
        <v>7.42</v>
      </c>
      <c r="J676" s="17">
        <v>7.42</v>
      </c>
    </row>
    <row r="677" spans="1:10" ht="25.9" customHeight="1" x14ac:dyDescent="0.2">
      <c r="A677" s="19" t="s">
        <v>35</v>
      </c>
      <c r="B677" s="20" t="s">
        <v>429</v>
      </c>
      <c r="C677" s="19" t="s">
        <v>25</v>
      </c>
      <c r="D677" s="19" t="s">
        <v>430</v>
      </c>
      <c r="E677" s="286" t="s">
        <v>36</v>
      </c>
      <c r="F677" s="286"/>
      <c r="G677" s="21" t="s">
        <v>29</v>
      </c>
      <c r="H677" s="22">
        <v>8.5999999999999993E-2</v>
      </c>
      <c r="I677" s="23">
        <v>16.11</v>
      </c>
      <c r="J677" s="23">
        <v>1.38</v>
      </c>
    </row>
    <row r="678" spans="1:10" ht="24" customHeight="1" x14ac:dyDescent="0.2">
      <c r="A678" s="19" t="s">
        <v>35</v>
      </c>
      <c r="B678" s="20" t="s">
        <v>431</v>
      </c>
      <c r="C678" s="19" t="s">
        <v>25</v>
      </c>
      <c r="D678" s="19" t="s">
        <v>432</v>
      </c>
      <c r="E678" s="286" t="s">
        <v>36</v>
      </c>
      <c r="F678" s="286"/>
      <c r="G678" s="21" t="s">
        <v>29</v>
      </c>
      <c r="H678" s="22">
        <v>8.5999999999999993E-2</v>
      </c>
      <c r="I678" s="23">
        <v>20.39</v>
      </c>
      <c r="J678" s="23">
        <v>1.75</v>
      </c>
    </row>
    <row r="679" spans="1:10" ht="25.9" customHeight="1" x14ac:dyDescent="0.2">
      <c r="A679" s="24" t="s">
        <v>39</v>
      </c>
      <c r="B679" s="25" t="s">
        <v>1116</v>
      </c>
      <c r="C679" s="24" t="s">
        <v>25</v>
      </c>
      <c r="D679" s="24" t="s">
        <v>1117</v>
      </c>
      <c r="E679" s="285" t="s">
        <v>40</v>
      </c>
      <c r="F679" s="285"/>
      <c r="G679" s="26" t="s">
        <v>26</v>
      </c>
      <c r="H679" s="27">
        <v>1.1000000000000001</v>
      </c>
      <c r="I679" s="28">
        <v>3.87</v>
      </c>
      <c r="J679" s="28">
        <v>4.25</v>
      </c>
    </row>
    <row r="680" spans="1:10" ht="25.9" customHeight="1" x14ac:dyDescent="0.2">
      <c r="A680" s="24" t="s">
        <v>39</v>
      </c>
      <c r="B680" s="25" t="s">
        <v>91</v>
      </c>
      <c r="C680" s="24" t="s">
        <v>25</v>
      </c>
      <c r="D680" s="24" t="s">
        <v>92</v>
      </c>
      <c r="E680" s="285" t="s">
        <v>40</v>
      </c>
      <c r="F680" s="285"/>
      <c r="G680" s="26" t="s">
        <v>43</v>
      </c>
      <c r="H680" s="27">
        <v>2E-3</v>
      </c>
      <c r="I680" s="28">
        <v>24.76</v>
      </c>
      <c r="J680" s="28">
        <v>0.04</v>
      </c>
    </row>
    <row r="681" spans="1:10" ht="25.5" x14ac:dyDescent="0.2">
      <c r="A681" s="29"/>
      <c r="B681" s="29"/>
      <c r="C681" s="29"/>
      <c r="D681" s="29"/>
      <c r="E681" s="29" t="s">
        <v>44</v>
      </c>
      <c r="F681" s="30">
        <v>1.335559265442404</v>
      </c>
      <c r="G681" s="29" t="s">
        <v>45</v>
      </c>
      <c r="H681" s="30">
        <v>1.1399999999999999</v>
      </c>
      <c r="I681" s="29" t="s">
        <v>46</v>
      </c>
      <c r="J681" s="30">
        <v>2.48</v>
      </c>
    </row>
    <row r="682" spans="1:10" ht="15" thickBot="1" x14ac:dyDescent="0.25">
      <c r="A682" s="29"/>
      <c r="B682" s="29"/>
      <c r="C682" s="29"/>
      <c r="D682" s="29"/>
      <c r="E682" s="29" t="s">
        <v>47</v>
      </c>
      <c r="F682" s="30">
        <v>1.81</v>
      </c>
      <c r="G682" s="29"/>
      <c r="H682" s="284" t="s">
        <v>48</v>
      </c>
      <c r="I682" s="284"/>
      <c r="J682" s="30">
        <v>9.23</v>
      </c>
    </row>
    <row r="683" spans="1:10" ht="1.1499999999999999" customHeight="1" thickTop="1" x14ac:dyDescent="0.2">
      <c r="A683" s="31"/>
      <c r="B683" s="31"/>
      <c r="C683" s="31"/>
      <c r="D683" s="31"/>
      <c r="E683" s="31"/>
      <c r="F683" s="31"/>
      <c r="G683" s="31"/>
      <c r="H683" s="31"/>
      <c r="I683" s="31"/>
      <c r="J683" s="31"/>
    </row>
    <row r="684" spans="1:10" ht="18" customHeight="1" x14ac:dyDescent="0.2">
      <c r="A684" s="3" t="s">
        <v>733</v>
      </c>
      <c r="B684" s="4" t="s">
        <v>19</v>
      </c>
      <c r="C684" s="3" t="s">
        <v>20</v>
      </c>
      <c r="D684" s="3" t="s">
        <v>6</v>
      </c>
      <c r="E684" s="273" t="s">
        <v>33</v>
      </c>
      <c r="F684" s="273"/>
      <c r="G684" s="12" t="s">
        <v>21</v>
      </c>
      <c r="H684" s="4" t="s">
        <v>22</v>
      </c>
      <c r="I684" s="4" t="s">
        <v>23</v>
      </c>
      <c r="J684" s="4" t="s">
        <v>7</v>
      </c>
    </row>
    <row r="685" spans="1:10" ht="39" customHeight="1" x14ac:dyDescent="0.2">
      <c r="A685" s="14" t="s">
        <v>34</v>
      </c>
      <c r="B685" s="15" t="s">
        <v>980</v>
      </c>
      <c r="C685" s="14" t="s">
        <v>25</v>
      </c>
      <c r="D685" s="14" t="s">
        <v>981</v>
      </c>
      <c r="E685" s="287" t="s">
        <v>308</v>
      </c>
      <c r="F685" s="287"/>
      <c r="G685" s="16" t="s">
        <v>26</v>
      </c>
      <c r="H685" s="18">
        <v>1</v>
      </c>
      <c r="I685" s="17">
        <v>9.36</v>
      </c>
      <c r="J685" s="17">
        <v>9.36</v>
      </c>
    </row>
    <row r="686" spans="1:10" ht="25.9" customHeight="1" x14ac:dyDescent="0.2">
      <c r="A686" s="19" t="s">
        <v>35</v>
      </c>
      <c r="B686" s="20" t="s">
        <v>429</v>
      </c>
      <c r="C686" s="19" t="s">
        <v>25</v>
      </c>
      <c r="D686" s="19" t="s">
        <v>430</v>
      </c>
      <c r="E686" s="286" t="s">
        <v>36</v>
      </c>
      <c r="F686" s="286"/>
      <c r="G686" s="21" t="s">
        <v>29</v>
      </c>
      <c r="H686" s="22">
        <v>0.14899999999999999</v>
      </c>
      <c r="I686" s="23">
        <v>16.11</v>
      </c>
      <c r="J686" s="23">
        <v>2.4</v>
      </c>
    </row>
    <row r="687" spans="1:10" ht="24" customHeight="1" x14ac:dyDescent="0.2">
      <c r="A687" s="19" t="s">
        <v>35</v>
      </c>
      <c r="B687" s="20" t="s">
        <v>431</v>
      </c>
      <c r="C687" s="19" t="s">
        <v>25</v>
      </c>
      <c r="D687" s="19" t="s">
        <v>432</v>
      </c>
      <c r="E687" s="286" t="s">
        <v>36</v>
      </c>
      <c r="F687" s="286"/>
      <c r="G687" s="21" t="s">
        <v>29</v>
      </c>
      <c r="H687" s="22">
        <v>0.14899999999999999</v>
      </c>
      <c r="I687" s="23">
        <v>20.39</v>
      </c>
      <c r="J687" s="23">
        <v>3.03</v>
      </c>
    </row>
    <row r="688" spans="1:10" ht="25.9" customHeight="1" x14ac:dyDescent="0.2">
      <c r="A688" s="24" t="s">
        <v>39</v>
      </c>
      <c r="B688" s="25" t="s">
        <v>1116</v>
      </c>
      <c r="C688" s="24" t="s">
        <v>25</v>
      </c>
      <c r="D688" s="24" t="s">
        <v>1117</v>
      </c>
      <c r="E688" s="285" t="s">
        <v>40</v>
      </c>
      <c r="F688" s="285"/>
      <c r="G688" s="26" t="s">
        <v>26</v>
      </c>
      <c r="H688" s="27">
        <v>1.0169999999999999</v>
      </c>
      <c r="I688" s="28">
        <v>3.87</v>
      </c>
      <c r="J688" s="28">
        <v>3.93</v>
      </c>
    </row>
    <row r="689" spans="1:10" ht="25.5" x14ac:dyDescent="0.2">
      <c r="A689" s="29"/>
      <c r="B689" s="29"/>
      <c r="C689" s="29"/>
      <c r="D689" s="29"/>
      <c r="E689" s="29" t="s">
        <v>44</v>
      </c>
      <c r="F689" s="30">
        <v>2.3156874360493296</v>
      </c>
      <c r="G689" s="29" t="s">
        <v>45</v>
      </c>
      <c r="H689" s="30">
        <v>1.98</v>
      </c>
      <c r="I689" s="29" t="s">
        <v>46</v>
      </c>
      <c r="J689" s="30">
        <v>4.3</v>
      </c>
    </row>
    <row r="690" spans="1:10" ht="15" thickBot="1" x14ac:dyDescent="0.25">
      <c r="A690" s="29"/>
      <c r="B690" s="29"/>
      <c r="C690" s="29"/>
      <c r="D690" s="29"/>
      <c r="E690" s="29" t="s">
        <v>47</v>
      </c>
      <c r="F690" s="30">
        <v>2.2799999999999998</v>
      </c>
      <c r="G690" s="29"/>
      <c r="H690" s="284" t="s">
        <v>48</v>
      </c>
      <c r="I690" s="284"/>
      <c r="J690" s="30">
        <v>11.64</v>
      </c>
    </row>
    <row r="691" spans="1:10" ht="1.1499999999999999" customHeight="1" thickTop="1" x14ac:dyDescent="0.2">
      <c r="A691" s="31"/>
      <c r="B691" s="31"/>
      <c r="C691" s="31"/>
      <c r="D691" s="31"/>
      <c r="E691" s="31"/>
      <c r="F691" s="31"/>
      <c r="G691" s="31"/>
      <c r="H691" s="31"/>
      <c r="I691" s="31"/>
      <c r="J691" s="31"/>
    </row>
    <row r="692" spans="1:10" ht="18" customHeight="1" x14ac:dyDescent="0.2">
      <c r="A692" s="3" t="s">
        <v>734</v>
      </c>
      <c r="B692" s="4" t="s">
        <v>19</v>
      </c>
      <c r="C692" s="3" t="s">
        <v>20</v>
      </c>
      <c r="D692" s="3" t="s">
        <v>6</v>
      </c>
      <c r="E692" s="273" t="s">
        <v>33</v>
      </c>
      <c r="F692" s="273"/>
      <c r="G692" s="12" t="s">
        <v>21</v>
      </c>
      <c r="H692" s="4" t="s">
        <v>22</v>
      </c>
      <c r="I692" s="4" t="s">
        <v>23</v>
      </c>
      <c r="J692" s="4" t="s">
        <v>7</v>
      </c>
    </row>
    <row r="693" spans="1:10" ht="25.9" customHeight="1" x14ac:dyDescent="0.2">
      <c r="A693" s="14" t="s">
        <v>34</v>
      </c>
      <c r="B693" s="15" t="s">
        <v>316</v>
      </c>
      <c r="C693" s="14" t="s">
        <v>25</v>
      </c>
      <c r="D693" s="14" t="s">
        <v>713</v>
      </c>
      <c r="E693" s="287" t="s">
        <v>308</v>
      </c>
      <c r="F693" s="287"/>
      <c r="G693" s="16" t="s">
        <v>30</v>
      </c>
      <c r="H693" s="18">
        <v>1</v>
      </c>
      <c r="I693" s="17">
        <v>10.18</v>
      </c>
      <c r="J693" s="17">
        <v>10.18</v>
      </c>
    </row>
    <row r="694" spans="1:10" ht="25.9" customHeight="1" x14ac:dyDescent="0.2">
      <c r="A694" s="19" t="s">
        <v>35</v>
      </c>
      <c r="B694" s="20" t="s">
        <v>429</v>
      </c>
      <c r="C694" s="19" t="s">
        <v>25</v>
      </c>
      <c r="D694" s="19" t="s">
        <v>430</v>
      </c>
      <c r="E694" s="286" t="s">
        <v>36</v>
      </c>
      <c r="F694" s="286"/>
      <c r="G694" s="21" t="s">
        <v>29</v>
      </c>
      <c r="H694" s="22">
        <v>0.222</v>
      </c>
      <c r="I694" s="23">
        <v>16.11</v>
      </c>
      <c r="J694" s="23">
        <v>3.57</v>
      </c>
    </row>
    <row r="695" spans="1:10" ht="24" customHeight="1" x14ac:dyDescent="0.2">
      <c r="A695" s="19" t="s">
        <v>35</v>
      </c>
      <c r="B695" s="20" t="s">
        <v>431</v>
      </c>
      <c r="C695" s="19" t="s">
        <v>25</v>
      </c>
      <c r="D695" s="19" t="s">
        <v>432</v>
      </c>
      <c r="E695" s="286" t="s">
        <v>36</v>
      </c>
      <c r="F695" s="286"/>
      <c r="G695" s="21" t="s">
        <v>29</v>
      </c>
      <c r="H695" s="22">
        <v>0.222</v>
      </c>
      <c r="I695" s="23">
        <v>20.39</v>
      </c>
      <c r="J695" s="23">
        <v>4.5199999999999996</v>
      </c>
    </row>
    <row r="696" spans="1:10" ht="25.9" customHeight="1" x14ac:dyDescent="0.2">
      <c r="A696" s="24" t="s">
        <v>39</v>
      </c>
      <c r="B696" s="25" t="s">
        <v>535</v>
      </c>
      <c r="C696" s="24" t="s">
        <v>25</v>
      </c>
      <c r="D696" s="24" t="s">
        <v>536</v>
      </c>
      <c r="E696" s="285" t="s">
        <v>40</v>
      </c>
      <c r="F696" s="285"/>
      <c r="G696" s="26" t="s">
        <v>30</v>
      </c>
      <c r="H696" s="27">
        <v>1</v>
      </c>
      <c r="I696" s="28">
        <v>2.09</v>
      </c>
      <c r="J696" s="28">
        <v>2.09</v>
      </c>
    </row>
    <row r="697" spans="1:10" ht="25.5" x14ac:dyDescent="0.2">
      <c r="A697" s="29"/>
      <c r="B697" s="29"/>
      <c r="C697" s="29"/>
      <c r="D697" s="29"/>
      <c r="E697" s="29" t="s">
        <v>44</v>
      </c>
      <c r="F697" s="30">
        <v>3.451989875599117</v>
      </c>
      <c r="G697" s="29" t="s">
        <v>45</v>
      </c>
      <c r="H697" s="30">
        <v>2.96</v>
      </c>
      <c r="I697" s="29" t="s">
        <v>46</v>
      </c>
      <c r="J697" s="30">
        <v>6.41</v>
      </c>
    </row>
    <row r="698" spans="1:10" ht="15" thickBot="1" x14ac:dyDescent="0.25">
      <c r="A698" s="29"/>
      <c r="B698" s="29"/>
      <c r="C698" s="29"/>
      <c r="D698" s="29"/>
      <c r="E698" s="29" t="s">
        <v>47</v>
      </c>
      <c r="F698" s="30">
        <v>2.48</v>
      </c>
      <c r="G698" s="29"/>
      <c r="H698" s="284" t="s">
        <v>48</v>
      </c>
      <c r="I698" s="284"/>
      <c r="J698" s="30">
        <v>12.66</v>
      </c>
    </row>
    <row r="699" spans="1:10" ht="1.1499999999999999" customHeight="1" thickTop="1" x14ac:dyDescent="0.2">
      <c r="A699" s="31"/>
      <c r="B699" s="31"/>
      <c r="C699" s="31"/>
      <c r="D699" s="31"/>
      <c r="E699" s="31"/>
      <c r="F699" s="31"/>
      <c r="G699" s="31"/>
      <c r="H699" s="31"/>
      <c r="I699" s="31"/>
      <c r="J699" s="31"/>
    </row>
    <row r="700" spans="1:10" ht="18" customHeight="1" x14ac:dyDescent="0.2">
      <c r="A700" s="3" t="s">
        <v>735</v>
      </c>
      <c r="B700" s="4" t="s">
        <v>19</v>
      </c>
      <c r="C700" s="3" t="s">
        <v>20</v>
      </c>
      <c r="D700" s="3" t="s">
        <v>6</v>
      </c>
      <c r="E700" s="273" t="s">
        <v>33</v>
      </c>
      <c r="F700" s="273"/>
      <c r="G700" s="12" t="s">
        <v>21</v>
      </c>
      <c r="H700" s="4" t="s">
        <v>22</v>
      </c>
      <c r="I700" s="4" t="s">
        <v>23</v>
      </c>
      <c r="J700" s="4" t="s">
        <v>7</v>
      </c>
    </row>
    <row r="701" spans="1:10" ht="39" customHeight="1" x14ac:dyDescent="0.2">
      <c r="A701" s="14" t="s">
        <v>34</v>
      </c>
      <c r="B701" s="15" t="s">
        <v>759</v>
      </c>
      <c r="C701" s="14" t="s">
        <v>25</v>
      </c>
      <c r="D701" s="14" t="s">
        <v>760</v>
      </c>
      <c r="E701" s="287" t="s">
        <v>308</v>
      </c>
      <c r="F701" s="287"/>
      <c r="G701" s="16" t="s">
        <v>30</v>
      </c>
      <c r="H701" s="18">
        <v>1</v>
      </c>
      <c r="I701" s="17">
        <v>21.71</v>
      </c>
      <c r="J701" s="17">
        <v>21.71</v>
      </c>
    </row>
    <row r="702" spans="1:10" ht="25.9" customHeight="1" x14ac:dyDescent="0.2">
      <c r="A702" s="19" t="s">
        <v>35</v>
      </c>
      <c r="B702" s="20" t="s">
        <v>429</v>
      </c>
      <c r="C702" s="19" t="s">
        <v>25</v>
      </c>
      <c r="D702" s="19" t="s">
        <v>430</v>
      </c>
      <c r="E702" s="286" t="s">
        <v>36</v>
      </c>
      <c r="F702" s="286"/>
      <c r="G702" s="21" t="s">
        <v>29</v>
      </c>
      <c r="H702" s="22">
        <v>0.55000000000000004</v>
      </c>
      <c r="I702" s="23">
        <v>16.11</v>
      </c>
      <c r="J702" s="23">
        <v>8.86</v>
      </c>
    </row>
    <row r="703" spans="1:10" ht="24" customHeight="1" x14ac:dyDescent="0.2">
      <c r="A703" s="19" t="s">
        <v>35</v>
      </c>
      <c r="B703" s="20" t="s">
        <v>431</v>
      </c>
      <c r="C703" s="19" t="s">
        <v>25</v>
      </c>
      <c r="D703" s="19" t="s">
        <v>432</v>
      </c>
      <c r="E703" s="286" t="s">
        <v>36</v>
      </c>
      <c r="F703" s="286"/>
      <c r="G703" s="21" t="s">
        <v>29</v>
      </c>
      <c r="H703" s="22">
        <v>0.55000000000000004</v>
      </c>
      <c r="I703" s="23">
        <v>20.39</v>
      </c>
      <c r="J703" s="23">
        <v>11.21</v>
      </c>
    </row>
    <row r="704" spans="1:10" ht="25.9" customHeight="1" x14ac:dyDescent="0.2">
      <c r="A704" s="19" t="s">
        <v>35</v>
      </c>
      <c r="B704" s="20" t="s">
        <v>386</v>
      </c>
      <c r="C704" s="19" t="s">
        <v>25</v>
      </c>
      <c r="D704" s="19" t="s">
        <v>387</v>
      </c>
      <c r="E704" s="286" t="s">
        <v>36</v>
      </c>
      <c r="F704" s="286"/>
      <c r="G704" s="21" t="s">
        <v>27</v>
      </c>
      <c r="H704" s="22">
        <v>8.9999999999999998E-4</v>
      </c>
      <c r="I704" s="23">
        <v>536.57000000000005</v>
      </c>
      <c r="J704" s="23">
        <v>0.48</v>
      </c>
    </row>
    <row r="705" spans="1:10" ht="25.9" customHeight="1" x14ac:dyDescent="0.2">
      <c r="A705" s="24" t="s">
        <v>39</v>
      </c>
      <c r="B705" s="25" t="s">
        <v>439</v>
      </c>
      <c r="C705" s="24" t="s">
        <v>25</v>
      </c>
      <c r="D705" s="24" t="s">
        <v>440</v>
      </c>
      <c r="E705" s="285" t="s">
        <v>40</v>
      </c>
      <c r="F705" s="285"/>
      <c r="G705" s="26" t="s">
        <v>30</v>
      </c>
      <c r="H705" s="27">
        <v>1</v>
      </c>
      <c r="I705" s="28">
        <v>1.1599999999999999</v>
      </c>
      <c r="J705" s="28">
        <v>1.1599999999999999</v>
      </c>
    </row>
    <row r="706" spans="1:10" ht="25.5" x14ac:dyDescent="0.2">
      <c r="A706" s="29"/>
      <c r="B706" s="29"/>
      <c r="C706" s="29"/>
      <c r="D706" s="29"/>
      <c r="E706" s="29" t="s">
        <v>44</v>
      </c>
      <c r="F706" s="30">
        <v>8.6165113899509933</v>
      </c>
      <c r="G706" s="29" t="s">
        <v>45</v>
      </c>
      <c r="H706" s="30">
        <v>7.38</v>
      </c>
      <c r="I706" s="29" t="s">
        <v>46</v>
      </c>
      <c r="J706" s="30">
        <v>16</v>
      </c>
    </row>
    <row r="707" spans="1:10" ht="15" thickBot="1" x14ac:dyDescent="0.25">
      <c r="A707" s="29"/>
      <c r="B707" s="29"/>
      <c r="C707" s="29"/>
      <c r="D707" s="29"/>
      <c r="E707" s="29" t="s">
        <v>47</v>
      </c>
      <c r="F707" s="30">
        <v>5.3</v>
      </c>
      <c r="G707" s="29"/>
      <c r="H707" s="284" t="s">
        <v>48</v>
      </c>
      <c r="I707" s="284"/>
      <c r="J707" s="30">
        <v>27.01</v>
      </c>
    </row>
    <row r="708" spans="1:10" ht="1.1499999999999999" customHeight="1" thickTop="1" x14ac:dyDescent="0.2">
      <c r="A708" s="31"/>
      <c r="B708" s="31"/>
      <c r="C708" s="31"/>
      <c r="D708" s="31"/>
      <c r="E708" s="31"/>
      <c r="F708" s="31"/>
      <c r="G708" s="31"/>
      <c r="H708" s="31"/>
      <c r="I708" s="31"/>
      <c r="J708" s="31"/>
    </row>
    <row r="709" spans="1:10" ht="18" customHeight="1" x14ac:dyDescent="0.2">
      <c r="A709" s="3" t="s">
        <v>736</v>
      </c>
      <c r="B709" s="4" t="s">
        <v>19</v>
      </c>
      <c r="C709" s="3" t="s">
        <v>20</v>
      </c>
      <c r="D709" s="3" t="s">
        <v>6</v>
      </c>
      <c r="E709" s="273" t="s">
        <v>33</v>
      </c>
      <c r="F709" s="273"/>
      <c r="G709" s="12" t="s">
        <v>21</v>
      </c>
      <c r="H709" s="4" t="s">
        <v>22</v>
      </c>
      <c r="I709" s="4" t="s">
        <v>23</v>
      </c>
      <c r="J709" s="4" t="s">
        <v>7</v>
      </c>
    </row>
    <row r="710" spans="1:10" ht="39" customHeight="1" x14ac:dyDescent="0.2">
      <c r="A710" s="14" t="s">
        <v>34</v>
      </c>
      <c r="B710" s="15" t="s">
        <v>756</v>
      </c>
      <c r="C710" s="14" t="s">
        <v>25</v>
      </c>
      <c r="D710" s="14" t="s">
        <v>757</v>
      </c>
      <c r="E710" s="287" t="s">
        <v>308</v>
      </c>
      <c r="F710" s="287"/>
      <c r="G710" s="16" t="s">
        <v>30</v>
      </c>
      <c r="H710" s="18">
        <v>1</v>
      </c>
      <c r="I710" s="17">
        <v>12.25</v>
      </c>
      <c r="J710" s="17">
        <v>12.25</v>
      </c>
    </row>
    <row r="711" spans="1:10" ht="25.9" customHeight="1" x14ac:dyDescent="0.2">
      <c r="A711" s="19" t="s">
        <v>35</v>
      </c>
      <c r="B711" s="20" t="s">
        <v>429</v>
      </c>
      <c r="C711" s="19" t="s">
        <v>25</v>
      </c>
      <c r="D711" s="19" t="s">
        <v>430</v>
      </c>
      <c r="E711" s="286" t="s">
        <v>36</v>
      </c>
      <c r="F711" s="286"/>
      <c r="G711" s="21" t="s">
        <v>29</v>
      </c>
      <c r="H711" s="22">
        <v>0.29099999999999998</v>
      </c>
      <c r="I711" s="23">
        <v>16.11</v>
      </c>
      <c r="J711" s="23">
        <v>4.68</v>
      </c>
    </row>
    <row r="712" spans="1:10" ht="24" customHeight="1" x14ac:dyDescent="0.2">
      <c r="A712" s="19" t="s">
        <v>35</v>
      </c>
      <c r="B712" s="20" t="s">
        <v>431</v>
      </c>
      <c r="C712" s="19" t="s">
        <v>25</v>
      </c>
      <c r="D712" s="19" t="s">
        <v>432</v>
      </c>
      <c r="E712" s="286" t="s">
        <v>36</v>
      </c>
      <c r="F712" s="286"/>
      <c r="G712" s="21" t="s">
        <v>29</v>
      </c>
      <c r="H712" s="22">
        <v>0.29099999999999998</v>
      </c>
      <c r="I712" s="23">
        <v>20.39</v>
      </c>
      <c r="J712" s="23">
        <v>5.93</v>
      </c>
    </row>
    <row r="713" spans="1:10" ht="25.9" customHeight="1" x14ac:dyDescent="0.2">
      <c r="A713" s="19" t="s">
        <v>35</v>
      </c>
      <c r="B713" s="20" t="s">
        <v>386</v>
      </c>
      <c r="C713" s="19" t="s">
        <v>25</v>
      </c>
      <c r="D713" s="19" t="s">
        <v>387</v>
      </c>
      <c r="E713" s="286" t="s">
        <v>36</v>
      </c>
      <c r="F713" s="286"/>
      <c r="G713" s="21" t="s">
        <v>27</v>
      </c>
      <c r="H713" s="22">
        <v>8.9999999999999998E-4</v>
      </c>
      <c r="I713" s="23">
        <v>536.57000000000005</v>
      </c>
      <c r="J713" s="23">
        <v>0.48</v>
      </c>
    </row>
    <row r="714" spans="1:10" ht="25.9" customHeight="1" x14ac:dyDescent="0.2">
      <c r="A714" s="24" t="s">
        <v>39</v>
      </c>
      <c r="B714" s="25" t="s">
        <v>439</v>
      </c>
      <c r="C714" s="24" t="s">
        <v>25</v>
      </c>
      <c r="D714" s="24" t="s">
        <v>440</v>
      </c>
      <c r="E714" s="285" t="s">
        <v>40</v>
      </c>
      <c r="F714" s="285"/>
      <c r="G714" s="26" t="s">
        <v>30</v>
      </c>
      <c r="H714" s="27">
        <v>1</v>
      </c>
      <c r="I714" s="28">
        <v>1.1599999999999999</v>
      </c>
      <c r="J714" s="28">
        <v>1.1599999999999999</v>
      </c>
    </row>
    <row r="715" spans="1:10" ht="25.5" x14ac:dyDescent="0.2">
      <c r="A715" s="29"/>
      <c r="B715" s="29"/>
      <c r="C715" s="29"/>
      <c r="D715" s="29"/>
      <c r="E715" s="29" t="s">
        <v>44</v>
      </c>
      <c r="F715" s="30">
        <v>4.5775216759114654</v>
      </c>
      <c r="G715" s="29" t="s">
        <v>45</v>
      </c>
      <c r="H715" s="30">
        <v>3.92</v>
      </c>
      <c r="I715" s="29" t="s">
        <v>46</v>
      </c>
      <c r="J715" s="30">
        <v>8.5</v>
      </c>
    </row>
    <row r="716" spans="1:10" ht="15" thickBot="1" x14ac:dyDescent="0.25">
      <c r="A716" s="29"/>
      <c r="B716" s="29"/>
      <c r="C716" s="29"/>
      <c r="D716" s="29"/>
      <c r="E716" s="29" t="s">
        <v>47</v>
      </c>
      <c r="F716" s="30">
        <v>2.99</v>
      </c>
      <c r="G716" s="29"/>
      <c r="H716" s="284" t="s">
        <v>48</v>
      </c>
      <c r="I716" s="284"/>
      <c r="J716" s="30">
        <v>15.24</v>
      </c>
    </row>
    <row r="717" spans="1:10" ht="1.1499999999999999" customHeight="1" thickTop="1" x14ac:dyDescent="0.2">
      <c r="A717" s="31"/>
      <c r="B717" s="31"/>
      <c r="C717" s="31"/>
      <c r="D717" s="31"/>
      <c r="E717" s="31"/>
      <c r="F717" s="31"/>
      <c r="G717" s="31"/>
      <c r="H717" s="31"/>
      <c r="I717" s="31"/>
      <c r="J717" s="31"/>
    </row>
    <row r="718" spans="1:10" ht="18" customHeight="1" x14ac:dyDescent="0.2">
      <c r="A718" s="3" t="s">
        <v>737</v>
      </c>
      <c r="B718" s="4" t="s">
        <v>19</v>
      </c>
      <c r="C718" s="3" t="s">
        <v>20</v>
      </c>
      <c r="D718" s="3" t="s">
        <v>6</v>
      </c>
      <c r="E718" s="273" t="s">
        <v>33</v>
      </c>
      <c r="F718" s="273"/>
      <c r="G718" s="12" t="s">
        <v>21</v>
      </c>
      <c r="H718" s="4" t="s">
        <v>22</v>
      </c>
      <c r="I718" s="4" t="s">
        <v>23</v>
      </c>
      <c r="J718" s="4" t="s">
        <v>7</v>
      </c>
    </row>
    <row r="719" spans="1:10" ht="39" customHeight="1" x14ac:dyDescent="0.2">
      <c r="A719" s="14" t="s">
        <v>34</v>
      </c>
      <c r="B719" s="15" t="s">
        <v>301</v>
      </c>
      <c r="C719" s="14" t="s">
        <v>25</v>
      </c>
      <c r="D719" s="14" t="s">
        <v>758</v>
      </c>
      <c r="E719" s="287" t="s">
        <v>308</v>
      </c>
      <c r="F719" s="287"/>
      <c r="G719" s="16" t="s">
        <v>30</v>
      </c>
      <c r="H719" s="18">
        <v>1</v>
      </c>
      <c r="I719" s="17">
        <v>7.62</v>
      </c>
      <c r="J719" s="17">
        <v>7.62</v>
      </c>
    </row>
    <row r="720" spans="1:10" ht="25.9" customHeight="1" x14ac:dyDescent="0.2">
      <c r="A720" s="19" t="s">
        <v>35</v>
      </c>
      <c r="B720" s="20" t="s">
        <v>429</v>
      </c>
      <c r="C720" s="19" t="s">
        <v>25</v>
      </c>
      <c r="D720" s="19" t="s">
        <v>430</v>
      </c>
      <c r="E720" s="286" t="s">
        <v>36</v>
      </c>
      <c r="F720" s="286"/>
      <c r="G720" s="21" t="s">
        <v>29</v>
      </c>
      <c r="H720" s="22">
        <v>0.16400000000000001</v>
      </c>
      <c r="I720" s="23">
        <v>16.11</v>
      </c>
      <c r="J720" s="23">
        <v>2.64</v>
      </c>
    </row>
    <row r="721" spans="1:10" ht="24" customHeight="1" x14ac:dyDescent="0.2">
      <c r="A721" s="19" t="s">
        <v>35</v>
      </c>
      <c r="B721" s="20" t="s">
        <v>431</v>
      </c>
      <c r="C721" s="19" t="s">
        <v>25</v>
      </c>
      <c r="D721" s="19" t="s">
        <v>432</v>
      </c>
      <c r="E721" s="286" t="s">
        <v>36</v>
      </c>
      <c r="F721" s="286"/>
      <c r="G721" s="21" t="s">
        <v>29</v>
      </c>
      <c r="H721" s="22">
        <v>0.16400000000000001</v>
      </c>
      <c r="I721" s="23">
        <v>20.39</v>
      </c>
      <c r="J721" s="23">
        <v>3.34</v>
      </c>
    </row>
    <row r="722" spans="1:10" ht="25.9" customHeight="1" x14ac:dyDescent="0.2">
      <c r="A722" s="19" t="s">
        <v>35</v>
      </c>
      <c r="B722" s="20" t="s">
        <v>386</v>
      </c>
      <c r="C722" s="19" t="s">
        <v>25</v>
      </c>
      <c r="D722" s="19" t="s">
        <v>387</v>
      </c>
      <c r="E722" s="286" t="s">
        <v>36</v>
      </c>
      <c r="F722" s="286"/>
      <c r="G722" s="21" t="s">
        <v>27</v>
      </c>
      <c r="H722" s="22">
        <v>8.9999999999999998E-4</v>
      </c>
      <c r="I722" s="23">
        <v>536.57000000000005</v>
      </c>
      <c r="J722" s="23">
        <v>0.48</v>
      </c>
    </row>
    <row r="723" spans="1:10" ht="25.9" customHeight="1" x14ac:dyDescent="0.2">
      <c r="A723" s="24" t="s">
        <v>39</v>
      </c>
      <c r="B723" s="25" t="s">
        <v>439</v>
      </c>
      <c r="C723" s="24" t="s">
        <v>25</v>
      </c>
      <c r="D723" s="24" t="s">
        <v>440</v>
      </c>
      <c r="E723" s="285" t="s">
        <v>40</v>
      </c>
      <c r="F723" s="285"/>
      <c r="G723" s="26" t="s">
        <v>30</v>
      </c>
      <c r="H723" s="27">
        <v>1</v>
      </c>
      <c r="I723" s="28">
        <v>1.1599999999999999</v>
      </c>
      <c r="J723" s="28">
        <v>1.1599999999999999</v>
      </c>
    </row>
    <row r="724" spans="1:10" ht="25.5" x14ac:dyDescent="0.2">
      <c r="A724" s="29"/>
      <c r="B724" s="29"/>
      <c r="C724" s="29"/>
      <c r="D724" s="29"/>
      <c r="E724" s="29" t="s">
        <v>44</v>
      </c>
      <c r="F724" s="30">
        <v>2.6011093758414563</v>
      </c>
      <c r="G724" s="29" t="s">
        <v>45</v>
      </c>
      <c r="H724" s="30">
        <v>2.23</v>
      </c>
      <c r="I724" s="29" t="s">
        <v>46</v>
      </c>
      <c r="J724" s="30">
        <v>4.83</v>
      </c>
    </row>
    <row r="725" spans="1:10" ht="15" thickBot="1" x14ac:dyDescent="0.25">
      <c r="A725" s="29"/>
      <c r="B725" s="29"/>
      <c r="C725" s="29"/>
      <c r="D725" s="29"/>
      <c r="E725" s="29" t="s">
        <v>47</v>
      </c>
      <c r="F725" s="30">
        <v>1.86</v>
      </c>
      <c r="G725" s="29"/>
      <c r="H725" s="284" t="s">
        <v>48</v>
      </c>
      <c r="I725" s="284"/>
      <c r="J725" s="30">
        <v>9.48</v>
      </c>
    </row>
    <row r="726" spans="1:10" ht="1.1499999999999999" customHeight="1" thickTop="1" x14ac:dyDescent="0.2">
      <c r="A726" s="31"/>
      <c r="B726" s="31"/>
      <c r="C726" s="31"/>
      <c r="D726" s="31"/>
      <c r="E726" s="31"/>
      <c r="F726" s="31"/>
      <c r="G726" s="31"/>
      <c r="H726" s="31"/>
      <c r="I726" s="31"/>
      <c r="J726" s="31"/>
    </row>
    <row r="727" spans="1:10" ht="18" customHeight="1" x14ac:dyDescent="0.2">
      <c r="A727" s="3" t="s">
        <v>740</v>
      </c>
      <c r="B727" s="4" t="s">
        <v>19</v>
      </c>
      <c r="C727" s="3" t="s">
        <v>20</v>
      </c>
      <c r="D727" s="3" t="s">
        <v>6</v>
      </c>
      <c r="E727" s="273" t="s">
        <v>33</v>
      </c>
      <c r="F727" s="273"/>
      <c r="G727" s="12" t="s">
        <v>21</v>
      </c>
      <c r="H727" s="4" t="s">
        <v>22</v>
      </c>
      <c r="I727" s="4" t="s">
        <v>23</v>
      </c>
      <c r="J727" s="4" t="s">
        <v>7</v>
      </c>
    </row>
    <row r="728" spans="1:10" ht="39" customHeight="1" x14ac:dyDescent="0.2">
      <c r="A728" s="14" t="s">
        <v>34</v>
      </c>
      <c r="B728" s="15" t="s">
        <v>309</v>
      </c>
      <c r="C728" s="14" t="s">
        <v>25</v>
      </c>
      <c r="D728" s="14" t="s">
        <v>715</v>
      </c>
      <c r="E728" s="287" t="s">
        <v>308</v>
      </c>
      <c r="F728" s="287"/>
      <c r="G728" s="16" t="s">
        <v>26</v>
      </c>
      <c r="H728" s="18">
        <v>1</v>
      </c>
      <c r="I728" s="17">
        <v>2.3199999999999998</v>
      </c>
      <c r="J728" s="17">
        <v>2.3199999999999998</v>
      </c>
    </row>
    <row r="729" spans="1:10" ht="25.9" customHeight="1" x14ac:dyDescent="0.2">
      <c r="A729" s="19" t="s">
        <v>35</v>
      </c>
      <c r="B729" s="20" t="s">
        <v>429</v>
      </c>
      <c r="C729" s="19" t="s">
        <v>25</v>
      </c>
      <c r="D729" s="19" t="s">
        <v>430</v>
      </c>
      <c r="E729" s="286" t="s">
        <v>36</v>
      </c>
      <c r="F729" s="286"/>
      <c r="G729" s="21" t="s">
        <v>29</v>
      </c>
      <c r="H729" s="22">
        <v>2.3E-2</v>
      </c>
      <c r="I729" s="23">
        <v>16.11</v>
      </c>
      <c r="J729" s="23">
        <v>0.37</v>
      </c>
    </row>
    <row r="730" spans="1:10" ht="24" customHeight="1" x14ac:dyDescent="0.2">
      <c r="A730" s="19" t="s">
        <v>35</v>
      </c>
      <c r="B730" s="20" t="s">
        <v>431</v>
      </c>
      <c r="C730" s="19" t="s">
        <v>25</v>
      </c>
      <c r="D730" s="19" t="s">
        <v>432</v>
      </c>
      <c r="E730" s="286" t="s">
        <v>36</v>
      </c>
      <c r="F730" s="286"/>
      <c r="G730" s="21" t="s">
        <v>29</v>
      </c>
      <c r="H730" s="22">
        <v>2.3E-2</v>
      </c>
      <c r="I730" s="23">
        <v>20.39</v>
      </c>
      <c r="J730" s="23">
        <v>0.46</v>
      </c>
    </row>
    <row r="731" spans="1:10" ht="39" customHeight="1" x14ac:dyDescent="0.2">
      <c r="A731" s="24" t="s">
        <v>39</v>
      </c>
      <c r="B731" s="25" t="s">
        <v>533</v>
      </c>
      <c r="C731" s="24" t="s">
        <v>25</v>
      </c>
      <c r="D731" s="24" t="s">
        <v>534</v>
      </c>
      <c r="E731" s="285" t="s">
        <v>40</v>
      </c>
      <c r="F731" s="285"/>
      <c r="G731" s="26" t="s">
        <v>26</v>
      </c>
      <c r="H731" s="27">
        <v>1.2434000000000001</v>
      </c>
      <c r="I731" s="28">
        <v>1.19</v>
      </c>
      <c r="J731" s="28">
        <v>1.47</v>
      </c>
    </row>
    <row r="732" spans="1:10" ht="25.9" customHeight="1" x14ac:dyDescent="0.2">
      <c r="A732" s="24" t="s">
        <v>39</v>
      </c>
      <c r="B732" s="25" t="s">
        <v>433</v>
      </c>
      <c r="C732" s="24" t="s">
        <v>25</v>
      </c>
      <c r="D732" s="24" t="s">
        <v>434</v>
      </c>
      <c r="E732" s="285" t="s">
        <v>40</v>
      </c>
      <c r="F732" s="285"/>
      <c r="G732" s="26" t="s">
        <v>30</v>
      </c>
      <c r="H732" s="27">
        <v>9.4000000000000004E-3</v>
      </c>
      <c r="I732" s="28">
        <v>2.93</v>
      </c>
      <c r="J732" s="28">
        <v>0.02</v>
      </c>
    </row>
    <row r="733" spans="1:10" ht="25.5" x14ac:dyDescent="0.2">
      <c r="A733" s="29"/>
      <c r="B733" s="29"/>
      <c r="C733" s="29"/>
      <c r="D733" s="29"/>
      <c r="E733" s="29" t="s">
        <v>44</v>
      </c>
      <c r="F733" s="30">
        <v>0.35543109483547847</v>
      </c>
      <c r="G733" s="29" t="s">
        <v>45</v>
      </c>
      <c r="H733" s="30">
        <v>0.3</v>
      </c>
      <c r="I733" s="29" t="s">
        <v>46</v>
      </c>
      <c r="J733" s="30">
        <v>0.66</v>
      </c>
    </row>
    <row r="734" spans="1:10" ht="15" thickBot="1" x14ac:dyDescent="0.25">
      <c r="A734" s="29"/>
      <c r="B734" s="29"/>
      <c r="C734" s="29"/>
      <c r="D734" s="29"/>
      <c r="E734" s="29" t="s">
        <v>47</v>
      </c>
      <c r="F734" s="30">
        <v>0.56000000000000005</v>
      </c>
      <c r="G734" s="29"/>
      <c r="H734" s="284" t="s">
        <v>48</v>
      </c>
      <c r="I734" s="284"/>
      <c r="J734" s="30">
        <v>2.88</v>
      </c>
    </row>
    <row r="735" spans="1:10" ht="1.1499999999999999" customHeight="1" thickTop="1" x14ac:dyDescent="0.2">
      <c r="A735" s="31"/>
      <c r="B735" s="31"/>
      <c r="C735" s="31"/>
      <c r="D735" s="31"/>
      <c r="E735" s="31"/>
      <c r="F735" s="31"/>
      <c r="G735" s="31"/>
      <c r="H735" s="31"/>
      <c r="I735" s="31"/>
      <c r="J735" s="31"/>
    </row>
    <row r="736" spans="1:10" ht="18" customHeight="1" x14ac:dyDescent="0.2">
      <c r="A736" s="3" t="s">
        <v>741</v>
      </c>
      <c r="B736" s="4" t="s">
        <v>19</v>
      </c>
      <c r="C736" s="3" t="s">
        <v>20</v>
      </c>
      <c r="D736" s="3" t="s">
        <v>6</v>
      </c>
      <c r="E736" s="273" t="s">
        <v>33</v>
      </c>
      <c r="F736" s="273"/>
      <c r="G736" s="12" t="s">
        <v>21</v>
      </c>
      <c r="H736" s="4" t="s">
        <v>22</v>
      </c>
      <c r="I736" s="4" t="s">
        <v>23</v>
      </c>
      <c r="J736" s="4" t="s">
        <v>7</v>
      </c>
    </row>
    <row r="737" spans="1:10" ht="39" customHeight="1" x14ac:dyDescent="0.2">
      <c r="A737" s="14" t="s">
        <v>34</v>
      </c>
      <c r="B737" s="15" t="s">
        <v>300</v>
      </c>
      <c r="C737" s="14" t="s">
        <v>25</v>
      </c>
      <c r="D737" s="14" t="s">
        <v>717</v>
      </c>
      <c r="E737" s="287" t="s">
        <v>308</v>
      </c>
      <c r="F737" s="287"/>
      <c r="G737" s="16" t="s">
        <v>26</v>
      </c>
      <c r="H737" s="18">
        <v>1</v>
      </c>
      <c r="I737" s="17">
        <v>3.4</v>
      </c>
      <c r="J737" s="17">
        <v>3.4</v>
      </c>
    </row>
    <row r="738" spans="1:10" ht="25.9" customHeight="1" x14ac:dyDescent="0.2">
      <c r="A738" s="19" t="s">
        <v>35</v>
      </c>
      <c r="B738" s="20" t="s">
        <v>429</v>
      </c>
      <c r="C738" s="19" t="s">
        <v>25</v>
      </c>
      <c r="D738" s="19" t="s">
        <v>430</v>
      </c>
      <c r="E738" s="286" t="s">
        <v>36</v>
      </c>
      <c r="F738" s="286"/>
      <c r="G738" s="21" t="s">
        <v>29</v>
      </c>
      <c r="H738" s="22">
        <v>2.9000000000000001E-2</v>
      </c>
      <c r="I738" s="23">
        <v>16.11</v>
      </c>
      <c r="J738" s="23">
        <v>0.46</v>
      </c>
    </row>
    <row r="739" spans="1:10" ht="24" customHeight="1" x14ac:dyDescent="0.2">
      <c r="A739" s="19" t="s">
        <v>35</v>
      </c>
      <c r="B739" s="20" t="s">
        <v>431</v>
      </c>
      <c r="C739" s="19" t="s">
        <v>25</v>
      </c>
      <c r="D739" s="19" t="s">
        <v>432</v>
      </c>
      <c r="E739" s="286" t="s">
        <v>36</v>
      </c>
      <c r="F739" s="286"/>
      <c r="G739" s="21" t="s">
        <v>29</v>
      </c>
      <c r="H739" s="22">
        <v>2.9000000000000001E-2</v>
      </c>
      <c r="I739" s="23">
        <v>20.39</v>
      </c>
      <c r="J739" s="23">
        <v>0.59</v>
      </c>
    </row>
    <row r="740" spans="1:10" ht="39" customHeight="1" x14ac:dyDescent="0.2">
      <c r="A740" s="24" t="s">
        <v>39</v>
      </c>
      <c r="B740" s="25" t="s">
        <v>435</v>
      </c>
      <c r="C740" s="24" t="s">
        <v>25</v>
      </c>
      <c r="D740" s="24" t="s">
        <v>436</v>
      </c>
      <c r="E740" s="285" t="s">
        <v>40</v>
      </c>
      <c r="F740" s="285"/>
      <c r="G740" s="26" t="s">
        <v>26</v>
      </c>
      <c r="H740" s="27">
        <v>1.2434000000000001</v>
      </c>
      <c r="I740" s="28">
        <v>1.88</v>
      </c>
      <c r="J740" s="28">
        <v>2.33</v>
      </c>
    </row>
    <row r="741" spans="1:10" ht="25.9" customHeight="1" x14ac:dyDescent="0.2">
      <c r="A741" s="24" t="s">
        <v>39</v>
      </c>
      <c r="B741" s="25" t="s">
        <v>433</v>
      </c>
      <c r="C741" s="24" t="s">
        <v>25</v>
      </c>
      <c r="D741" s="24" t="s">
        <v>434</v>
      </c>
      <c r="E741" s="285" t="s">
        <v>40</v>
      </c>
      <c r="F741" s="285"/>
      <c r="G741" s="26" t="s">
        <v>30</v>
      </c>
      <c r="H741" s="27">
        <v>9.4000000000000004E-3</v>
      </c>
      <c r="I741" s="28">
        <v>2.93</v>
      </c>
      <c r="J741" s="28">
        <v>0.02</v>
      </c>
    </row>
    <row r="742" spans="1:10" ht="25.5" x14ac:dyDescent="0.2">
      <c r="A742" s="29"/>
      <c r="B742" s="29"/>
      <c r="C742" s="29"/>
      <c r="D742" s="29"/>
      <c r="E742" s="29" t="s">
        <v>44</v>
      </c>
      <c r="F742" s="30">
        <v>0.4469815283537078</v>
      </c>
      <c r="G742" s="29" t="s">
        <v>45</v>
      </c>
      <c r="H742" s="30">
        <v>0.38</v>
      </c>
      <c r="I742" s="29" t="s">
        <v>46</v>
      </c>
      <c r="J742" s="30">
        <v>0.83</v>
      </c>
    </row>
    <row r="743" spans="1:10" ht="15" thickBot="1" x14ac:dyDescent="0.25">
      <c r="A743" s="29"/>
      <c r="B743" s="29"/>
      <c r="C743" s="29"/>
      <c r="D743" s="29"/>
      <c r="E743" s="29" t="s">
        <v>47</v>
      </c>
      <c r="F743" s="30">
        <v>0.83</v>
      </c>
      <c r="G743" s="29"/>
      <c r="H743" s="284" t="s">
        <v>48</v>
      </c>
      <c r="I743" s="284"/>
      <c r="J743" s="30">
        <v>4.2300000000000004</v>
      </c>
    </row>
    <row r="744" spans="1:10" ht="1.1499999999999999" customHeight="1" thickTop="1" x14ac:dyDescent="0.2">
      <c r="A744" s="31"/>
      <c r="B744" s="31"/>
      <c r="C744" s="31"/>
      <c r="D744" s="31"/>
      <c r="E744" s="31"/>
      <c r="F744" s="31"/>
      <c r="G744" s="31"/>
      <c r="H744" s="31"/>
      <c r="I744" s="31"/>
      <c r="J744" s="31"/>
    </row>
    <row r="745" spans="1:10" ht="18" customHeight="1" x14ac:dyDescent="0.2">
      <c r="A745" s="3" t="s">
        <v>742</v>
      </c>
      <c r="B745" s="4" t="s">
        <v>19</v>
      </c>
      <c r="C745" s="3" t="s">
        <v>20</v>
      </c>
      <c r="D745" s="3" t="s">
        <v>6</v>
      </c>
      <c r="E745" s="273" t="s">
        <v>33</v>
      </c>
      <c r="F745" s="273"/>
      <c r="G745" s="12" t="s">
        <v>21</v>
      </c>
      <c r="H745" s="4" t="s">
        <v>22</v>
      </c>
      <c r="I745" s="4" t="s">
        <v>23</v>
      </c>
      <c r="J745" s="4" t="s">
        <v>7</v>
      </c>
    </row>
    <row r="746" spans="1:10" ht="39" customHeight="1" x14ac:dyDescent="0.2">
      <c r="A746" s="14" t="s">
        <v>34</v>
      </c>
      <c r="B746" s="15" t="s">
        <v>982</v>
      </c>
      <c r="C746" s="14" t="s">
        <v>25</v>
      </c>
      <c r="D746" s="14" t="s">
        <v>983</v>
      </c>
      <c r="E746" s="287" t="s">
        <v>308</v>
      </c>
      <c r="F746" s="287"/>
      <c r="G746" s="16" t="s">
        <v>30</v>
      </c>
      <c r="H746" s="18">
        <v>1</v>
      </c>
      <c r="I746" s="17">
        <v>33.299999999999997</v>
      </c>
      <c r="J746" s="17">
        <v>33.299999999999997</v>
      </c>
    </row>
    <row r="747" spans="1:10" ht="39" customHeight="1" x14ac:dyDescent="0.2">
      <c r="A747" s="19" t="s">
        <v>35</v>
      </c>
      <c r="B747" s="20" t="s">
        <v>426</v>
      </c>
      <c r="C747" s="19" t="s">
        <v>25</v>
      </c>
      <c r="D747" s="19" t="s">
        <v>777</v>
      </c>
      <c r="E747" s="286" t="s">
        <v>308</v>
      </c>
      <c r="F747" s="286"/>
      <c r="G747" s="21" t="s">
        <v>30</v>
      </c>
      <c r="H747" s="22">
        <v>1</v>
      </c>
      <c r="I747" s="23">
        <v>8.27</v>
      </c>
      <c r="J747" s="23">
        <v>8.27</v>
      </c>
    </row>
    <row r="748" spans="1:10" ht="39" customHeight="1" x14ac:dyDescent="0.2">
      <c r="A748" s="19" t="s">
        <v>35</v>
      </c>
      <c r="B748" s="20" t="s">
        <v>1118</v>
      </c>
      <c r="C748" s="19" t="s">
        <v>25</v>
      </c>
      <c r="D748" s="19" t="s">
        <v>1119</v>
      </c>
      <c r="E748" s="286" t="s">
        <v>308</v>
      </c>
      <c r="F748" s="286"/>
      <c r="G748" s="21" t="s">
        <v>30</v>
      </c>
      <c r="H748" s="22">
        <v>1</v>
      </c>
      <c r="I748" s="23">
        <v>25.03</v>
      </c>
      <c r="J748" s="23">
        <v>25.03</v>
      </c>
    </row>
    <row r="749" spans="1:10" ht="25.5" x14ac:dyDescent="0.2">
      <c r="A749" s="29"/>
      <c r="B749" s="29"/>
      <c r="C749" s="29"/>
      <c r="D749" s="29"/>
      <c r="E749" s="29" t="s">
        <v>44</v>
      </c>
      <c r="F749" s="30">
        <v>9.9466853000000004</v>
      </c>
      <c r="G749" s="29" t="s">
        <v>45</v>
      </c>
      <c r="H749" s="30">
        <v>8.52</v>
      </c>
      <c r="I749" s="29" t="s">
        <v>46</v>
      </c>
      <c r="J749" s="30">
        <v>18.47</v>
      </c>
    </row>
    <row r="750" spans="1:10" ht="15" thickBot="1" x14ac:dyDescent="0.25">
      <c r="A750" s="29"/>
      <c r="B750" s="29"/>
      <c r="C750" s="29"/>
      <c r="D750" s="29"/>
      <c r="E750" s="29" t="s">
        <v>47</v>
      </c>
      <c r="F750" s="30">
        <v>8.1300000000000008</v>
      </c>
      <c r="G750" s="29"/>
      <c r="H750" s="284" t="s">
        <v>48</v>
      </c>
      <c r="I750" s="284"/>
      <c r="J750" s="30">
        <v>41.43</v>
      </c>
    </row>
    <row r="751" spans="1:10" ht="1.1499999999999999" customHeight="1" thickTop="1" x14ac:dyDescent="0.2">
      <c r="A751" s="31"/>
      <c r="B751" s="31"/>
      <c r="C751" s="31"/>
      <c r="D751" s="31"/>
      <c r="E751" s="31"/>
      <c r="F751" s="31"/>
      <c r="G751" s="31"/>
      <c r="H751" s="31"/>
      <c r="I751" s="31"/>
      <c r="J751" s="31"/>
    </row>
    <row r="752" spans="1:10" ht="18" customHeight="1" x14ac:dyDescent="0.2">
      <c r="A752" s="3" t="s">
        <v>743</v>
      </c>
      <c r="B752" s="4" t="s">
        <v>19</v>
      </c>
      <c r="C752" s="3" t="s">
        <v>20</v>
      </c>
      <c r="D752" s="3" t="s">
        <v>6</v>
      </c>
      <c r="E752" s="273" t="s">
        <v>33</v>
      </c>
      <c r="F752" s="273"/>
      <c r="G752" s="12" t="s">
        <v>21</v>
      </c>
      <c r="H752" s="4" t="s">
        <v>22</v>
      </c>
      <c r="I752" s="4" t="s">
        <v>23</v>
      </c>
      <c r="J752" s="4" t="s">
        <v>7</v>
      </c>
    </row>
    <row r="753" spans="1:10" ht="39" customHeight="1" x14ac:dyDescent="0.2">
      <c r="A753" s="14" t="s">
        <v>34</v>
      </c>
      <c r="B753" s="15" t="s">
        <v>317</v>
      </c>
      <c r="C753" s="14" t="s">
        <v>25</v>
      </c>
      <c r="D753" s="14" t="s">
        <v>723</v>
      </c>
      <c r="E753" s="287" t="s">
        <v>308</v>
      </c>
      <c r="F753" s="287"/>
      <c r="G753" s="16" t="s">
        <v>30</v>
      </c>
      <c r="H753" s="18">
        <v>1</v>
      </c>
      <c r="I753" s="17">
        <v>23.48</v>
      </c>
      <c r="J753" s="17">
        <v>23.48</v>
      </c>
    </row>
    <row r="754" spans="1:10" ht="39" customHeight="1" x14ac:dyDescent="0.2">
      <c r="A754" s="19" t="s">
        <v>35</v>
      </c>
      <c r="B754" s="20" t="s">
        <v>426</v>
      </c>
      <c r="C754" s="19" t="s">
        <v>25</v>
      </c>
      <c r="D754" s="19" t="s">
        <v>777</v>
      </c>
      <c r="E754" s="286" t="s">
        <v>308</v>
      </c>
      <c r="F754" s="286"/>
      <c r="G754" s="21" t="s">
        <v>30</v>
      </c>
      <c r="H754" s="22">
        <v>1</v>
      </c>
      <c r="I754" s="23">
        <v>8.27</v>
      </c>
      <c r="J754" s="23">
        <v>8.27</v>
      </c>
    </row>
    <row r="755" spans="1:10" ht="39" customHeight="1" x14ac:dyDescent="0.2">
      <c r="A755" s="19" t="s">
        <v>35</v>
      </c>
      <c r="B755" s="20" t="s">
        <v>649</v>
      </c>
      <c r="C755" s="19" t="s">
        <v>25</v>
      </c>
      <c r="D755" s="19" t="s">
        <v>780</v>
      </c>
      <c r="E755" s="286" t="s">
        <v>308</v>
      </c>
      <c r="F755" s="286"/>
      <c r="G755" s="21" t="s">
        <v>30</v>
      </c>
      <c r="H755" s="22">
        <v>1</v>
      </c>
      <c r="I755" s="23">
        <v>15.21</v>
      </c>
      <c r="J755" s="23">
        <v>15.21</v>
      </c>
    </row>
    <row r="756" spans="1:10" ht="25.5" x14ac:dyDescent="0.2">
      <c r="A756" s="29"/>
      <c r="B756" s="29"/>
      <c r="C756" s="29"/>
      <c r="D756" s="29"/>
      <c r="E756" s="29" t="s">
        <v>44</v>
      </c>
      <c r="F756" s="30">
        <v>5.7515213999999997</v>
      </c>
      <c r="G756" s="29" t="s">
        <v>45</v>
      </c>
      <c r="H756" s="30">
        <v>4.93</v>
      </c>
      <c r="I756" s="29" t="s">
        <v>46</v>
      </c>
      <c r="J756" s="30">
        <v>10.68</v>
      </c>
    </row>
    <row r="757" spans="1:10" ht="15" thickBot="1" x14ac:dyDescent="0.25">
      <c r="A757" s="29"/>
      <c r="B757" s="29"/>
      <c r="C757" s="29"/>
      <c r="D757" s="29"/>
      <c r="E757" s="29" t="s">
        <v>47</v>
      </c>
      <c r="F757" s="30">
        <v>5.73</v>
      </c>
      <c r="G757" s="29"/>
      <c r="H757" s="284" t="s">
        <v>48</v>
      </c>
      <c r="I757" s="284"/>
      <c r="J757" s="30">
        <v>29.21</v>
      </c>
    </row>
    <row r="758" spans="1:10" ht="1.1499999999999999" customHeight="1" thickTop="1" x14ac:dyDescent="0.2">
      <c r="A758" s="31"/>
      <c r="B758" s="31"/>
      <c r="C758" s="31"/>
      <c r="D758" s="31"/>
      <c r="E758" s="31"/>
      <c r="F758" s="31"/>
      <c r="G758" s="31"/>
      <c r="H758" s="31"/>
      <c r="I758" s="31"/>
      <c r="J758" s="31"/>
    </row>
    <row r="759" spans="1:10" ht="18" customHeight="1" x14ac:dyDescent="0.2">
      <c r="A759" s="3" t="s">
        <v>744</v>
      </c>
      <c r="B759" s="4" t="s">
        <v>19</v>
      </c>
      <c r="C759" s="3" t="s">
        <v>20</v>
      </c>
      <c r="D759" s="3" t="s">
        <v>6</v>
      </c>
      <c r="E759" s="273" t="s">
        <v>33</v>
      </c>
      <c r="F759" s="273"/>
      <c r="G759" s="12" t="s">
        <v>21</v>
      </c>
      <c r="H759" s="4" t="s">
        <v>22</v>
      </c>
      <c r="I759" s="4" t="s">
        <v>23</v>
      </c>
      <c r="J759" s="4" t="s">
        <v>7</v>
      </c>
    </row>
    <row r="760" spans="1:10" ht="39" customHeight="1" x14ac:dyDescent="0.2">
      <c r="A760" s="14" t="s">
        <v>34</v>
      </c>
      <c r="B760" s="15" t="s">
        <v>778</v>
      </c>
      <c r="C760" s="14" t="s">
        <v>25</v>
      </c>
      <c r="D760" s="14" t="s">
        <v>779</v>
      </c>
      <c r="E760" s="287" t="s">
        <v>308</v>
      </c>
      <c r="F760" s="287"/>
      <c r="G760" s="16" t="s">
        <v>30</v>
      </c>
      <c r="H760" s="18">
        <v>1</v>
      </c>
      <c r="I760" s="17">
        <v>37.729999999999997</v>
      </c>
      <c r="J760" s="17">
        <v>37.729999999999997</v>
      </c>
    </row>
    <row r="761" spans="1:10" ht="25.9" customHeight="1" x14ac:dyDescent="0.2">
      <c r="A761" s="19" t="s">
        <v>35</v>
      </c>
      <c r="B761" s="20" t="s">
        <v>429</v>
      </c>
      <c r="C761" s="19" t="s">
        <v>25</v>
      </c>
      <c r="D761" s="19" t="s">
        <v>430</v>
      </c>
      <c r="E761" s="286" t="s">
        <v>36</v>
      </c>
      <c r="F761" s="286"/>
      <c r="G761" s="21" t="s">
        <v>29</v>
      </c>
      <c r="H761" s="22">
        <v>0.57199999999999995</v>
      </c>
      <c r="I761" s="23">
        <v>16.11</v>
      </c>
      <c r="J761" s="23">
        <v>9.2100000000000009</v>
      </c>
    </row>
    <row r="762" spans="1:10" ht="24" customHeight="1" x14ac:dyDescent="0.2">
      <c r="A762" s="19" t="s">
        <v>35</v>
      </c>
      <c r="B762" s="20" t="s">
        <v>431</v>
      </c>
      <c r="C762" s="19" t="s">
        <v>25</v>
      </c>
      <c r="D762" s="19" t="s">
        <v>432</v>
      </c>
      <c r="E762" s="286" t="s">
        <v>36</v>
      </c>
      <c r="F762" s="286"/>
      <c r="G762" s="21" t="s">
        <v>29</v>
      </c>
      <c r="H762" s="22">
        <v>0.57199999999999995</v>
      </c>
      <c r="I762" s="23">
        <v>20.39</v>
      </c>
      <c r="J762" s="23">
        <v>11.66</v>
      </c>
    </row>
    <row r="763" spans="1:10" ht="24" customHeight="1" x14ac:dyDescent="0.2">
      <c r="A763" s="24" t="s">
        <v>39</v>
      </c>
      <c r="B763" s="25" t="s">
        <v>615</v>
      </c>
      <c r="C763" s="24" t="s">
        <v>25</v>
      </c>
      <c r="D763" s="24" t="s">
        <v>616</v>
      </c>
      <c r="E763" s="285" t="s">
        <v>40</v>
      </c>
      <c r="F763" s="285"/>
      <c r="G763" s="26" t="s">
        <v>30</v>
      </c>
      <c r="H763" s="27">
        <v>3</v>
      </c>
      <c r="I763" s="28">
        <v>5.62</v>
      </c>
      <c r="J763" s="28">
        <v>16.86</v>
      </c>
    </row>
    <row r="764" spans="1:10" ht="25.5" x14ac:dyDescent="0.2">
      <c r="A764" s="29"/>
      <c r="B764" s="29"/>
      <c r="C764" s="29"/>
      <c r="D764" s="29"/>
      <c r="E764" s="29" t="s">
        <v>44</v>
      </c>
      <c r="F764" s="30">
        <v>8.9127039689805585</v>
      </c>
      <c r="G764" s="29" t="s">
        <v>45</v>
      </c>
      <c r="H764" s="30">
        <v>7.64</v>
      </c>
      <c r="I764" s="29" t="s">
        <v>46</v>
      </c>
      <c r="J764" s="30">
        <v>16.55</v>
      </c>
    </row>
    <row r="765" spans="1:10" ht="15" thickBot="1" x14ac:dyDescent="0.25">
      <c r="A765" s="29"/>
      <c r="B765" s="29"/>
      <c r="C765" s="29"/>
      <c r="D765" s="29"/>
      <c r="E765" s="29" t="s">
        <v>47</v>
      </c>
      <c r="F765" s="30">
        <v>9.2100000000000009</v>
      </c>
      <c r="G765" s="29"/>
      <c r="H765" s="284" t="s">
        <v>48</v>
      </c>
      <c r="I765" s="284"/>
      <c r="J765" s="30">
        <v>46.94</v>
      </c>
    </row>
    <row r="766" spans="1:10" ht="1.1499999999999999" customHeight="1" thickTop="1" x14ac:dyDescent="0.2">
      <c r="A766" s="31"/>
      <c r="B766" s="31"/>
      <c r="C766" s="31"/>
      <c r="D766" s="31"/>
      <c r="E766" s="31"/>
      <c r="F766" s="31"/>
      <c r="G766" s="31"/>
      <c r="H766" s="31"/>
      <c r="I766" s="31"/>
      <c r="J766" s="31"/>
    </row>
    <row r="767" spans="1:10" ht="18" customHeight="1" x14ac:dyDescent="0.2">
      <c r="A767" s="3" t="s">
        <v>745</v>
      </c>
      <c r="B767" s="4" t="s">
        <v>19</v>
      </c>
      <c r="C767" s="3" t="s">
        <v>20</v>
      </c>
      <c r="D767" s="3" t="s">
        <v>6</v>
      </c>
      <c r="E767" s="273" t="s">
        <v>33</v>
      </c>
      <c r="F767" s="273"/>
      <c r="G767" s="12" t="s">
        <v>21</v>
      </c>
      <c r="H767" s="4" t="s">
        <v>22</v>
      </c>
      <c r="I767" s="4" t="s">
        <v>23</v>
      </c>
      <c r="J767" s="4" t="s">
        <v>7</v>
      </c>
    </row>
    <row r="768" spans="1:10" ht="39" customHeight="1" x14ac:dyDescent="0.2">
      <c r="A768" s="14" t="s">
        <v>34</v>
      </c>
      <c r="B768" s="15" t="s">
        <v>724</v>
      </c>
      <c r="C768" s="14" t="s">
        <v>25</v>
      </c>
      <c r="D768" s="14" t="s">
        <v>725</v>
      </c>
      <c r="E768" s="287" t="s">
        <v>308</v>
      </c>
      <c r="F768" s="287"/>
      <c r="G768" s="16" t="s">
        <v>30</v>
      </c>
      <c r="H768" s="18">
        <v>1</v>
      </c>
      <c r="I768" s="17">
        <v>28.45</v>
      </c>
      <c r="J768" s="17">
        <v>28.45</v>
      </c>
    </row>
    <row r="769" spans="1:10" ht="25.9" customHeight="1" x14ac:dyDescent="0.2">
      <c r="A769" s="19" t="s">
        <v>35</v>
      </c>
      <c r="B769" s="20" t="s">
        <v>429</v>
      </c>
      <c r="C769" s="19" t="s">
        <v>25</v>
      </c>
      <c r="D769" s="19" t="s">
        <v>430</v>
      </c>
      <c r="E769" s="286" t="s">
        <v>36</v>
      </c>
      <c r="F769" s="286"/>
      <c r="G769" s="21" t="s">
        <v>29</v>
      </c>
      <c r="H769" s="22">
        <v>0.37</v>
      </c>
      <c r="I769" s="23">
        <v>16.11</v>
      </c>
      <c r="J769" s="23">
        <v>5.96</v>
      </c>
    </row>
    <row r="770" spans="1:10" ht="24" customHeight="1" x14ac:dyDescent="0.2">
      <c r="A770" s="19" t="s">
        <v>35</v>
      </c>
      <c r="B770" s="20" t="s">
        <v>431</v>
      </c>
      <c r="C770" s="19" t="s">
        <v>25</v>
      </c>
      <c r="D770" s="19" t="s">
        <v>432</v>
      </c>
      <c r="E770" s="286" t="s">
        <v>36</v>
      </c>
      <c r="F770" s="286"/>
      <c r="G770" s="21" t="s">
        <v>29</v>
      </c>
      <c r="H770" s="22">
        <v>0.37</v>
      </c>
      <c r="I770" s="23">
        <v>20.39</v>
      </c>
      <c r="J770" s="23">
        <v>7.54</v>
      </c>
    </row>
    <row r="771" spans="1:10" ht="25.9" customHeight="1" x14ac:dyDescent="0.2">
      <c r="A771" s="24" t="s">
        <v>39</v>
      </c>
      <c r="B771" s="25" t="s">
        <v>437</v>
      </c>
      <c r="C771" s="24" t="s">
        <v>25</v>
      </c>
      <c r="D771" s="24" t="s">
        <v>438</v>
      </c>
      <c r="E771" s="285" t="s">
        <v>40</v>
      </c>
      <c r="F771" s="285"/>
      <c r="G771" s="26" t="s">
        <v>30</v>
      </c>
      <c r="H771" s="27">
        <v>1</v>
      </c>
      <c r="I771" s="28">
        <v>14.95</v>
      </c>
      <c r="J771" s="28">
        <v>14.95</v>
      </c>
    </row>
    <row r="772" spans="1:10" ht="25.5" x14ac:dyDescent="0.2">
      <c r="A772" s="29"/>
      <c r="B772" s="29"/>
      <c r="C772" s="29"/>
      <c r="D772" s="29"/>
      <c r="E772" s="29" t="s">
        <v>44</v>
      </c>
      <c r="F772" s="30">
        <v>5.7622919920297271</v>
      </c>
      <c r="G772" s="29" t="s">
        <v>45</v>
      </c>
      <c r="H772" s="30">
        <v>4.9400000000000004</v>
      </c>
      <c r="I772" s="29" t="s">
        <v>46</v>
      </c>
      <c r="J772" s="30">
        <v>10.7</v>
      </c>
    </row>
    <row r="773" spans="1:10" ht="15" thickBot="1" x14ac:dyDescent="0.25">
      <c r="A773" s="29"/>
      <c r="B773" s="29"/>
      <c r="C773" s="29"/>
      <c r="D773" s="29"/>
      <c r="E773" s="29" t="s">
        <v>47</v>
      </c>
      <c r="F773" s="30">
        <v>6.94</v>
      </c>
      <c r="G773" s="29"/>
      <c r="H773" s="284" t="s">
        <v>48</v>
      </c>
      <c r="I773" s="284"/>
      <c r="J773" s="30">
        <v>35.39</v>
      </c>
    </row>
    <row r="774" spans="1:10" ht="1.1499999999999999" customHeight="1" thickTop="1" x14ac:dyDescent="0.2">
      <c r="A774" s="31"/>
      <c r="B774" s="31"/>
      <c r="C774" s="31"/>
      <c r="D774" s="31"/>
      <c r="E774" s="31"/>
      <c r="F774" s="31"/>
      <c r="G774" s="31"/>
      <c r="H774" s="31"/>
      <c r="I774" s="31"/>
      <c r="J774" s="31"/>
    </row>
    <row r="775" spans="1:10" ht="18" customHeight="1" x14ac:dyDescent="0.2">
      <c r="A775" s="3" t="s">
        <v>746</v>
      </c>
      <c r="B775" s="4" t="s">
        <v>19</v>
      </c>
      <c r="C775" s="3" t="s">
        <v>20</v>
      </c>
      <c r="D775" s="3" t="s">
        <v>6</v>
      </c>
      <c r="E775" s="273" t="s">
        <v>33</v>
      </c>
      <c r="F775" s="273"/>
      <c r="G775" s="12" t="s">
        <v>21</v>
      </c>
      <c r="H775" s="4" t="s">
        <v>22</v>
      </c>
      <c r="I775" s="4" t="s">
        <v>23</v>
      </c>
      <c r="J775" s="4" t="s">
        <v>7</v>
      </c>
    </row>
    <row r="776" spans="1:10" ht="52.15" customHeight="1" x14ac:dyDescent="0.2">
      <c r="A776" s="14" t="s">
        <v>34</v>
      </c>
      <c r="B776" s="15" t="s">
        <v>984</v>
      </c>
      <c r="C776" s="14" t="s">
        <v>25</v>
      </c>
      <c r="D776" s="14" t="s">
        <v>985</v>
      </c>
      <c r="E776" s="287" t="s">
        <v>308</v>
      </c>
      <c r="F776" s="287"/>
      <c r="G776" s="16" t="s">
        <v>30</v>
      </c>
      <c r="H776" s="18">
        <v>1</v>
      </c>
      <c r="I776" s="17">
        <v>277.95999999999998</v>
      </c>
      <c r="J776" s="17">
        <v>277.95999999999998</v>
      </c>
    </row>
    <row r="777" spans="1:10" ht="25.9" customHeight="1" x14ac:dyDescent="0.2">
      <c r="A777" s="19" t="s">
        <v>35</v>
      </c>
      <c r="B777" s="20" t="s">
        <v>429</v>
      </c>
      <c r="C777" s="19" t="s">
        <v>25</v>
      </c>
      <c r="D777" s="19" t="s">
        <v>430</v>
      </c>
      <c r="E777" s="286" t="s">
        <v>36</v>
      </c>
      <c r="F777" s="286"/>
      <c r="G777" s="21" t="s">
        <v>29</v>
      </c>
      <c r="H777" s="22">
        <v>0.17349999999999999</v>
      </c>
      <c r="I777" s="23">
        <v>16.11</v>
      </c>
      <c r="J777" s="23">
        <v>2.79</v>
      </c>
    </row>
    <row r="778" spans="1:10" ht="24" customHeight="1" x14ac:dyDescent="0.2">
      <c r="A778" s="19" t="s">
        <v>35</v>
      </c>
      <c r="B778" s="20" t="s">
        <v>431</v>
      </c>
      <c r="C778" s="19" t="s">
        <v>25</v>
      </c>
      <c r="D778" s="19" t="s">
        <v>432</v>
      </c>
      <c r="E778" s="286" t="s">
        <v>36</v>
      </c>
      <c r="F778" s="286"/>
      <c r="G778" s="21" t="s">
        <v>29</v>
      </c>
      <c r="H778" s="22">
        <v>0.41649999999999998</v>
      </c>
      <c r="I778" s="23">
        <v>20.39</v>
      </c>
      <c r="J778" s="23">
        <v>8.49</v>
      </c>
    </row>
    <row r="779" spans="1:10" ht="24" customHeight="1" x14ac:dyDescent="0.2">
      <c r="A779" s="24" t="s">
        <v>39</v>
      </c>
      <c r="B779" s="25" t="s">
        <v>1120</v>
      </c>
      <c r="C779" s="24" t="s">
        <v>25</v>
      </c>
      <c r="D779" s="24" t="s">
        <v>1121</v>
      </c>
      <c r="E779" s="285" t="s">
        <v>40</v>
      </c>
      <c r="F779" s="285"/>
      <c r="G779" s="26" t="s">
        <v>30</v>
      </c>
      <c r="H779" s="27">
        <v>1</v>
      </c>
      <c r="I779" s="28">
        <v>39.04</v>
      </c>
      <c r="J779" s="28">
        <v>39.04</v>
      </c>
    </row>
    <row r="780" spans="1:10" ht="52.15" customHeight="1" x14ac:dyDescent="0.2">
      <c r="A780" s="24" t="s">
        <v>39</v>
      </c>
      <c r="B780" s="25" t="s">
        <v>1122</v>
      </c>
      <c r="C780" s="24" t="s">
        <v>25</v>
      </c>
      <c r="D780" s="24" t="s">
        <v>1123</v>
      </c>
      <c r="E780" s="285" t="s">
        <v>40</v>
      </c>
      <c r="F780" s="285"/>
      <c r="G780" s="26" t="s">
        <v>30</v>
      </c>
      <c r="H780" s="27">
        <v>1</v>
      </c>
      <c r="I780" s="28">
        <v>118.78</v>
      </c>
      <c r="J780" s="28">
        <v>118.78</v>
      </c>
    </row>
    <row r="781" spans="1:10" ht="25.9" customHeight="1" x14ac:dyDescent="0.2">
      <c r="A781" s="24" t="s">
        <v>39</v>
      </c>
      <c r="B781" s="25" t="s">
        <v>1124</v>
      </c>
      <c r="C781" s="24" t="s">
        <v>25</v>
      </c>
      <c r="D781" s="24" t="s">
        <v>1125</v>
      </c>
      <c r="E781" s="285" t="s">
        <v>40</v>
      </c>
      <c r="F781" s="285"/>
      <c r="G781" s="26" t="s">
        <v>30</v>
      </c>
      <c r="H781" s="27">
        <v>1</v>
      </c>
      <c r="I781" s="28">
        <v>108.86</v>
      </c>
      <c r="J781" s="28">
        <v>108.86</v>
      </c>
    </row>
    <row r="782" spans="1:10" ht="25.5" x14ac:dyDescent="0.2">
      <c r="A782" s="29"/>
      <c r="B782" s="29"/>
      <c r="C782" s="29"/>
      <c r="D782" s="29"/>
      <c r="E782" s="29" t="s">
        <v>44</v>
      </c>
      <c r="F782" s="30">
        <v>4.8683289353223111</v>
      </c>
      <c r="G782" s="29" t="s">
        <v>45</v>
      </c>
      <c r="H782" s="30">
        <v>4.17</v>
      </c>
      <c r="I782" s="29" t="s">
        <v>46</v>
      </c>
      <c r="J782" s="30">
        <v>9.0399999999999991</v>
      </c>
    </row>
    <row r="783" spans="1:10" ht="15" thickBot="1" x14ac:dyDescent="0.25">
      <c r="A783" s="29"/>
      <c r="B783" s="29"/>
      <c r="C783" s="29"/>
      <c r="D783" s="29"/>
      <c r="E783" s="29" t="s">
        <v>47</v>
      </c>
      <c r="F783" s="30">
        <v>67.87</v>
      </c>
      <c r="G783" s="29"/>
      <c r="H783" s="284" t="s">
        <v>48</v>
      </c>
      <c r="I783" s="284"/>
      <c r="J783" s="30">
        <v>345.83</v>
      </c>
    </row>
    <row r="784" spans="1:10" ht="1.1499999999999999" customHeight="1" thickTop="1" x14ac:dyDescent="0.2">
      <c r="A784" s="31"/>
      <c r="B784" s="31"/>
      <c r="C784" s="31"/>
      <c r="D784" s="31"/>
      <c r="E784" s="31"/>
      <c r="F784" s="31"/>
      <c r="G784" s="31"/>
      <c r="H784" s="31"/>
      <c r="I784" s="31"/>
      <c r="J784" s="31"/>
    </row>
    <row r="785" spans="1:10" ht="18" customHeight="1" x14ac:dyDescent="0.2">
      <c r="A785" s="3" t="s">
        <v>748</v>
      </c>
      <c r="B785" s="4" t="s">
        <v>19</v>
      </c>
      <c r="C785" s="3" t="s">
        <v>20</v>
      </c>
      <c r="D785" s="3" t="s">
        <v>6</v>
      </c>
      <c r="E785" s="273" t="s">
        <v>33</v>
      </c>
      <c r="F785" s="273"/>
      <c r="G785" s="12" t="s">
        <v>21</v>
      </c>
      <c r="H785" s="4" t="s">
        <v>22</v>
      </c>
      <c r="I785" s="4" t="s">
        <v>23</v>
      </c>
      <c r="J785" s="4" t="s">
        <v>7</v>
      </c>
    </row>
    <row r="786" spans="1:10" ht="39" customHeight="1" x14ac:dyDescent="0.2">
      <c r="A786" s="14" t="s">
        <v>34</v>
      </c>
      <c r="B786" s="15" t="s">
        <v>987</v>
      </c>
      <c r="C786" s="14" t="s">
        <v>293</v>
      </c>
      <c r="D786" s="14" t="s">
        <v>988</v>
      </c>
      <c r="E786" s="287" t="s">
        <v>1126</v>
      </c>
      <c r="F786" s="287"/>
      <c r="G786" s="16" t="s">
        <v>989</v>
      </c>
      <c r="H786" s="18">
        <v>1</v>
      </c>
      <c r="I786" s="17">
        <v>5975.41</v>
      </c>
      <c r="J786" s="17">
        <v>5975.41</v>
      </c>
    </row>
    <row r="787" spans="1:10" ht="25.9" customHeight="1" x14ac:dyDescent="0.2">
      <c r="A787" s="24" t="s">
        <v>39</v>
      </c>
      <c r="B787" s="25" t="s">
        <v>1127</v>
      </c>
      <c r="C787" s="24" t="s">
        <v>1128</v>
      </c>
      <c r="D787" s="24" t="s">
        <v>1129</v>
      </c>
      <c r="E787" s="285" t="s">
        <v>40</v>
      </c>
      <c r="F787" s="285"/>
      <c r="G787" s="26" t="s">
        <v>1130</v>
      </c>
      <c r="H787" s="27">
        <v>1</v>
      </c>
      <c r="I787" s="28">
        <v>424.06</v>
      </c>
      <c r="J787" s="28">
        <v>424.06</v>
      </c>
    </row>
    <row r="788" spans="1:10" ht="39" customHeight="1" x14ac:dyDescent="0.2">
      <c r="A788" s="24" t="s">
        <v>39</v>
      </c>
      <c r="B788" s="25" t="s">
        <v>1131</v>
      </c>
      <c r="C788" s="24" t="s">
        <v>1128</v>
      </c>
      <c r="D788" s="24" t="s">
        <v>1132</v>
      </c>
      <c r="E788" s="285" t="s">
        <v>40</v>
      </c>
      <c r="F788" s="285"/>
      <c r="G788" s="26" t="s">
        <v>1130</v>
      </c>
      <c r="H788" s="27">
        <v>1</v>
      </c>
      <c r="I788" s="28">
        <v>2977.63</v>
      </c>
      <c r="J788" s="28">
        <v>2977.63</v>
      </c>
    </row>
    <row r="789" spans="1:10" ht="25.9" customHeight="1" x14ac:dyDescent="0.2">
      <c r="A789" s="24" t="s">
        <v>39</v>
      </c>
      <c r="B789" s="25" t="s">
        <v>1133</v>
      </c>
      <c r="C789" s="24" t="s">
        <v>1128</v>
      </c>
      <c r="D789" s="24" t="s">
        <v>1134</v>
      </c>
      <c r="E789" s="285" t="s">
        <v>40</v>
      </c>
      <c r="F789" s="285"/>
      <c r="G789" s="26" t="s">
        <v>1130</v>
      </c>
      <c r="H789" s="27">
        <v>1</v>
      </c>
      <c r="I789" s="28">
        <v>40.47</v>
      </c>
      <c r="J789" s="28">
        <v>40.47</v>
      </c>
    </row>
    <row r="790" spans="1:10" ht="25.9" customHeight="1" x14ac:dyDescent="0.2">
      <c r="A790" s="24" t="s">
        <v>39</v>
      </c>
      <c r="B790" s="25" t="s">
        <v>1135</v>
      </c>
      <c r="C790" s="24" t="s">
        <v>1128</v>
      </c>
      <c r="D790" s="24" t="s">
        <v>1136</v>
      </c>
      <c r="E790" s="285" t="s">
        <v>40</v>
      </c>
      <c r="F790" s="285"/>
      <c r="G790" s="26" t="s">
        <v>1130</v>
      </c>
      <c r="H790" s="27">
        <v>1</v>
      </c>
      <c r="I790" s="28">
        <v>2533.25</v>
      </c>
      <c r="J790" s="28">
        <v>2533.25</v>
      </c>
    </row>
    <row r="791" spans="1:10" ht="25.5" x14ac:dyDescent="0.2">
      <c r="A791" s="29"/>
      <c r="B791" s="29"/>
      <c r="C791" s="29"/>
      <c r="D791" s="29"/>
      <c r="E791" s="29" t="s">
        <v>44</v>
      </c>
      <c r="F791" s="30">
        <v>0</v>
      </c>
      <c r="G791" s="29" t="s">
        <v>45</v>
      </c>
      <c r="H791" s="30">
        <v>0</v>
      </c>
      <c r="I791" s="29" t="s">
        <v>46</v>
      </c>
      <c r="J791" s="30">
        <v>0</v>
      </c>
    </row>
    <row r="792" spans="1:10" ht="15" thickBot="1" x14ac:dyDescent="0.25">
      <c r="A792" s="29"/>
      <c r="B792" s="29"/>
      <c r="C792" s="29"/>
      <c r="D792" s="29"/>
      <c r="E792" s="29" t="s">
        <v>47</v>
      </c>
      <c r="F792" s="30">
        <v>854.48</v>
      </c>
      <c r="G792" s="29"/>
      <c r="H792" s="284" t="s">
        <v>48</v>
      </c>
      <c r="I792" s="284"/>
      <c r="J792" s="30">
        <v>6829.89</v>
      </c>
    </row>
    <row r="793" spans="1:10" ht="1.1499999999999999" customHeight="1" thickTop="1" x14ac:dyDescent="0.2">
      <c r="A793" s="31"/>
      <c r="B793" s="31"/>
      <c r="C793" s="31"/>
      <c r="D793" s="31"/>
      <c r="E793" s="31"/>
      <c r="F793" s="31"/>
      <c r="G793" s="31"/>
      <c r="H793" s="31"/>
      <c r="I793" s="31"/>
      <c r="J793" s="31"/>
    </row>
    <row r="794" spans="1:10" ht="18" customHeight="1" x14ac:dyDescent="0.2">
      <c r="A794" s="3" t="s">
        <v>750</v>
      </c>
      <c r="B794" s="4" t="s">
        <v>19</v>
      </c>
      <c r="C794" s="3" t="s">
        <v>20</v>
      </c>
      <c r="D794" s="3" t="s">
        <v>6</v>
      </c>
      <c r="E794" s="273" t="s">
        <v>33</v>
      </c>
      <c r="F794" s="273"/>
      <c r="G794" s="12" t="s">
        <v>21</v>
      </c>
      <c r="H794" s="4" t="s">
        <v>22</v>
      </c>
      <c r="I794" s="4" t="s">
        <v>23</v>
      </c>
      <c r="J794" s="4" t="s">
        <v>7</v>
      </c>
    </row>
    <row r="795" spans="1:10" ht="39" customHeight="1" x14ac:dyDescent="0.2">
      <c r="A795" s="14" t="s">
        <v>34</v>
      </c>
      <c r="B795" s="15" t="s">
        <v>783</v>
      </c>
      <c r="C795" s="14" t="s">
        <v>25</v>
      </c>
      <c r="D795" s="14" t="s">
        <v>784</v>
      </c>
      <c r="E795" s="287" t="s">
        <v>304</v>
      </c>
      <c r="F795" s="287"/>
      <c r="G795" s="16" t="s">
        <v>30</v>
      </c>
      <c r="H795" s="18">
        <v>1</v>
      </c>
      <c r="I795" s="17">
        <v>31.2</v>
      </c>
      <c r="J795" s="17">
        <v>31.2</v>
      </c>
    </row>
    <row r="796" spans="1:10" ht="25.9" customHeight="1" x14ac:dyDescent="0.2">
      <c r="A796" s="19" t="s">
        <v>35</v>
      </c>
      <c r="B796" s="20" t="s">
        <v>441</v>
      </c>
      <c r="C796" s="19" t="s">
        <v>25</v>
      </c>
      <c r="D796" s="19" t="s">
        <v>442</v>
      </c>
      <c r="E796" s="286" t="s">
        <v>36</v>
      </c>
      <c r="F796" s="286"/>
      <c r="G796" s="21" t="s">
        <v>29</v>
      </c>
      <c r="H796" s="22">
        <v>0.1288</v>
      </c>
      <c r="I796" s="23">
        <v>15.09</v>
      </c>
      <c r="J796" s="23">
        <v>1.94</v>
      </c>
    </row>
    <row r="797" spans="1:10" ht="25.9" customHeight="1" x14ac:dyDescent="0.2">
      <c r="A797" s="19" t="s">
        <v>35</v>
      </c>
      <c r="B797" s="20" t="s">
        <v>443</v>
      </c>
      <c r="C797" s="19" t="s">
        <v>25</v>
      </c>
      <c r="D797" s="19" t="s">
        <v>444</v>
      </c>
      <c r="E797" s="286" t="s">
        <v>36</v>
      </c>
      <c r="F797" s="286"/>
      <c r="G797" s="21" t="s">
        <v>29</v>
      </c>
      <c r="H797" s="22">
        <v>0.1288</v>
      </c>
      <c r="I797" s="23">
        <v>19.21</v>
      </c>
      <c r="J797" s="23">
        <v>2.4700000000000002</v>
      </c>
    </row>
    <row r="798" spans="1:10" ht="25.9" customHeight="1" x14ac:dyDescent="0.2">
      <c r="A798" s="24" t="s">
        <v>39</v>
      </c>
      <c r="B798" s="25" t="s">
        <v>819</v>
      </c>
      <c r="C798" s="24" t="s">
        <v>25</v>
      </c>
      <c r="D798" s="24" t="s">
        <v>820</v>
      </c>
      <c r="E798" s="285" t="s">
        <v>40</v>
      </c>
      <c r="F798" s="285"/>
      <c r="G798" s="26" t="s">
        <v>30</v>
      </c>
      <c r="H798" s="27">
        <v>2</v>
      </c>
      <c r="I798" s="28">
        <v>3.56</v>
      </c>
      <c r="J798" s="28">
        <v>7.12</v>
      </c>
    </row>
    <row r="799" spans="1:10" ht="39" customHeight="1" x14ac:dyDescent="0.2">
      <c r="A799" s="24" t="s">
        <v>39</v>
      </c>
      <c r="B799" s="25" t="s">
        <v>447</v>
      </c>
      <c r="C799" s="24" t="s">
        <v>25</v>
      </c>
      <c r="D799" s="24" t="s">
        <v>448</v>
      </c>
      <c r="E799" s="285" t="s">
        <v>40</v>
      </c>
      <c r="F799" s="285"/>
      <c r="G799" s="26" t="s">
        <v>30</v>
      </c>
      <c r="H799" s="27">
        <v>0.115</v>
      </c>
      <c r="I799" s="28">
        <v>18.95</v>
      </c>
      <c r="J799" s="28">
        <v>2.17</v>
      </c>
    </row>
    <row r="800" spans="1:10" ht="25.9" customHeight="1" x14ac:dyDescent="0.2">
      <c r="A800" s="24" t="s">
        <v>39</v>
      </c>
      <c r="B800" s="25" t="s">
        <v>823</v>
      </c>
      <c r="C800" s="24" t="s">
        <v>25</v>
      </c>
      <c r="D800" s="24" t="s">
        <v>824</v>
      </c>
      <c r="E800" s="285" t="s">
        <v>40</v>
      </c>
      <c r="F800" s="285"/>
      <c r="G800" s="26" t="s">
        <v>30</v>
      </c>
      <c r="H800" s="27">
        <v>1</v>
      </c>
      <c r="I800" s="28">
        <v>17.5</v>
      </c>
      <c r="J800" s="28">
        <v>17.5</v>
      </c>
    </row>
    <row r="801" spans="1:10" ht="25.5" x14ac:dyDescent="0.2">
      <c r="A801" s="29"/>
      <c r="B801" s="29"/>
      <c r="C801" s="29"/>
      <c r="D801" s="29"/>
      <c r="E801" s="29" t="s">
        <v>44</v>
      </c>
      <c r="F801" s="30">
        <v>1.9333297431202543</v>
      </c>
      <c r="G801" s="29" t="s">
        <v>45</v>
      </c>
      <c r="H801" s="30">
        <v>1.66</v>
      </c>
      <c r="I801" s="29" t="s">
        <v>46</v>
      </c>
      <c r="J801" s="30">
        <v>3.59</v>
      </c>
    </row>
    <row r="802" spans="1:10" ht="15" thickBot="1" x14ac:dyDescent="0.25">
      <c r="A802" s="29"/>
      <c r="B802" s="29"/>
      <c r="C802" s="29"/>
      <c r="D802" s="29"/>
      <c r="E802" s="29" t="s">
        <v>47</v>
      </c>
      <c r="F802" s="30">
        <v>7.61</v>
      </c>
      <c r="G802" s="29"/>
      <c r="H802" s="284" t="s">
        <v>48</v>
      </c>
      <c r="I802" s="284"/>
      <c r="J802" s="30">
        <v>38.81</v>
      </c>
    </row>
    <row r="803" spans="1:10" ht="1.1499999999999999" customHeight="1" thickTop="1" x14ac:dyDescent="0.2">
      <c r="A803" s="31"/>
      <c r="B803" s="31"/>
      <c r="C803" s="31"/>
      <c r="D803" s="31"/>
      <c r="E803" s="31"/>
      <c r="F803" s="31"/>
      <c r="G803" s="31"/>
      <c r="H803" s="31"/>
      <c r="I803" s="31"/>
      <c r="J803" s="31"/>
    </row>
    <row r="804" spans="1:10" ht="18" customHeight="1" x14ac:dyDescent="0.2">
      <c r="A804" s="3" t="s">
        <v>751</v>
      </c>
      <c r="B804" s="4" t="s">
        <v>19</v>
      </c>
      <c r="C804" s="3" t="s">
        <v>20</v>
      </c>
      <c r="D804" s="3" t="s">
        <v>6</v>
      </c>
      <c r="E804" s="273" t="s">
        <v>33</v>
      </c>
      <c r="F804" s="273"/>
      <c r="G804" s="12" t="s">
        <v>21</v>
      </c>
      <c r="H804" s="4" t="s">
        <v>22</v>
      </c>
      <c r="I804" s="4" t="s">
        <v>23</v>
      </c>
      <c r="J804" s="4" t="s">
        <v>7</v>
      </c>
    </row>
    <row r="805" spans="1:10" ht="39" customHeight="1" x14ac:dyDescent="0.2">
      <c r="A805" s="14" t="s">
        <v>34</v>
      </c>
      <c r="B805" s="15" t="s">
        <v>991</v>
      </c>
      <c r="C805" s="14" t="s">
        <v>25</v>
      </c>
      <c r="D805" s="14" t="s">
        <v>992</v>
      </c>
      <c r="E805" s="287" t="s">
        <v>304</v>
      </c>
      <c r="F805" s="287"/>
      <c r="G805" s="16" t="s">
        <v>30</v>
      </c>
      <c r="H805" s="18">
        <v>1</v>
      </c>
      <c r="I805" s="17">
        <v>32.14</v>
      </c>
      <c r="J805" s="17">
        <v>32.14</v>
      </c>
    </row>
    <row r="806" spans="1:10" ht="25.9" customHeight="1" x14ac:dyDescent="0.2">
      <c r="A806" s="19" t="s">
        <v>35</v>
      </c>
      <c r="B806" s="20" t="s">
        <v>441</v>
      </c>
      <c r="C806" s="19" t="s">
        <v>25</v>
      </c>
      <c r="D806" s="19" t="s">
        <v>442</v>
      </c>
      <c r="E806" s="286" t="s">
        <v>36</v>
      </c>
      <c r="F806" s="286"/>
      <c r="G806" s="21" t="s">
        <v>29</v>
      </c>
      <c r="H806" s="22">
        <v>0.1288</v>
      </c>
      <c r="I806" s="23">
        <v>15.09</v>
      </c>
      <c r="J806" s="23">
        <v>1.94</v>
      </c>
    </row>
    <row r="807" spans="1:10" ht="25.9" customHeight="1" x14ac:dyDescent="0.2">
      <c r="A807" s="19" t="s">
        <v>35</v>
      </c>
      <c r="B807" s="20" t="s">
        <v>443</v>
      </c>
      <c r="C807" s="19" t="s">
        <v>25</v>
      </c>
      <c r="D807" s="19" t="s">
        <v>444</v>
      </c>
      <c r="E807" s="286" t="s">
        <v>36</v>
      </c>
      <c r="F807" s="286"/>
      <c r="G807" s="21" t="s">
        <v>29</v>
      </c>
      <c r="H807" s="22">
        <v>0.1288</v>
      </c>
      <c r="I807" s="23">
        <v>19.21</v>
      </c>
      <c r="J807" s="23">
        <v>2.4700000000000002</v>
      </c>
    </row>
    <row r="808" spans="1:10" ht="25.9" customHeight="1" x14ac:dyDescent="0.2">
      <c r="A808" s="24" t="s">
        <v>39</v>
      </c>
      <c r="B808" s="25" t="s">
        <v>819</v>
      </c>
      <c r="C808" s="24" t="s">
        <v>25</v>
      </c>
      <c r="D808" s="24" t="s">
        <v>820</v>
      </c>
      <c r="E808" s="285" t="s">
        <v>40</v>
      </c>
      <c r="F808" s="285"/>
      <c r="G808" s="26" t="s">
        <v>30</v>
      </c>
      <c r="H808" s="27">
        <v>2</v>
      </c>
      <c r="I808" s="28">
        <v>3.56</v>
      </c>
      <c r="J808" s="28">
        <v>7.12</v>
      </c>
    </row>
    <row r="809" spans="1:10" ht="39" customHeight="1" x14ac:dyDescent="0.2">
      <c r="A809" s="24" t="s">
        <v>39</v>
      </c>
      <c r="B809" s="25" t="s">
        <v>447</v>
      </c>
      <c r="C809" s="24" t="s">
        <v>25</v>
      </c>
      <c r="D809" s="24" t="s">
        <v>448</v>
      </c>
      <c r="E809" s="285" t="s">
        <v>40</v>
      </c>
      <c r="F809" s="285"/>
      <c r="G809" s="26" t="s">
        <v>30</v>
      </c>
      <c r="H809" s="27">
        <v>0.115</v>
      </c>
      <c r="I809" s="28">
        <v>18.95</v>
      </c>
      <c r="J809" s="28">
        <v>2.17</v>
      </c>
    </row>
    <row r="810" spans="1:10" ht="25.9" customHeight="1" x14ac:dyDescent="0.2">
      <c r="A810" s="24" t="s">
        <v>39</v>
      </c>
      <c r="B810" s="25" t="s">
        <v>821</v>
      </c>
      <c r="C810" s="24" t="s">
        <v>25</v>
      </c>
      <c r="D810" s="24" t="s">
        <v>822</v>
      </c>
      <c r="E810" s="285" t="s">
        <v>40</v>
      </c>
      <c r="F810" s="285"/>
      <c r="G810" s="26" t="s">
        <v>30</v>
      </c>
      <c r="H810" s="27">
        <v>1</v>
      </c>
      <c r="I810" s="28">
        <v>18.440000000000001</v>
      </c>
      <c r="J810" s="28">
        <v>18.440000000000001</v>
      </c>
    </row>
    <row r="811" spans="1:10" ht="25.5" x14ac:dyDescent="0.2">
      <c r="A811" s="29"/>
      <c r="B811" s="29"/>
      <c r="C811" s="29"/>
      <c r="D811" s="29"/>
      <c r="E811" s="29" t="s">
        <v>44</v>
      </c>
      <c r="F811" s="30">
        <v>1.9333297431202543</v>
      </c>
      <c r="G811" s="29" t="s">
        <v>45</v>
      </c>
      <c r="H811" s="30">
        <v>1.66</v>
      </c>
      <c r="I811" s="29" t="s">
        <v>46</v>
      </c>
      <c r="J811" s="30">
        <v>3.59</v>
      </c>
    </row>
    <row r="812" spans="1:10" ht="15" thickBot="1" x14ac:dyDescent="0.25">
      <c r="A812" s="29"/>
      <c r="B812" s="29"/>
      <c r="C812" s="29"/>
      <c r="D812" s="29"/>
      <c r="E812" s="29" t="s">
        <v>47</v>
      </c>
      <c r="F812" s="30">
        <v>7.84</v>
      </c>
      <c r="G812" s="29"/>
      <c r="H812" s="284" t="s">
        <v>48</v>
      </c>
      <c r="I812" s="284"/>
      <c r="J812" s="30">
        <v>39.979999999999997</v>
      </c>
    </row>
    <row r="813" spans="1:10" ht="1.1499999999999999" customHeight="1" thickTop="1" x14ac:dyDescent="0.2">
      <c r="A813" s="31"/>
      <c r="B813" s="31"/>
      <c r="C813" s="31"/>
      <c r="D813" s="31"/>
      <c r="E813" s="31"/>
      <c r="F813" s="31"/>
      <c r="G813" s="31"/>
      <c r="H813" s="31"/>
      <c r="I813" s="31"/>
      <c r="J813" s="31"/>
    </row>
    <row r="814" spans="1:10" ht="18" customHeight="1" x14ac:dyDescent="0.2">
      <c r="A814" s="3" t="s">
        <v>993</v>
      </c>
      <c r="B814" s="4" t="s">
        <v>19</v>
      </c>
      <c r="C814" s="3" t="s">
        <v>20</v>
      </c>
      <c r="D814" s="3" t="s">
        <v>6</v>
      </c>
      <c r="E814" s="273" t="s">
        <v>33</v>
      </c>
      <c r="F814" s="273"/>
      <c r="G814" s="12" t="s">
        <v>21</v>
      </c>
      <c r="H814" s="4" t="s">
        <v>22</v>
      </c>
      <c r="I814" s="4" t="s">
        <v>23</v>
      </c>
      <c r="J814" s="4" t="s">
        <v>7</v>
      </c>
    </row>
    <row r="815" spans="1:10" ht="39" customHeight="1" x14ac:dyDescent="0.2">
      <c r="A815" s="14" t="s">
        <v>34</v>
      </c>
      <c r="B815" s="15" t="s">
        <v>785</v>
      </c>
      <c r="C815" s="14" t="s">
        <v>25</v>
      </c>
      <c r="D815" s="14" t="s">
        <v>786</v>
      </c>
      <c r="E815" s="287" t="s">
        <v>304</v>
      </c>
      <c r="F815" s="287"/>
      <c r="G815" s="16" t="s">
        <v>26</v>
      </c>
      <c r="H815" s="18">
        <v>1</v>
      </c>
      <c r="I815" s="17">
        <v>28.87</v>
      </c>
      <c r="J815" s="17">
        <v>28.87</v>
      </c>
    </row>
    <row r="816" spans="1:10" ht="25.9" customHeight="1" x14ac:dyDescent="0.2">
      <c r="A816" s="19" t="s">
        <v>35</v>
      </c>
      <c r="B816" s="20" t="s">
        <v>441</v>
      </c>
      <c r="C816" s="19" t="s">
        <v>25</v>
      </c>
      <c r="D816" s="19" t="s">
        <v>442</v>
      </c>
      <c r="E816" s="286" t="s">
        <v>36</v>
      </c>
      <c r="F816" s="286"/>
      <c r="G816" s="21" t="s">
        <v>29</v>
      </c>
      <c r="H816" s="22">
        <v>7.5800000000000006E-2</v>
      </c>
      <c r="I816" s="23">
        <v>15.09</v>
      </c>
      <c r="J816" s="23">
        <v>1.1399999999999999</v>
      </c>
    </row>
    <row r="817" spans="1:10" ht="25.9" customHeight="1" x14ac:dyDescent="0.2">
      <c r="A817" s="19" t="s">
        <v>35</v>
      </c>
      <c r="B817" s="20" t="s">
        <v>443</v>
      </c>
      <c r="C817" s="19" t="s">
        <v>25</v>
      </c>
      <c r="D817" s="19" t="s">
        <v>444</v>
      </c>
      <c r="E817" s="286" t="s">
        <v>36</v>
      </c>
      <c r="F817" s="286"/>
      <c r="G817" s="21" t="s">
        <v>29</v>
      </c>
      <c r="H817" s="22">
        <v>7.5800000000000006E-2</v>
      </c>
      <c r="I817" s="23">
        <v>19.21</v>
      </c>
      <c r="J817" s="23">
        <v>1.45</v>
      </c>
    </row>
    <row r="818" spans="1:10" ht="25.9" customHeight="1" x14ac:dyDescent="0.2">
      <c r="A818" s="24" t="s">
        <v>39</v>
      </c>
      <c r="B818" s="25" t="s">
        <v>833</v>
      </c>
      <c r="C818" s="24" t="s">
        <v>25</v>
      </c>
      <c r="D818" s="24" t="s">
        <v>834</v>
      </c>
      <c r="E818" s="285" t="s">
        <v>40</v>
      </c>
      <c r="F818" s="285"/>
      <c r="G818" s="26" t="s">
        <v>26</v>
      </c>
      <c r="H818" s="27">
        <v>1.0353000000000001</v>
      </c>
      <c r="I818" s="28">
        <v>25.33</v>
      </c>
      <c r="J818" s="28">
        <v>26.22</v>
      </c>
    </row>
    <row r="819" spans="1:10" ht="24" customHeight="1" x14ac:dyDescent="0.2">
      <c r="A819" s="24" t="s">
        <v>39</v>
      </c>
      <c r="B819" s="25" t="s">
        <v>445</v>
      </c>
      <c r="C819" s="24" t="s">
        <v>25</v>
      </c>
      <c r="D819" s="24" t="s">
        <v>446</v>
      </c>
      <c r="E819" s="285" t="s">
        <v>40</v>
      </c>
      <c r="F819" s="285"/>
      <c r="G819" s="26" t="s">
        <v>30</v>
      </c>
      <c r="H819" s="27">
        <v>4.2000000000000003E-2</v>
      </c>
      <c r="I819" s="28">
        <v>1.58</v>
      </c>
      <c r="J819" s="28">
        <v>0.06</v>
      </c>
    </row>
    <row r="820" spans="1:10" ht="25.5" x14ac:dyDescent="0.2">
      <c r="A820" s="29"/>
      <c r="B820" s="29"/>
      <c r="C820" s="29"/>
      <c r="D820" s="29"/>
      <c r="E820" s="29" t="s">
        <v>44</v>
      </c>
      <c r="F820" s="30">
        <v>1.1363024395497874</v>
      </c>
      <c r="G820" s="29" t="s">
        <v>45</v>
      </c>
      <c r="H820" s="30">
        <v>0.97</v>
      </c>
      <c r="I820" s="29" t="s">
        <v>46</v>
      </c>
      <c r="J820" s="30">
        <v>2.11</v>
      </c>
    </row>
    <row r="821" spans="1:10" ht="15" thickBot="1" x14ac:dyDescent="0.25">
      <c r="A821" s="29"/>
      <c r="B821" s="29"/>
      <c r="C821" s="29"/>
      <c r="D821" s="29"/>
      <c r="E821" s="29" t="s">
        <v>47</v>
      </c>
      <c r="F821" s="30">
        <v>7.05</v>
      </c>
      <c r="G821" s="29"/>
      <c r="H821" s="284" t="s">
        <v>48</v>
      </c>
      <c r="I821" s="284"/>
      <c r="J821" s="30">
        <v>35.92</v>
      </c>
    </row>
    <row r="822" spans="1:10" ht="1.1499999999999999" customHeight="1" thickTop="1" x14ac:dyDescent="0.2">
      <c r="A822" s="31"/>
      <c r="B822" s="31"/>
      <c r="C822" s="31"/>
      <c r="D822" s="31"/>
      <c r="E822" s="31"/>
      <c r="F822" s="31"/>
      <c r="G822" s="31"/>
      <c r="H822" s="31"/>
      <c r="I822" s="31"/>
      <c r="J822" s="31"/>
    </row>
    <row r="823" spans="1:10" ht="18" customHeight="1" x14ac:dyDescent="0.2">
      <c r="A823" s="3" t="s">
        <v>995</v>
      </c>
      <c r="B823" s="4" t="s">
        <v>19</v>
      </c>
      <c r="C823" s="3" t="s">
        <v>20</v>
      </c>
      <c r="D823" s="3" t="s">
        <v>6</v>
      </c>
      <c r="E823" s="273" t="s">
        <v>33</v>
      </c>
      <c r="F823" s="273"/>
      <c r="G823" s="12" t="s">
        <v>21</v>
      </c>
      <c r="H823" s="4" t="s">
        <v>22</v>
      </c>
      <c r="I823" s="4" t="s">
        <v>23</v>
      </c>
      <c r="J823" s="4" t="s">
        <v>7</v>
      </c>
    </row>
    <row r="824" spans="1:10" ht="25.9" customHeight="1" x14ac:dyDescent="0.2">
      <c r="A824" s="14" t="s">
        <v>34</v>
      </c>
      <c r="B824" s="15" t="s">
        <v>996</v>
      </c>
      <c r="C824" s="14" t="s">
        <v>293</v>
      </c>
      <c r="D824" s="14" t="s">
        <v>997</v>
      </c>
      <c r="E824" s="287" t="s">
        <v>304</v>
      </c>
      <c r="F824" s="287"/>
      <c r="G824" s="16" t="s">
        <v>989</v>
      </c>
      <c r="H824" s="18">
        <v>1</v>
      </c>
      <c r="I824" s="17">
        <v>348.74</v>
      </c>
      <c r="J824" s="17">
        <v>348.74</v>
      </c>
    </row>
    <row r="825" spans="1:10" ht="24" customHeight="1" x14ac:dyDescent="0.2">
      <c r="A825" s="19" t="s">
        <v>35</v>
      </c>
      <c r="B825" s="20" t="s">
        <v>53</v>
      </c>
      <c r="C825" s="19" t="s">
        <v>25</v>
      </c>
      <c r="D825" s="19" t="s">
        <v>54</v>
      </c>
      <c r="E825" s="286" t="s">
        <v>36</v>
      </c>
      <c r="F825" s="286"/>
      <c r="G825" s="21" t="s">
        <v>29</v>
      </c>
      <c r="H825" s="22">
        <v>3.63</v>
      </c>
      <c r="I825" s="23">
        <v>19.829999999999998</v>
      </c>
      <c r="J825" s="23">
        <v>71.98</v>
      </c>
    </row>
    <row r="826" spans="1:10" ht="24" customHeight="1" x14ac:dyDescent="0.2">
      <c r="A826" s="19" t="s">
        <v>35</v>
      </c>
      <c r="B826" s="20" t="s">
        <v>37</v>
      </c>
      <c r="C826" s="19" t="s">
        <v>25</v>
      </c>
      <c r="D826" s="19" t="s">
        <v>38</v>
      </c>
      <c r="E826" s="286" t="s">
        <v>36</v>
      </c>
      <c r="F826" s="286"/>
      <c r="G826" s="21" t="s">
        <v>29</v>
      </c>
      <c r="H826" s="22">
        <v>11</v>
      </c>
      <c r="I826" s="23">
        <v>15.78</v>
      </c>
      <c r="J826" s="23">
        <v>173.58</v>
      </c>
    </row>
    <row r="827" spans="1:10" ht="25.9" customHeight="1" x14ac:dyDescent="0.2">
      <c r="A827" s="24" t="s">
        <v>39</v>
      </c>
      <c r="B827" s="25" t="s">
        <v>1052</v>
      </c>
      <c r="C827" s="24" t="s">
        <v>25</v>
      </c>
      <c r="D827" s="24" t="s">
        <v>1053</v>
      </c>
      <c r="E827" s="285" t="s">
        <v>40</v>
      </c>
      <c r="F827" s="285"/>
      <c r="G827" s="26" t="s">
        <v>43</v>
      </c>
      <c r="H827" s="27">
        <v>2.5</v>
      </c>
      <c r="I827" s="28">
        <v>8.26</v>
      </c>
      <c r="J827" s="28">
        <v>20.65</v>
      </c>
    </row>
    <row r="828" spans="1:10" ht="25.9" customHeight="1" x14ac:dyDescent="0.2">
      <c r="A828" s="24" t="s">
        <v>39</v>
      </c>
      <c r="B828" s="25" t="s">
        <v>65</v>
      </c>
      <c r="C828" s="24" t="s">
        <v>25</v>
      </c>
      <c r="D828" s="24" t="s">
        <v>66</v>
      </c>
      <c r="E828" s="285" t="s">
        <v>40</v>
      </c>
      <c r="F828" s="285"/>
      <c r="G828" s="26" t="s">
        <v>27</v>
      </c>
      <c r="H828" s="27">
        <v>0.25</v>
      </c>
      <c r="I828" s="28">
        <v>99.76</v>
      </c>
      <c r="J828" s="28">
        <v>24.94</v>
      </c>
    </row>
    <row r="829" spans="1:10" ht="24" customHeight="1" x14ac:dyDescent="0.2">
      <c r="A829" s="24" t="s">
        <v>39</v>
      </c>
      <c r="B829" s="25" t="s">
        <v>1092</v>
      </c>
      <c r="C829" s="24" t="s">
        <v>25</v>
      </c>
      <c r="D829" s="24" t="s">
        <v>1093</v>
      </c>
      <c r="E829" s="285" t="s">
        <v>40</v>
      </c>
      <c r="F829" s="285"/>
      <c r="G829" s="26" t="s">
        <v>43</v>
      </c>
      <c r="H829" s="27">
        <v>1.78</v>
      </c>
      <c r="I829" s="28">
        <v>0.59</v>
      </c>
      <c r="J829" s="28">
        <v>1.05</v>
      </c>
    </row>
    <row r="830" spans="1:10" ht="25.9" customHeight="1" x14ac:dyDescent="0.2">
      <c r="A830" s="24" t="s">
        <v>39</v>
      </c>
      <c r="B830" s="25" t="s">
        <v>120</v>
      </c>
      <c r="C830" s="24" t="s">
        <v>25</v>
      </c>
      <c r="D830" s="24" t="s">
        <v>121</v>
      </c>
      <c r="E830" s="285" t="s">
        <v>40</v>
      </c>
      <c r="F830" s="285"/>
      <c r="G830" s="26" t="s">
        <v>27</v>
      </c>
      <c r="H830" s="27">
        <v>0.13</v>
      </c>
      <c r="I830" s="28">
        <v>97.09</v>
      </c>
      <c r="J830" s="28">
        <v>12.62</v>
      </c>
    </row>
    <row r="831" spans="1:10" ht="39" customHeight="1" x14ac:dyDescent="0.2">
      <c r="A831" s="24" t="s">
        <v>39</v>
      </c>
      <c r="B831" s="25" t="s">
        <v>379</v>
      </c>
      <c r="C831" s="24" t="s">
        <v>25</v>
      </c>
      <c r="D831" s="24" t="s">
        <v>380</v>
      </c>
      <c r="E831" s="285" t="s">
        <v>40</v>
      </c>
      <c r="F831" s="285"/>
      <c r="G831" s="26" t="s">
        <v>30</v>
      </c>
      <c r="H831" s="27">
        <v>72</v>
      </c>
      <c r="I831" s="28">
        <v>0.61</v>
      </c>
      <c r="J831" s="28">
        <v>43.92</v>
      </c>
    </row>
    <row r="832" spans="1:10" ht="25.5" x14ac:dyDescent="0.2">
      <c r="A832" s="29"/>
      <c r="B832" s="29"/>
      <c r="C832" s="29"/>
      <c r="D832" s="29"/>
      <c r="E832" s="29" t="s">
        <v>44</v>
      </c>
      <c r="F832" s="30">
        <v>103.18810921428187</v>
      </c>
      <c r="G832" s="29" t="s">
        <v>45</v>
      </c>
      <c r="H832" s="30">
        <v>88.42</v>
      </c>
      <c r="I832" s="29" t="s">
        <v>46</v>
      </c>
      <c r="J832" s="30">
        <v>191.61</v>
      </c>
    </row>
    <row r="833" spans="1:10" ht="15" thickBot="1" x14ac:dyDescent="0.25">
      <c r="A833" s="29"/>
      <c r="B833" s="29"/>
      <c r="C833" s="29"/>
      <c r="D833" s="29"/>
      <c r="E833" s="29" t="s">
        <v>47</v>
      </c>
      <c r="F833" s="30">
        <v>85.16</v>
      </c>
      <c r="G833" s="29"/>
      <c r="H833" s="284" t="s">
        <v>48</v>
      </c>
      <c r="I833" s="284"/>
      <c r="J833" s="30">
        <v>433.9</v>
      </c>
    </row>
    <row r="834" spans="1:10" ht="1.1499999999999999" customHeight="1" thickTop="1" x14ac:dyDescent="0.2">
      <c r="A834" s="31"/>
      <c r="B834" s="31"/>
      <c r="C834" s="31"/>
      <c r="D834" s="31"/>
      <c r="E834" s="31"/>
      <c r="F834" s="31"/>
      <c r="G834" s="31"/>
      <c r="H834" s="31"/>
      <c r="I834" s="31"/>
      <c r="J834" s="31"/>
    </row>
    <row r="835" spans="1:10" ht="18" customHeight="1" x14ac:dyDescent="0.2">
      <c r="A835" s="3" t="s">
        <v>998</v>
      </c>
      <c r="B835" s="4" t="s">
        <v>19</v>
      </c>
      <c r="C835" s="3" t="s">
        <v>20</v>
      </c>
      <c r="D835" s="3" t="s">
        <v>6</v>
      </c>
      <c r="E835" s="273" t="s">
        <v>33</v>
      </c>
      <c r="F835" s="273"/>
      <c r="G835" s="12" t="s">
        <v>21</v>
      </c>
      <c r="H835" s="4" t="s">
        <v>22</v>
      </c>
      <c r="I835" s="4" t="s">
        <v>23</v>
      </c>
      <c r="J835" s="4" t="s">
        <v>7</v>
      </c>
    </row>
    <row r="836" spans="1:10" ht="25.9" customHeight="1" x14ac:dyDescent="0.2">
      <c r="A836" s="14" t="s">
        <v>34</v>
      </c>
      <c r="B836" s="15" t="s">
        <v>999</v>
      </c>
      <c r="C836" s="14" t="s">
        <v>293</v>
      </c>
      <c r="D836" s="14" t="s">
        <v>1000</v>
      </c>
      <c r="E836" s="287" t="s">
        <v>36</v>
      </c>
      <c r="F836" s="287"/>
      <c r="G836" s="16" t="s">
        <v>989</v>
      </c>
      <c r="H836" s="18">
        <v>1</v>
      </c>
      <c r="I836" s="17">
        <v>230.87</v>
      </c>
      <c r="J836" s="17">
        <v>230.87</v>
      </c>
    </row>
    <row r="837" spans="1:10" ht="25.9" customHeight="1" x14ac:dyDescent="0.2">
      <c r="A837" s="19" t="s">
        <v>35</v>
      </c>
      <c r="B837" s="20" t="s">
        <v>443</v>
      </c>
      <c r="C837" s="19" t="s">
        <v>25</v>
      </c>
      <c r="D837" s="19" t="s">
        <v>444</v>
      </c>
      <c r="E837" s="286" t="s">
        <v>36</v>
      </c>
      <c r="F837" s="286"/>
      <c r="G837" s="21" t="s">
        <v>29</v>
      </c>
      <c r="H837" s="22">
        <v>0.3</v>
      </c>
      <c r="I837" s="23">
        <v>19.21</v>
      </c>
      <c r="J837" s="23">
        <v>5.76</v>
      </c>
    </row>
    <row r="838" spans="1:10" ht="24" customHeight="1" x14ac:dyDescent="0.2">
      <c r="A838" s="19" t="s">
        <v>35</v>
      </c>
      <c r="B838" s="20" t="s">
        <v>37</v>
      </c>
      <c r="C838" s="19" t="s">
        <v>25</v>
      </c>
      <c r="D838" s="19" t="s">
        <v>38</v>
      </c>
      <c r="E838" s="286" t="s">
        <v>36</v>
      </c>
      <c r="F838" s="286"/>
      <c r="G838" s="21" t="s">
        <v>29</v>
      </c>
      <c r="H838" s="22">
        <v>0.3</v>
      </c>
      <c r="I838" s="23">
        <v>15.78</v>
      </c>
      <c r="J838" s="23">
        <v>4.7300000000000004</v>
      </c>
    </row>
    <row r="839" spans="1:10" ht="39" customHeight="1" x14ac:dyDescent="0.2">
      <c r="A839" s="24" t="s">
        <v>39</v>
      </c>
      <c r="B839" s="25" t="s">
        <v>457</v>
      </c>
      <c r="C839" s="24" t="s">
        <v>25</v>
      </c>
      <c r="D839" s="24" t="s">
        <v>458</v>
      </c>
      <c r="E839" s="285" t="s">
        <v>40</v>
      </c>
      <c r="F839" s="285"/>
      <c r="G839" s="26" t="s">
        <v>30</v>
      </c>
      <c r="H839" s="27">
        <v>1</v>
      </c>
      <c r="I839" s="28">
        <v>0.62</v>
      </c>
      <c r="J839" s="28">
        <v>0.62</v>
      </c>
    </row>
    <row r="840" spans="1:10" ht="25.9" customHeight="1" x14ac:dyDescent="0.2">
      <c r="A840" s="24" t="s">
        <v>39</v>
      </c>
      <c r="B840" s="25" t="s">
        <v>321</v>
      </c>
      <c r="C840" s="24" t="s">
        <v>25</v>
      </c>
      <c r="D840" s="24" t="s">
        <v>322</v>
      </c>
      <c r="E840" s="285" t="s">
        <v>40</v>
      </c>
      <c r="F840" s="285"/>
      <c r="G840" s="26" t="s">
        <v>30</v>
      </c>
      <c r="H840" s="27">
        <v>1</v>
      </c>
      <c r="I840" s="28">
        <v>219.76</v>
      </c>
      <c r="J840" s="28">
        <v>219.76</v>
      </c>
    </row>
    <row r="841" spans="1:10" ht="25.5" x14ac:dyDescent="0.2">
      <c r="A841" s="29"/>
      <c r="B841" s="29"/>
      <c r="C841" s="29"/>
      <c r="D841" s="29"/>
      <c r="E841" s="29" t="s">
        <v>44</v>
      </c>
      <c r="F841" s="30">
        <v>4.5398244385804301</v>
      </c>
      <c r="G841" s="29" t="s">
        <v>45</v>
      </c>
      <c r="H841" s="30">
        <v>3.89</v>
      </c>
      <c r="I841" s="29" t="s">
        <v>46</v>
      </c>
      <c r="J841" s="30">
        <v>8.43</v>
      </c>
    </row>
    <row r="842" spans="1:10" ht="15" thickBot="1" x14ac:dyDescent="0.25">
      <c r="A842" s="29"/>
      <c r="B842" s="29"/>
      <c r="C842" s="29"/>
      <c r="D842" s="29"/>
      <c r="E842" s="29" t="s">
        <v>47</v>
      </c>
      <c r="F842" s="30">
        <v>56.37</v>
      </c>
      <c r="G842" s="29"/>
      <c r="H842" s="284" t="s">
        <v>48</v>
      </c>
      <c r="I842" s="284"/>
      <c r="J842" s="30">
        <v>287.24</v>
      </c>
    </row>
    <row r="843" spans="1:10" ht="1.1499999999999999" customHeight="1" thickTop="1" x14ac:dyDescent="0.2">
      <c r="A843" s="31"/>
      <c r="B843" s="31"/>
      <c r="C843" s="31"/>
      <c r="D843" s="31"/>
      <c r="E843" s="31"/>
      <c r="F843" s="31"/>
      <c r="G843" s="31"/>
      <c r="H843" s="31"/>
      <c r="I843" s="31"/>
      <c r="J843" s="31"/>
    </row>
    <row r="844" spans="1:10" ht="18" customHeight="1" x14ac:dyDescent="0.2">
      <c r="A844" s="3" t="s">
        <v>1001</v>
      </c>
      <c r="B844" s="4" t="s">
        <v>19</v>
      </c>
      <c r="C844" s="3" t="s">
        <v>20</v>
      </c>
      <c r="D844" s="3" t="s">
        <v>6</v>
      </c>
      <c r="E844" s="273" t="s">
        <v>33</v>
      </c>
      <c r="F844" s="273"/>
      <c r="G844" s="12" t="s">
        <v>21</v>
      </c>
      <c r="H844" s="4" t="s">
        <v>22</v>
      </c>
      <c r="I844" s="4" t="s">
        <v>23</v>
      </c>
      <c r="J844" s="4" t="s">
        <v>7</v>
      </c>
    </row>
    <row r="845" spans="1:10" ht="39" customHeight="1" x14ac:dyDescent="0.2">
      <c r="A845" s="14" t="s">
        <v>34</v>
      </c>
      <c r="B845" s="15" t="s">
        <v>1002</v>
      </c>
      <c r="C845" s="14" t="s">
        <v>293</v>
      </c>
      <c r="D845" s="14" t="s">
        <v>1003</v>
      </c>
      <c r="E845" s="287" t="s">
        <v>1126</v>
      </c>
      <c r="F845" s="287"/>
      <c r="G845" s="16" t="s">
        <v>989</v>
      </c>
      <c r="H845" s="18">
        <v>1</v>
      </c>
      <c r="I845" s="17">
        <v>237.92</v>
      </c>
      <c r="J845" s="17">
        <v>237.92</v>
      </c>
    </row>
    <row r="846" spans="1:10" ht="24" customHeight="1" x14ac:dyDescent="0.2">
      <c r="A846" s="19" t="s">
        <v>35</v>
      </c>
      <c r="B846" s="20" t="s">
        <v>53</v>
      </c>
      <c r="C846" s="19" t="s">
        <v>25</v>
      </c>
      <c r="D846" s="19" t="s">
        <v>54</v>
      </c>
      <c r="E846" s="286" t="s">
        <v>36</v>
      </c>
      <c r="F846" s="286"/>
      <c r="G846" s="21" t="s">
        <v>29</v>
      </c>
      <c r="H846" s="22">
        <v>0.3</v>
      </c>
      <c r="I846" s="23">
        <v>19.829999999999998</v>
      </c>
      <c r="J846" s="23">
        <v>5.94</v>
      </c>
    </row>
    <row r="847" spans="1:10" ht="24" customHeight="1" x14ac:dyDescent="0.2">
      <c r="A847" s="19" t="s">
        <v>35</v>
      </c>
      <c r="B847" s="20" t="s">
        <v>37</v>
      </c>
      <c r="C847" s="19" t="s">
        <v>25</v>
      </c>
      <c r="D847" s="19" t="s">
        <v>38</v>
      </c>
      <c r="E847" s="286" t="s">
        <v>36</v>
      </c>
      <c r="F847" s="286"/>
      <c r="G847" s="21" t="s">
        <v>29</v>
      </c>
      <c r="H847" s="22">
        <v>0.3</v>
      </c>
      <c r="I847" s="23">
        <v>15.78</v>
      </c>
      <c r="J847" s="23">
        <v>4.7300000000000004</v>
      </c>
    </row>
    <row r="848" spans="1:10" ht="25.9" customHeight="1" x14ac:dyDescent="0.2">
      <c r="A848" s="24" t="s">
        <v>39</v>
      </c>
      <c r="B848" s="25" t="s">
        <v>319</v>
      </c>
      <c r="C848" s="24" t="s">
        <v>25</v>
      </c>
      <c r="D848" s="24" t="s">
        <v>320</v>
      </c>
      <c r="E848" s="285" t="s">
        <v>40</v>
      </c>
      <c r="F848" s="285"/>
      <c r="G848" s="26" t="s">
        <v>30</v>
      </c>
      <c r="H848" s="27">
        <v>1</v>
      </c>
      <c r="I848" s="28">
        <v>227.25</v>
      </c>
      <c r="J848" s="28">
        <v>227.25</v>
      </c>
    </row>
    <row r="849" spans="1:10" ht="25.5" x14ac:dyDescent="0.2">
      <c r="A849" s="29"/>
      <c r="B849" s="29"/>
      <c r="C849" s="29"/>
      <c r="D849" s="29"/>
      <c r="E849" s="29" t="s">
        <v>44</v>
      </c>
      <c r="F849" s="30">
        <v>4.5398244385804301</v>
      </c>
      <c r="G849" s="29" t="s">
        <v>45</v>
      </c>
      <c r="H849" s="30">
        <v>3.89</v>
      </c>
      <c r="I849" s="29" t="s">
        <v>46</v>
      </c>
      <c r="J849" s="30">
        <v>8.43</v>
      </c>
    </row>
    <row r="850" spans="1:10" ht="15" thickBot="1" x14ac:dyDescent="0.25">
      <c r="A850" s="29"/>
      <c r="B850" s="29"/>
      <c r="C850" s="29"/>
      <c r="D850" s="29"/>
      <c r="E850" s="29" t="s">
        <v>47</v>
      </c>
      <c r="F850" s="30">
        <v>58.1</v>
      </c>
      <c r="G850" s="29"/>
      <c r="H850" s="284" t="s">
        <v>48</v>
      </c>
      <c r="I850" s="284"/>
      <c r="J850" s="30">
        <v>296.02</v>
      </c>
    </row>
    <row r="851" spans="1:10" ht="1.1499999999999999" customHeight="1" thickTop="1" x14ac:dyDescent="0.2">
      <c r="A851" s="31"/>
      <c r="B851" s="31"/>
      <c r="C851" s="31"/>
      <c r="D851" s="31"/>
      <c r="E851" s="31"/>
      <c r="F851" s="31"/>
      <c r="G851" s="31"/>
      <c r="H851" s="31"/>
      <c r="I851" s="31"/>
      <c r="J851" s="31"/>
    </row>
    <row r="852" spans="1:10" ht="18" customHeight="1" x14ac:dyDescent="0.2">
      <c r="A852" s="3" t="s">
        <v>1004</v>
      </c>
      <c r="B852" s="4" t="s">
        <v>19</v>
      </c>
      <c r="C852" s="3" t="s">
        <v>20</v>
      </c>
      <c r="D852" s="3" t="s">
        <v>6</v>
      </c>
      <c r="E852" s="273" t="s">
        <v>33</v>
      </c>
      <c r="F852" s="273"/>
      <c r="G852" s="12" t="s">
        <v>21</v>
      </c>
      <c r="H852" s="4" t="s">
        <v>22</v>
      </c>
      <c r="I852" s="4" t="s">
        <v>23</v>
      </c>
      <c r="J852" s="4" t="s">
        <v>7</v>
      </c>
    </row>
    <row r="853" spans="1:10" ht="52.15" customHeight="1" x14ac:dyDescent="0.2">
      <c r="A853" s="14" t="s">
        <v>34</v>
      </c>
      <c r="B853" s="15" t="s">
        <v>1005</v>
      </c>
      <c r="C853" s="14" t="s">
        <v>293</v>
      </c>
      <c r="D853" s="14" t="s">
        <v>1006</v>
      </c>
      <c r="E853" s="287" t="s">
        <v>36</v>
      </c>
      <c r="F853" s="287"/>
      <c r="G853" s="16" t="s">
        <v>989</v>
      </c>
      <c r="H853" s="18">
        <v>1</v>
      </c>
      <c r="I853" s="17">
        <v>23.87</v>
      </c>
      <c r="J853" s="17">
        <v>23.87</v>
      </c>
    </row>
    <row r="854" spans="1:10" ht="24" customHeight="1" x14ac:dyDescent="0.2">
      <c r="A854" s="19" t="s">
        <v>35</v>
      </c>
      <c r="B854" s="20" t="s">
        <v>37</v>
      </c>
      <c r="C854" s="19" t="s">
        <v>25</v>
      </c>
      <c r="D854" s="19" t="s">
        <v>38</v>
      </c>
      <c r="E854" s="286" t="s">
        <v>36</v>
      </c>
      <c r="F854" s="286"/>
      <c r="G854" s="21" t="s">
        <v>29</v>
      </c>
      <c r="H854" s="22">
        <v>0.4</v>
      </c>
      <c r="I854" s="23">
        <v>15.78</v>
      </c>
      <c r="J854" s="23">
        <v>6.31</v>
      </c>
    </row>
    <row r="855" spans="1:10" ht="52.15" customHeight="1" x14ac:dyDescent="0.2">
      <c r="A855" s="24" t="s">
        <v>39</v>
      </c>
      <c r="B855" s="25" t="s">
        <v>1137</v>
      </c>
      <c r="C855" s="24" t="s">
        <v>25</v>
      </c>
      <c r="D855" s="24" t="s">
        <v>1138</v>
      </c>
      <c r="E855" s="285" t="s">
        <v>40</v>
      </c>
      <c r="F855" s="285"/>
      <c r="G855" s="26" t="s">
        <v>30</v>
      </c>
      <c r="H855" s="27">
        <v>1</v>
      </c>
      <c r="I855" s="28">
        <v>17.559999999999999</v>
      </c>
      <c r="J855" s="28">
        <v>17.559999999999999</v>
      </c>
    </row>
    <row r="856" spans="1:10" ht="25.5" x14ac:dyDescent="0.2">
      <c r="A856" s="29"/>
      <c r="B856" s="29"/>
      <c r="C856" s="29"/>
      <c r="D856" s="29"/>
      <c r="E856" s="29" t="s">
        <v>44</v>
      </c>
      <c r="F856" s="30">
        <v>2.6118800150788948</v>
      </c>
      <c r="G856" s="29" t="s">
        <v>45</v>
      </c>
      <c r="H856" s="30">
        <v>2.2400000000000002</v>
      </c>
      <c r="I856" s="29" t="s">
        <v>46</v>
      </c>
      <c r="J856" s="30">
        <v>4.8499999999999996</v>
      </c>
    </row>
    <row r="857" spans="1:10" ht="15" thickBot="1" x14ac:dyDescent="0.25">
      <c r="A857" s="29"/>
      <c r="B857" s="29"/>
      <c r="C857" s="29"/>
      <c r="D857" s="29"/>
      <c r="E857" s="29" t="s">
        <v>47</v>
      </c>
      <c r="F857" s="30">
        <v>5.82</v>
      </c>
      <c r="G857" s="29"/>
      <c r="H857" s="284" t="s">
        <v>48</v>
      </c>
      <c r="I857" s="284"/>
      <c r="J857" s="30">
        <v>29.69</v>
      </c>
    </row>
    <row r="858" spans="1:10" ht="1.1499999999999999" customHeight="1" thickTop="1" x14ac:dyDescent="0.2">
      <c r="A858" s="31"/>
      <c r="B858" s="31"/>
      <c r="C858" s="31"/>
      <c r="D858" s="31"/>
      <c r="E858" s="31"/>
      <c r="F858" s="31"/>
      <c r="G858" s="31"/>
      <c r="H858" s="31"/>
      <c r="I858" s="31"/>
      <c r="J858" s="31"/>
    </row>
    <row r="859" spans="1:10" ht="18" customHeight="1" x14ac:dyDescent="0.2">
      <c r="A859" s="3" t="s">
        <v>1007</v>
      </c>
      <c r="B859" s="4" t="s">
        <v>19</v>
      </c>
      <c r="C859" s="3" t="s">
        <v>20</v>
      </c>
      <c r="D859" s="3" t="s">
        <v>6</v>
      </c>
      <c r="E859" s="273" t="s">
        <v>33</v>
      </c>
      <c r="F859" s="273"/>
      <c r="G859" s="12" t="s">
        <v>21</v>
      </c>
      <c r="H859" s="4" t="s">
        <v>22</v>
      </c>
      <c r="I859" s="4" t="s">
        <v>23</v>
      </c>
      <c r="J859" s="4" t="s">
        <v>7</v>
      </c>
    </row>
    <row r="860" spans="1:10" ht="39" customHeight="1" x14ac:dyDescent="0.2">
      <c r="A860" s="14" t="s">
        <v>34</v>
      </c>
      <c r="B860" s="15" t="s">
        <v>1008</v>
      </c>
      <c r="C860" s="14" t="s">
        <v>25</v>
      </c>
      <c r="D860" s="14" t="s">
        <v>1009</v>
      </c>
      <c r="E860" s="287" t="s">
        <v>308</v>
      </c>
      <c r="F860" s="287"/>
      <c r="G860" s="16" t="s">
        <v>30</v>
      </c>
      <c r="H860" s="18">
        <v>1</v>
      </c>
      <c r="I860" s="17">
        <v>21.2</v>
      </c>
      <c r="J860" s="17">
        <v>21.2</v>
      </c>
    </row>
    <row r="861" spans="1:10" ht="25.9" customHeight="1" x14ac:dyDescent="0.2">
      <c r="A861" s="19" t="s">
        <v>35</v>
      </c>
      <c r="B861" s="20" t="s">
        <v>429</v>
      </c>
      <c r="C861" s="19" t="s">
        <v>25</v>
      </c>
      <c r="D861" s="19" t="s">
        <v>430</v>
      </c>
      <c r="E861" s="286" t="s">
        <v>36</v>
      </c>
      <c r="F861" s="286"/>
      <c r="G861" s="21" t="s">
        <v>29</v>
      </c>
      <c r="H861" s="22">
        <v>7.4800000000000005E-2</v>
      </c>
      <c r="I861" s="23">
        <v>16.11</v>
      </c>
      <c r="J861" s="23">
        <v>1.2</v>
      </c>
    </row>
    <row r="862" spans="1:10" ht="24" customHeight="1" x14ac:dyDescent="0.2">
      <c r="A862" s="19" t="s">
        <v>35</v>
      </c>
      <c r="B862" s="20" t="s">
        <v>431</v>
      </c>
      <c r="C862" s="19" t="s">
        <v>25</v>
      </c>
      <c r="D862" s="19" t="s">
        <v>432</v>
      </c>
      <c r="E862" s="286" t="s">
        <v>36</v>
      </c>
      <c r="F862" s="286"/>
      <c r="G862" s="21" t="s">
        <v>29</v>
      </c>
      <c r="H862" s="22">
        <v>0.17949999999999999</v>
      </c>
      <c r="I862" s="23">
        <v>20.39</v>
      </c>
      <c r="J862" s="23">
        <v>3.66</v>
      </c>
    </row>
    <row r="863" spans="1:10" ht="25.9" customHeight="1" x14ac:dyDescent="0.2">
      <c r="A863" s="24" t="s">
        <v>39</v>
      </c>
      <c r="B863" s="25" t="s">
        <v>1139</v>
      </c>
      <c r="C863" s="24" t="s">
        <v>25</v>
      </c>
      <c r="D863" s="24" t="s">
        <v>1140</v>
      </c>
      <c r="E863" s="285" t="s">
        <v>40</v>
      </c>
      <c r="F863" s="285"/>
      <c r="G863" s="26" t="s">
        <v>30</v>
      </c>
      <c r="H863" s="27">
        <v>1</v>
      </c>
      <c r="I863" s="28">
        <v>16.34</v>
      </c>
      <c r="J863" s="28">
        <v>16.34</v>
      </c>
    </row>
    <row r="864" spans="1:10" ht="25.5" x14ac:dyDescent="0.2">
      <c r="A864" s="29"/>
      <c r="B864" s="29"/>
      <c r="C864" s="29"/>
      <c r="D864" s="29"/>
      <c r="E864" s="29" t="s">
        <v>44</v>
      </c>
      <c r="F864" s="30">
        <v>2.1002746513005546</v>
      </c>
      <c r="G864" s="29" t="s">
        <v>45</v>
      </c>
      <c r="H864" s="30">
        <v>1.8</v>
      </c>
      <c r="I864" s="29" t="s">
        <v>46</v>
      </c>
      <c r="J864" s="30">
        <v>3.9</v>
      </c>
    </row>
    <row r="865" spans="1:10" ht="15" thickBot="1" x14ac:dyDescent="0.25">
      <c r="A865" s="29"/>
      <c r="B865" s="29"/>
      <c r="C865" s="29"/>
      <c r="D865" s="29"/>
      <c r="E865" s="29" t="s">
        <v>47</v>
      </c>
      <c r="F865" s="30">
        <v>5.17</v>
      </c>
      <c r="G865" s="29"/>
      <c r="H865" s="284" t="s">
        <v>48</v>
      </c>
      <c r="I865" s="284"/>
      <c r="J865" s="30">
        <v>26.37</v>
      </c>
    </row>
    <row r="866" spans="1:10" ht="1.1499999999999999" customHeight="1" thickTop="1" x14ac:dyDescent="0.2">
      <c r="A866" s="31"/>
      <c r="B866" s="31"/>
      <c r="C866" s="31"/>
      <c r="D866" s="31"/>
      <c r="E866" s="31"/>
      <c r="F866" s="31"/>
      <c r="G866" s="31"/>
      <c r="H866" s="31"/>
      <c r="I866" s="31"/>
      <c r="J866" s="31"/>
    </row>
    <row r="867" spans="1:10" ht="18" customHeight="1" x14ac:dyDescent="0.2">
      <c r="A867" s="3" t="s">
        <v>1016</v>
      </c>
      <c r="B867" s="4" t="s">
        <v>19</v>
      </c>
      <c r="C867" s="3" t="s">
        <v>20</v>
      </c>
      <c r="D867" s="3" t="s">
        <v>6</v>
      </c>
      <c r="E867" s="273" t="s">
        <v>33</v>
      </c>
      <c r="F867" s="273"/>
      <c r="G867" s="12" t="s">
        <v>21</v>
      </c>
      <c r="H867" s="4" t="s">
        <v>22</v>
      </c>
      <c r="I867" s="4" t="s">
        <v>23</v>
      </c>
      <c r="J867" s="4" t="s">
        <v>7</v>
      </c>
    </row>
    <row r="868" spans="1:10" ht="39" customHeight="1" x14ac:dyDescent="0.2">
      <c r="A868" s="14" t="s">
        <v>34</v>
      </c>
      <c r="B868" s="15" t="s">
        <v>1017</v>
      </c>
      <c r="C868" s="14" t="s">
        <v>25</v>
      </c>
      <c r="D868" s="14" t="s">
        <v>1018</v>
      </c>
      <c r="E868" s="287" t="s">
        <v>55</v>
      </c>
      <c r="F868" s="287"/>
      <c r="G868" s="16" t="s">
        <v>27</v>
      </c>
      <c r="H868" s="18">
        <v>1</v>
      </c>
      <c r="I868" s="17">
        <v>364.03</v>
      </c>
      <c r="J868" s="17">
        <v>364.03</v>
      </c>
    </row>
    <row r="869" spans="1:10" ht="24" customHeight="1" x14ac:dyDescent="0.2">
      <c r="A869" s="19" t="s">
        <v>35</v>
      </c>
      <c r="B869" s="20" t="s">
        <v>37</v>
      </c>
      <c r="C869" s="19" t="s">
        <v>25</v>
      </c>
      <c r="D869" s="19" t="s">
        <v>38</v>
      </c>
      <c r="E869" s="286" t="s">
        <v>36</v>
      </c>
      <c r="F869" s="286"/>
      <c r="G869" s="21" t="s">
        <v>29</v>
      </c>
      <c r="H869" s="22">
        <v>2.3275000000000001</v>
      </c>
      <c r="I869" s="23">
        <v>15.78</v>
      </c>
      <c r="J869" s="23">
        <v>36.72</v>
      </c>
    </row>
    <row r="870" spans="1:10" ht="25.9" customHeight="1" x14ac:dyDescent="0.2">
      <c r="A870" s="19" t="s">
        <v>35</v>
      </c>
      <c r="B870" s="20" t="s">
        <v>475</v>
      </c>
      <c r="C870" s="19" t="s">
        <v>25</v>
      </c>
      <c r="D870" s="19" t="s">
        <v>476</v>
      </c>
      <c r="E870" s="286" t="s">
        <v>36</v>
      </c>
      <c r="F870" s="286"/>
      <c r="G870" s="21" t="s">
        <v>29</v>
      </c>
      <c r="H870" s="22">
        <v>1.4695</v>
      </c>
      <c r="I870" s="23">
        <v>15.68</v>
      </c>
      <c r="J870" s="23">
        <v>23.04</v>
      </c>
    </row>
    <row r="871" spans="1:10" ht="52.15" customHeight="1" x14ac:dyDescent="0.2">
      <c r="A871" s="19" t="s">
        <v>35</v>
      </c>
      <c r="B871" s="20" t="s">
        <v>479</v>
      </c>
      <c r="C871" s="19" t="s">
        <v>25</v>
      </c>
      <c r="D871" s="19" t="s">
        <v>1036</v>
      </c>
      <c r="E871" s="286" t="s">
        <v>50</v>
      </c>
      <c r="F871" s="286"/>
      <c r="G871" s="21" t="s">
        <v>51</v>
      </c>
      <c r="H871" s="22">
        <v>0.75629999999999997</v>
      </c>
      <c r="I871" s="23">
        <v>1.35</v>
      </c>
      <c r="J871" s="23">
        <v>1.02</v>
      </c>
    </row>
    <row r="872" spans="1:10" ht="52.15" customHeight="1" x14ac:dyDescent="0.2">
      <c r="A872" s="19" t="s">
        <v>35</v>
      </c>
      <c r="B872" s="20" t="s">
        <v>480</v>
      </c>
      <c r="C872" s="19" t="s">
        <v>25</v>
      </c>
      <c r="D872" s="19" t="s">
        <v>1037</v>
      </c>
      <c r="E872" s="286" t="s">
        <v>50</v>
      </c>
      <c r="F872" s="286"/>
      <c r="G872" s="21" t="s">
        <v>52</v>
      </c>
      <c r="H872" s="22">
        <v>0.71309999999999996</v>
      </c>
      <c r="I872" s="23">
        <v>0.28999999999999998</v>
      </c>
      <c r="J872" s="23">
        <v>0.2</v>
      </c>
    </row>
    <row r="873" spans="1:10" ht="25.9" customHeight="1" x14ac:dyDescent="0.2">
      <c r="A873" s="24" t="s">
        <v>39</v>
      </c>
      <c r="B873" s="25" t="s">
        <v>65</v>
      </c>
      <c r="C873" s="24" t="s">
        <v>25</v>
      </c>
      <c r="D873" s="24" t="s">
        <v>66</v>
      </c>
      <c r="E873" s="285" t="s">
        <v>40</v>
      </c>
      <c r="F873" s="285"/>
      <c r="G873" s="26" t="s">
        <v>27</v>
      </c>
      <c r="H873" s="27">
        <v>0.80459999999999998</v>
      </c>
      <c r="I873" s="28">
        <v>99.76</v>
      </c>
      <c r="J873" s="28">
        <v>80.260000000000005</v>
      </c>
    </row>
    <row r="874" spans="1:10" ht="24" customHeight="1" x14ac:dyDescent="0.2">
      <c r="A874" s="24" t="s">
        <v>39</v>
      </c>
      <c r="B874" s="25" t="s">
        <v>85</v>
      </c>
      <c r="C874" s="24" t="s">
        <v>25</v>
      </c>
      <c r="D874" s="24" t="s">
        <v>86</v>
      </c>
      <c r="E874" s="285" t="s">
        <v>40</v>
      </c>
      <c r="F874" s="285"/>
      <c r="G874" s="26" t="s">
        <v>43</v>
      </c>
      <c r="H874" s="27">
        <v>273.06299999999999</v>
      </c>
      <c r="I874" s="28">
        <v>0.61</v>
      </c>
      <c r="J874" s="28">
        <v>166.56</v>
      </c>
    </row>
    <row r="875" spans="1:10" ht="25.9" customHeight="1" x14ac:dyDescent="0.2">
      <c r="A875" s="24" t="s">
        <v>39</v>
      </c>
      <c r="B875" s="25" t="s">
        <v>120</v>
      </c>
      <c r="C875" s="24" t="s">
        <v>25</v>
      </c>
      <c r="D875" s="24" t="s">
        <v>121</v>
      </c>
      <c r="E875" s="285" t="s">
        <v>40</v>
      </c>
      <c r="F875" s="285"/>
      <c r="G875" s="26" t="s">
        <v>27</v>
      </c>
      <c r="H875" s="27">
        <v>0.57920000000000005</v>
      </c>
      <c r="I875" s="28">
        <v>97.09</v>
      </c>
      <c r="J875" s="28">
        <v>56.23</v>
      </c>
    </row>
    <row r="876" spans="1:10" ht="25.5" x14ac:dyDescent="0.2">
      <c r="A876" s="29"/>
      <c r="B876" s="29"/>
      <c r="C876" s="29"/>
      <c r="D876" s="29"/>
      <c r="E876" s="29" t="s">
        <v>44</v>
      </c>
      <c r="F876" s="30">
        <v>25.41870860035543</v>
      </c>
      <c r="G876" s="29" t="s">
        <v>45</v>
      </c>
      <c r="H876" s="30">
        <v>21.78</v>
      </c>
      <c r="I876" s="29" t="s">
        <v>46</v>
      </c>
      <c r="J876" s="30">
        <v>47.2</v>
      </c>
    </row>
    <row r="877" spans="1:10" ht="15" thickBot="1" x14ac:dyDescent="0.25">
      <c r="A877" s="29"/>
      <c r="B877" s="29"/>
      <c r="C877" s="29"/>
      <c r="D877" s="29"/>
      <c r="E877" s="29" t="s">
        <v>47</v>
      </c>
      <c r="F877" s="30">
        <v>88.89</v>
      </c>
      <c r="G877" s="29"/>
      <c r="H877" s="284" t="s">
        <v>48</v>
      </c>
      <c r="I877" s="284"/>
      <c r="J877" s="30">
        <v>452.92</v>
      </c>
    </row>
    <row r="878" spans="1:10" ht="1.1499999999999999" customHeight="1" thickTop="1" x14ac:dyDescent="0.2">
      <c r="A878" s="31"/>
      <c r="B878" s="31"/>
      <c r="C878" s="31"/>
      <c r="D878" s="31"/>
      <c r="E878" s="31"/>
      <c r="F878" s="31"/>
      <c r="G878" s="31"/>
      <c r="H878" s="31"/>
      <c r="I878" s="31"/>
      <c r="J878" s="31"/>
    </row>
    <row r="879" spans="1:10" ht="18" customHeight="1" x14ac:dyDescent="0.2">
      <c r="A879" s="3" t="s">
        <v>1025</v>
      </c>
      <c r="B879" s="4" t="s">
        <v>19</v>
      </c>
      <c r="C879" s="3" t="s">
        <v>20</v>
      </c>
      <c r="D879" s="3" t="s">
        <v>6</v>
      </c>
      <c r="E879" s="273" t="s">
        <v>33</v>
      </c>
      <c r="F879" s="273"/>
      <c r="G879" s="12" t="s">
        <v>21</v>
      </c>
      <c r="H879" s="4" t="s">
        <v>22</v>
      </c>
      <c r="I879" s="4" t="s">
        <v>23</v>
      </c>
      <c r="J879" s="4" t="s">
        <v>7</v>
      </c>
    </row>
    <row r="880" spans="1:10" ht="24" customHeight="1" x14ac:dyDescent="0.2">
      <c r="A880" s="14" t="s">
        <v>34</v>
      </c>
      <c r="B880" s="15" t="s">
        <v>1026</v>
      </c>
      <c r="C880" s="14" t="s">
        <v>293</v>
      </c>
      <c r="D880" s="14" t="s">
        <v>1027</v>
      </c>
      <c r="E880" s="287" t="s">
        <v>36</v>
      </c>
      <c r="F880" s="287"/>
      <c r="G880" s="16" t="s">
        <v>28</v>
      </c>
      <c r="H880" s="18">
        <v>1</v>
      </c>
      <c r="I880" s="17">
        <v>2.86</v>
      </c>
      <c r="J880" s="17">
        <v>2.86</v>
      </c>
    </row>
    <row r="881" spans="1:10" ht="24" customHeight="1" x14ac:dyDescent="0.2">
      <c r="A881" s="19" t="s">
        <v>35</v>
      </c>
      <c r="B881" s="20" t="s">
        <v>37</v>
      </c>
      <c r="C881" s="19" t="s">
        <v>25</v>
      </c>
      <c r="D881" s="19" t="s">
        <v>38</v>
      </c>
      <c r="E881" s="286" t="s">
        <v>36</v>
      </c>
      <c r="F881" s="286"/>
      <c r="G881" s="21" t="s">
        <v>29</v>
      </c>
      <c r="H881" s="22">
        <v>0.14000000000000001</v>
      </c>
      <c r="I881" s="23">
        <v>15.78</v>
      </c>
      <c r="J881" s="23">
        <v>2.2000000000000002</v>
      </c>
    </row>
    <row r="882" spans="1:10" ht="25.9" customHeight="1" x14ac:dyDescent="0.2">
      <c r="A882" s="24" t="s">
        <v>39</v>
      </c>
      <c r="B882" s="25" t="s">
        <v>1141</v>
      </c>
      <c r="C882" s="24" t="s">
        <v>25</v>
      </c>
      <c r="D882" s="24" t="s">
        <v>1142</v>
      </c>
      <c r="E882" s="285" t="s">
        <v>40</v>
      </c>
      <c r="F882" s="285"/>
      <c r="G882" s="26" t="s">
        <v>58</v>
      </c>
      <c r="H882" s="27">
        <v>0.05</v>
      </c>
      <c r="I882" s="28">
        <v>13.23</v>
      </c>
      <c r="J882" s="28">
        <v>0.66</v>
      </c>
    </row>
    <row r="883" spans="1:10" ht="25.5" x14ac:dyDescent="0.2">
      <c r="A883" s="29"/>
      <c r="B883" s="29"/>
      <c r="C883" s="29"/>
      <c r="D883" s="29"/>
      <c r="E883" s="29" t="s">
        <v>44</v>
      </c>
      <c r="F883" s="30">
        <v>0.91011901556357366</v>
      </c>
      <c r="G883" s="29" t="s">
        <v>45</v>
      </c>
      <c r="H883" s="30">
        <v>0.78</v>
      </c>
      <c r="I883" s="29" t="s">
        <v>46</v>
      </c>
      <c r="J883" s="30">
        <v>1.69</v>
      </c>
    </row>
    <row r="884" spans="1:10" ht="15" thickBot="1" x14ac:dyDescent="0.25">
      <c r="A884" s="29"/>
      <c r="B884" s="29"/>
      <c r="C884" s="29"/>
      <c r="D884" s="29"/>
      <c r="E884" s="29" t="s">
        <v>47</v>
      </c>
      <c r="F884" s="30">
        <v>0.69</v>
      </c>
      <c r="G884" s="29"/>
      <c r="H884" s="284" t="s">
        <v>48</v>
      </c>
      <c r="I884" s="284"/>
      <c r="J884" s="30">
        <v>3.55</v>
      </c>
    </row>
    <row r="885" spans="1:10" ht="1.1499999999999999" customHeight="1" thickTop="1" x14ac:dyDescent="0.2">
      <c r="A885" s="31"/>
      <c r="B885" s="31"/>
      <c r="C885" s="31"/>
      <c r="D885" s="31"/>
      <c r="E885" s="31"/>
      <c r="F885" s="31"/>
      <c r="G885" s="31"/>
      <c r="H885" s="31"/>
      <c r="I885" s="31"/>
      <c r="J885" s="31"/>
    </row>
    <row r="886" spans="1:10" ht="18" customHeight="1" x14ac:dyDescent="0.2">
      <c r="A886" s="3" t="s">
        <v>1028</v>
      </c>
      <c r="B886" s="4" t="s">
        <v>19</v>
      </c>
      <c r="C886" s="3" t="s">
        <v>20</v>
      </c>
      <c r="D886" s="3" t="s">
        <v>6</v>
      </c>
      <c r="E886" s="273" t="s">
        <v>33</v>
      </c>
      <c r="F886" s="273"/>
      <c r="G886" s="12" t="s">
        <v>21</v>
      </c>
      <c r="H886" s="4" t="s">
        <v>22</v>
      </c>
      <c r="I886" s="4" t="s">
        <v>23</v>
      </c>
      <c r="J886" s="4" t="s">
        <v>7</v>
      </c>
    </row>
    <row r="887" spans="1:10" ht="25.9" customHeight="1" x14ac:dyDescent="0.2">
      <c r="A887" s="14" t="s">
        <v>34</v>
      </c>
      <c r="B887" s="15" t="s">
        <v>1029</v>
      </c>
      <c r="C887" s="14" t="s">
        <v>25</v>
      </c>
      <c r="D887" s="14" t="s">
        <v>1030</v>
      </c>
      <c r="E887" s="287" t="s">
        <v>307</v>
      </c>
      <c r="F887" s="287"/>
      <c r="G887" s="16" t="s">
        <v>28</v>
      </c>
      <c r="H887" s="18">
        <v>1</v>
      </c>
      <c r="I887" s="17">
        <v>327.41000000000003</v>
      </c>
      <c r="J887" s="17">
        <v>327.41000000000003</v>
      </c>
    </row>
    <row r="888" spans="1:10" ht="24" customHeight="1" x14ac:dyDescent="0.2">
      <c r="A888" s="19" t="s">
        <v>35</v>
      </c>
      <c r="B888" s="20" t="s">
        <v>37</v>
      </c>
      <c r="C888" s="19" t="s">
        <v>25</v>
      </c>
      <c r="D888" s="19" t="s">
        <v>38</v>
      </c>
      <c r="E888" s="286" t="s">
        <v>36</v>
      </c>
      <c r="F888" s="286"/>
      <c r="G888" s="21" t="s">
        <v>29</v>
      </c>
      <c r="H888" s="22">
        <v>1.542</v>
      </c>
      <c r="I888" s="23">
        <v>15.78</v>
      </c>
      <c r="J888" s="23">
        <v>24.33</v>
      </c>
    </row>
    <row r="889" spans="1:10" ht="24" customHeight="1" x14ac:dyDescent="0.2">
      <c r="A889" s="19" t="s">
        <v>35</v>
      </c>
      <c r="B889" s="20" t="s">
        <v>1143</v>
      </c>
      <c r="C889" s="19" t="s">
        <v>25</v>
      </c>
      <c r="D889" s="19" t="s">
        <v>1144</v>
      </c>
      <c r="E889" s="286" t="s">
        <v>36</v>
      </c>
      <c r="F889" s="286"/>
      <c r="G889" s="21" t="s">
        <v>29</v>
      </c>
      <c r="H889" s="22">
        <v>1.5860000000000001</v>
      </c>
      <c r="I889" s="23">
        <v>16.350000000000001</v>
      </c>
      <c r="J889" s="23">
        <v>25.93</v>
      </c>
    </row>
    <row r="890" spans="1:10" ht="24" customHeight="1" x14ac:dyDescent="0.2">
      <c r="A890" s="24" t="s">
        <v>39</v>
      </c>
      <c r="B890" s="25" t="s">
        <v>1145</v>
      </c>
      <c r="C890" s="24" t="s">
        <v>25</v>
      </c>
      <c r="D890" s="24" t="s">
        <v>1146</v>
      </c>
      <c r="E890" s="285" t="s">
        <v>40</v>
      </c>
      <c r="F890" s="285"/>
      <c r="G890" s="26" t="s">
        <v>28</v>
      </c>
      <c r="H890" s="27">
        <v>1</v>
      </c>
      <c r="I890" s="28">
        <v>227.17</v>
      </c>
      <c r="J890" s="28">
        <v>227.17</v>
      </c>
    </row>
    <row r="891" spans="1:10" ht="39" customHeight="1" x14ac:dyDescent="0.2">
      <c r="A891" s="24" t="s">
        <v>39</v>
      </c>
      <c r="B891" s="25" t="s">
        <v>1147</v>
      </c>
      <c r="C891" s="24" t="s">
        <v>25</v>
      </c>
      <c r="D891" s="24" t="s">
        <v>1148</v>
      </c>
      <c r="E891" s="285" t="s">
        <v>40</v>
      </c>
      <c r="F891" s="285"/>
      <c r="G891" s="26" t="s">
        <v>30</v>
      </c>
      <c r="H891" s="27">
        <v>2.1960000000000002</v>
      </c>
      <c r="I891" s="28">
        <v>0.21</v>
      </c>
      <c r="J891" s="28">
        <v>0.46</v>
      </c>
    </row>
    <row r="892" spans="1:10" ht="24" customHeight="1" x14ac:dyDescent="0.2">
      <c r="A892" s="24" t="s">
        <v>39</v>
      </c>
      <c r="B892" s="25" t="s">
        <v>1149</v>
      </c>
      <c r="C892" s="24" t="s">
        <v>25</v>
      </c>
      <c r="D892" s="24" t="s">
        <v>1150</v>
      </c>
      <c r="E892" s="285" t="s">
        <v>40</v>
      </c>
      <c r="F892" s="285"/>
      <c r="G892" s="26" t="s">
        <v>43</v>
      </c>
      <c r="H892" s="27">
        <v>0.96399999999999997</v>
      </c>
      <c r="I892" s="28">
        <v>32.68</v>
      </c>
      <c r="J892" s="28">
        <v>31.5</v>
      </c>
    </row>
    <row r="893" spans="1:10" ht="25.9" customHeight="1" x14ac:dyDescent="0.2">
      <c r="A893" s="24" t="s">
        <v>39</v>
      </c>
      <c r="B893" s="25" t="s">
        <v>1151</v>
      </c>
      <c r="C893" s="24" t="s">
        <v>25</v>
      </c>
      <c r="D893" s="24" t="s">
        <v>1152</v>
      </c>
      <c r="E893" s="285" t="s">
        <v>40</v>
      </c>
      <c r="F893" s="285"/>
      <c r="G893" s="26" t="s">
        <v>26</v>
      </c>
      <c r="H893" s="27">
        <v>2.992</v>
      </c>
      <c r="I893" s="28">
        <v>2.39</v>
      </c>
      <c r="J893" s="28">
        <v>7.15</v>
      </c>
    </row>
    <row r="894" spans="1:10" ht="24" customHeight="1" x14ac:dyDescent="0.2">
      <c r="A894" s="24" t="s">
        <v>39</v>
      </c>
      <c r="B894" s="25" t="s">
        <v>771</v>
      </c>
      <c r="C894" s="24" t="s">
        <v>25</v>
      </c>
      <c r="D894" s="24" t="s">
        <v>772</v>
      </c>
      <c r="E894" s="285" t="s">
        <v>40</v>
      </c>
      <c r="F894" s="285"/>
      <c r="G894" s="26" t="s">
        <v>30</v>
      </c>
      <c r="H894" s="27">
        <v>0.39700000000000002</v>
      </c>
      <c r="I894" s="28">
        <v>27.4</v>
      </c>
      <c r="J894" s="28">
        <v>10.87</v>
      </c>
    </row>
    <row r="895" spans="1:10" ht="25.5" x14ac:dyDescent="0.2">
      <c r="A895" s="29"/>
      <c r="B895" s="29"/>
      <c r="C895" s="29"/>
      <c r="D895" s="29"/>
      <c r="E895" s="29" t="s">
        <v>44</v>
      </c>
      <c r="F895" s="30">
        <v>20.787333728256773</v>
      </c>
      <c r="G895" s="29" t="s">
        <v>45</v>
      </c>
      <c r="H895" s="30">
        <v>17.809999999999999</v>
      </c>
      <c r="I895" s="29" t="s">
        <v>46</v>
      </c>
      <c r="J895" s="30">
        <v>38.6</v>
      </c>
    </row>
    <row r="896" spans="1:10" ht="15" thickBot="1" x14ac:dyDescent="0.25">
      <c r="A896" s="29"/>
      <c r="B896" s="29"/>
      <c r="C896" s="29"/>
      <c r="D896" s="29"/>
      <c r="E896" s="29" t="s">
        <v>47</v>
      </c>
      <c r="F896" s="30">
        <v>79.95</v>
      </c>
      <c r="G896" s="29"/>
      <c r="H896" s="284" t="s">
        <v>48</v>
      </c>
      <c r="I896" s="284"/>
      <c r="J896" s="30">
        <v>407.36</v>
      </c>
    </row>
    <row r="897" spans="1:10" ht="1.1499999999999999" customHeight="1" thickTop="1" x14ac:dyDescent="0.2">
      <c r="A897" s="31"/>
      <c r="B897" s="31"/>
      <c r="C897" s="31"/>
      <c r="D897" s="31"/>
      <c r="E897" s="31"/>
      <c r="F897" s="31"/>
      <c r="G897" s="31"/>
      <c r="H897" s="31"/>
      <c r="I897" s="31"/>
      <c r="J897" s="31"/>
    </row>
    <row r="898" spans="1:10" ht="18" customHeight="1" x14ac:dyDescent="0.2">
      <c r="A898" s="3" t="s">
        <v>1031</v>
      </c>
      <c r="B898" s="4" t="s">
        <v>19</v>
      </c>
      <c r="C898" s="3" t="s">
        <v>20</v>
      </c>
      <c r="D898" s="3" t="s">
        <v>6</v>
      </c>
      <c r="E898" s="273" t="s">
        <v>33</v>
      </c>
      <c r="F898" s="273"/>
      <c r="G898" s="12" t="s">
        <v>21</v>
      </c>
      <c r="H898" s="4" t="s">
        <v>22</v>
      </c>
      <c r="I898" s="4" t="s">
        <v>23</v>
      </c>
      <c r="J898" s="4" t="s">
        <v>7</v>
      </c>
    </row>
    <row r="899" spans="1:10" ht="64.900000000000006" customHeight="1" x14ac:dyDescent="0.2">
      <c r="A899" s="14" t="s">
        <v>34</v>
      </c>
      <c r="B899" s="15" t="s">
        <v>1032</v>
      </c>
      <c r="C899" s="14" t="s">
        <v>25</v>
      </c>
      <c r="D899" s="14" t="s">
        <v>1033</v>
      </c>
      <c r="E899" s="287" t="s">
        <v>70</v>
      </c>
      <c r="F899" s="287"/>
      <c r="G899" s="16" t="s">
        <v>28</v>
      </c>
      <c r="H899" s="18">
        <v>1</v>
      </c>
      <c r="I899" s="17">
        <v>143.55000000000001</v>
      </c>
      <c r="J899" s="17">
        <v>143.55000000000001</v>
      </c>
    </row>
    <row r="900" spans="1:10" ht="24" customHeight="1" x14ac:dyDescent="0.2">
      <c r="A900" s="19" t="s">
        <v>35</v>
      </c>
      <c r="B900" s="20" t="s">
        <v>1153</v>
      </c>
      <c r="C900" s="19" t="s">
        <v>25</v>
      </c>
      <c r="D900" s="19" t="s">
        <v>1154</v>
      </c>
      <c r="E900" s="286" t="s">
        <v>36</v>
      </c>
      <c r="F900" s="286"/>
      <c r="G900" s="21" t="s">
        <v>29</v>
      </c>
      <c r="H900" s="22">
        <v>0.97740000000000005</v>
      </c>
      <c r="I900" s="23">
        <v>19.68</v>
      </c>
      <c r="J900" s="23">
        <v>19.23</v>
      </c>
    </row>
    <row r="901" spans="1:10" ht="24" customHeight="1" x14ac:dyDescent="0.2">
      <c r="A901" s="19" t="s">
        <v>35</v>
      </c>
      <c r="B901" s="20" t="s">
        <v>37</v>
      </c>
      <c r="C901" s="19" t="s">
        <v>25</v>
      </c>
      <c r="D901" s="19" t="s">
        <v>38</v>
      </c>
      <c r="E901" s="286" t="s">
        <v>36</v>
      </c>
      <c r="F901" s="286"/>
      <c r="G901" s="21" t="s">
        <v>29</v>
      </c>
      <c r="H901" s="22">
        <v>0.99739999999999995</v>
      </c>
      <c r="I901" s="23">
        <v>15.78</v>
      </c>
      <c r="J901" s="23">
        <v>15.73</v>
      </c>
    </row>
    <row r="902" spans="1:10" ht="39" customHeight="1" x14ac:dyDescent="0.2">
      <c r="A902" s="19" t="s">
        <v>35</v>
      </c>
      <c r="B902" s="20" t="s">
        <v>752</v>
      </c>
      <c r="C902" s="19" t="s">
        <v>25</v>
      </c>
      <c r="D902" s="19" t="s">
        <v>753</v>
      </c>
      <c r="E902" s="286" t="s">
        <v>55</v>
      </c>
      <c r="F902" s="286"/>
      <c r="G902" s="21" t="s">
        <v>27</v>
      </c>
      <c r="H902" s="22">
        <v>4.4999999999999997E-3</v>
      </c>
      <c r="I902" s="23">
        <v>329.36</v>
      </c>
      <c r="J902" s="23">
        <v>1.48</v>
      </c>
    </row>
    <row r="903" spans="1:10" ht="25.9" customHeight="1" x14ac:dyDescent="0.2">
      <c r="A903" s="24" t="s">
        <v>39</v>
      </c>
      <c r="B903" s="25" t="s">
        <v>1155</v>
      </c>
      <c r="C903" s="24" t="s">
        <v>25</v>
      </c>
      <c r="D903" s="24" t="s">
        <v>1156</v>
      </c>
      <c r="E903" s="285" t="s">
        <v>40</v>
      </c>
      <c r="F903" s="285"/>
      <c r="G903" s="26" t="s">
        <v>28</v>
      </c>
      <c r="H903" s="27">
        <v>1.0203</v>
      </c>
      <c r="I903" s="28">
        <v>25.12</v>
      </c>
      <c r="J903" s="28">
        <v>25.62</v>
      </c>
    </row>
    <row r="904" spans="1:10" ht="25.9" customHeight="1" x14ac:dyDescent="0.2">
      <c r="A904" s="24" t="s">
        <v>39</v>
      </c>
      <c r="B904" s="25" t="s">
        <v>1157</v>
      </c>
      <c r="C904" s="24" t="s">
        <v>25</v>
      </c>
      <c r="D904" s="24" t="s">
        <v>1158</v>
      </c>
      <c r="E904" s="285" t="s">
        <v>40</v>
      </c>
      <c r="F904" s="285"/>
      <c r="G904" s="26" t="s">
        <v>26</v>
      </c>
      <c r="H904" s="27">
        <v>0.61050000000000004</v>
      </c>
      <c r="I904" s="28">
        <v>70.319999999999993</v>
      </c>
      <c r="J904" s="28">
        <v>42.93</v>
      </c>
    </row>
    <row r="905" spans="1:10" ht="39" customHeight="1" x14ac:dyDescent="0.2">
      <c r="A905" s="24" t="s">
        <v>39</v>
      </c>
      <c r="B905" s="25" t="s">
        <v>1159</v>
      </c>
      <c r="C905" s="24" t="s">
        <v>25</v>
      </c>
      <c r="D905" s="24" t="s">
        <v>1160</v>
      </c>
      <c r="E905" s="285" t="s">
        <v>40</v>
      </c>
      <c r="F905" s="285"/>
      <c r="G905" s="26" t="s">
        <v>26</v>
      </c>
      <c r="H905" s="27">
        <v>0.87009999999999998</v>
      </c>
      <c r="I905" s="28">
        <v>41.97</v>
      </c>
      <c r="J905" s="28">
        <v>36.51</v>
      </c>
    </row>
    <row r="906" spans="1:10" ht="25.9" customHeight="1" x14ac:dyDescent="0.2">
      <c r="A906" s="24" t="s">
        <v>39</v>
      </c>
      <c r="B906" s="25" t="s">
        <v>1161</v>
      </c>
      <c r="C906" s="24" t="s">
        <v>25</v>
      </c>
      <c r="D906" s="24" t="s">
        <v>1162</v>
      </c>
      <c r="E906" s="285" t="s">
        <v>40</v>
      </c>
      <c r="F906" s="285"/>
      <c r="G906" s="26" t="s">
        <v>43</v>
      </c>
      <c r="H906" s="27">
        <v>2.5000000000000001E-3</v>
      </c>
      <c r="I906" s="28">
        <v>32.86</v>
      </c>
      <c r="J906" s="28">
        <v>0.08</v>
      </c>
    </row>
    <row r="907" spans="1:10" ht="25.9" customHeight="1" x14ac:dyDescent="0.2">
      <c r="A907" s="24" t="s">
        <v>39</v>
      </c>
      <c r="B907" s="25" t="s">
        <v>1163</v>
      </c>
      <c r="C907" s="24" t="s">
        <v>25</v>
      </c>
      <c r="D907" s="24" t="s">
        <v>1164</v>
      </c>
      <c r="E907" s="285" t="s">
        <v>40</v>
      </c>
      <c r="F907" s="285"/>
      <c r="G907" s="26" t="s">
        <v>43</v>
      </c>
      <c r="H907" s="27">
        <v>7.9699999999999993E-2</v>
      </c>
      <c r="I907" s="28">
        <v>24.76</v>
      </c>
      <c r="J907" s="28">
        <v>1.97</v>
      </c>
    </row>
    <row r="908" spans="1:10" ht="25.5" x14ac:dyDescent="0.2">
      <c r="A908" s="29"/>
      <c r="B908" s="29"/>
      <c r="C908" s="29"/>
      <c r="D908" s="29"/>
      <c r="E908" s="29" t="s">
        <v>44</v>
      </c>
      <c r="F908" s="30">
        <v>14.98195917927729</v>
      </c>
      <c r="G908" s="29" t="s">
        <v>45</v>
      </c>
      <c r="H908" s="30">
        <v>12.84</v>
      </c>
      <c r="I908" s="29" t="s">
        <v>46</v>
      </c>
      <c r="J908" s="30">
        <v>27.82</v>
      </c>
    </row>
    <row r="909" spans="1:10" ht="15" thickBot="1" x14ac:dyDescent="0.25">
      <c r="A909" s="29"/>
      <c r="B909" s="29"/>
      <c r="C909" s="29"/>
      <c r="D909" s="29"/>
      <c r="E909" s="29" t="s">
        <v>47</v>
      </c>
      <c r="F909" s="30">
        <v>35.049999999999997</v>
      </c>
      <c r="G909" s="29"/>
      <c r="H909" s="284" t="s">
        <v>48</v>
      </c>
      <c r="I909" s="284"/>
      <c r="J909" s="30">
        <v>178.6</v>
      </c>
    </row>
    <row r="910" spans="1:10" ht="1.1499999999999999" customHeight="1" thickTop="1" x14ac:dyDescent="0.2">
      <c r="A910" s="31"/>
      <c r="B910" s="31"/>
      <c r="C910" s="31"/>
      <c r="D910" s="31"/>
      <c r="E910" s="31"/>
      <c r="F910" s="31"/>
      <c r="G910" s="31"/>
      <c r="H910" s="31"/>
      <c r="I910" s="31"/>
      <c r="J910" s="31"/>
    </row>
    <row r="911" spans="1:10" ht="49.9" customHeight="1" x14ac:dyDescent="0.25">
      <c r="A911" s="283" t="s">
        <v>73</v>
      </c>
      <c r="B911" s="280"/>
      <c r="C911" s="280"/>
      <c r="D911" s="280"/>
      <c r="E911" s="280"/>
      <c r="F911" s="280"/>
      <c r="G911" s="280"/>
      <c r="H911" s="280"/>
      <c r="I911" s="280"/>
      <c r="J911" s="280"/>
    </row>
    <row r="912" spans="1:10" ht="18" customHeight="1" x14ac:dyDescent="0.2">
      <c r="A912" s="3"/>
      <c r="B912" s="4" t="s">
        <v>19</v>
      </c>
      <c r="C912" s="3" t="s">
        <v>20</v>
      </c>
      <c r="D912" s="3" t="s">
        <v>6</v>
      </c>
      <c r="E912" s="273" t="s">
        <v>33</v>
      </c>
      <c r="F912" s="273"/>
      <c r="G912" s="12" t="s">
        <v>21</v>
      </c>
      <c r="H912" s="4" t="s">
        <v>22</v>
      </c>
      <c r="I912" s="4" t="s">
        <v>23</v>
      </c>
      <c r="J912" s="4" t="s">
        <v>7</v>
      </c>
    </row>
    <row r="913" spans="1:10" ht="24" customHeight="1" x14ac:dyDescent="0.2">
      <c r="A913" s="14" t="s">
        <v>34</v>
      </c>
      <c r="B913" s="15" t="s">
        <v>461</v>
      </c>
      <c r="C913" s="14" t="s">
        <v>25</v>
      </c>
      <c r="D913" s="14" t="s">
        <v>462</v>
      </c>
      <c r="E913" s="287" t="s">
        <v>36</v>
      </c>
      <c r="F913" s="287"/>
      <c r="G913" s="16" t="s">
        <v>29</v>
      </c>
      <c r="H913" s="18">
        <v>1</v>
      </c>
      <c r="I913" s="17">
        <v>15.59</v>
      </c>
      <c r="J913" s="17">
        <v>15.59</v>
      </c>
    </row>
    <row r="914" spans="1:10" ht="25.9" customHeight="1" x14ac:dyDescent="0.2">
      <c r="A914" s="19" t="s">
        <v>35</v>
      </c>
      <c r="B914" s="20" t="s">
        <v>463</v>
      </c>
      <c r="C914" s="19" t="s">
        <v>25</v>
      </c>
      <c r="D914" s="19" t="s">
        <v>464</v>
      </c>
      <c r="E914" s="286" t="s">
        <v>36</v>
      </c>
      <c r="F914" s="286"/>
      <c r="G914" s="21" t="s">
        <v>29</v>
      </c>
      <c r="H914" s="22">
        <v>1</v>
      </c>
      <c r="I914" s="23">
        <v>0.14000000000000001</v>
      </c>
      <c r="J914" s="23">
        <v>0.14000000000000001</v>
      </c>
    </row>
    <row r="915" spans="1:10" ht="24" customHeight="1" x14ac:dyDescent="0.2">
      <c r="A915" s="24" t="s">
        <v>39</v>
      </c>
      <c r="B915" s="25" t="s">
        <v>465</v>
      </c>
      <c r="C915" s="24" t="s">
        <v>25</v>
      </c>
      <c r="D915" s="24" t="s">
        <v>466</v>
      </c>
      <c r="E915" s="285" t="s">
        <v>72</v>
      </c>
      <c r="F915" s="285"/>
      <c r="G915" s="26" t="s">
        <v>29</v>
      </c>
      <c r="H915" s="27">
        <v>1</v>
      </c>
      <c r="I915" s="28">
        <v>11.65</v>
      </c>
      <c r="J915" s="28">
        <v>11.65</v>
      </c>
    </row>
    <row r="916" spans="1:10" ht="25.9" customHeight="1" x14ac:dyDescent="0.2">
      <c r="A916" s="24" t="s">
        <v>39</v>
      </c>
      <c r="B916" s="25" t="s">
        <v>74</v>
      </c>
      <c r="C916" s="24" t="s">
        <v>25</v>
      </c>
      <c r="D916" s="24" t="s">
        <v>203</v>
      </c>
      <c r="E916" s="285" t="s">
        <v>75</v>
      </c>
      <c r="F916" s="285"/>
      <c r="G916" s="26" t="s">
        <v>29</v>
      </c>
      <c r="H916" s="27">
        <v>1</v>
      </c>
      <c r="I916" s="28">
        <v>0.42</v>
      </c>
      <c r="J916" s="28">
        <v>0.42</v>
      </c>
    </row>
    <row r="917" spans="1:10" ht="25.9" customHeight="1" x14ac:dyDescent="0.2">
      <c r="A917" s="24" t="s">
        <v>39</v>
      </c>
      <c r="B917" s="25" t="s">
        <v>76</v>
      </c>
      <c r="C917" s="24" t="s">
        <v>25</v>
      </c>
      <c r="D917" s="24" t="s">
        <v>204</v>
      </c>
      <c r="E917" s="285" t="s">
        <v>77</v>
      </c>
      <c r="F917" s="285"/>
      <c r="G917" s="26" t="s">
        <v>29</v>
      </c>
      <c r="H917" s="27">
        <v>1</v>
      </c>
      <c r="I917" s="28">
        <v>0.63</v>
      </c>
      <c r="J917" s="28">
        <v>0.63</v>
      </c>
    </row>
    <row r="918" spans="1:10" ht="25.9" customHeight="1" x14ac:dyDescent="0.2">
      <c r="A918" s="24" t="s">
        <v>39</v>
      </c>
      <c r="B918" s="25" t="s">
        <v>78</v>
      </c>
      <c r="C918" s="24" t="s">
        <v>25</v>
      </c>
      <c r="D918" s="24" t="s">
        <v>193</v>
      </c>
      <c r="E918" s="285" t="s">
        <v>75</v>
      </c>
      <c r="F918" s="285"/>
      <c r="G918" s="26" t="s">
        <v>29</v>
      </c>
      <c r="H918" s="27">
        <v>1</v>
      </c>
      <c r="I918" s="28">
        <v>0.99</v>
      </c>
      <c r="J918" s="28">
        <v>0.99</v>
      </c>
    </row>
    <row r="919" spans="1:10" ht="25.9" customHeight="1" x14ac:dyDescent="0.2">
      <c r="A919" s="24" t="s">
        <v>39</v>
      </c>
      <c r="B919" s="25" t="s">
        <v>79</v>
      </c>
      <c r="C919" s="24" t="s">
        <v>25</v>
      </c>
      <c r="D919" s="24" t="s">
        <v>194</v>
      </c>
      <c r="E919" s="285" t="s">
        <v>80</v>
      </c>
      <c r="F919" s="285"/>
      <c r="G919" s="26" t="s">
        <v>29</v>
      </c>
      <c r="H919" s="27">
        <v>1</v>
      </c>
      <c r="I919" s="28">
        <v>0.01</v>
      </c>
      <c r="J919" s="28">
        <v>0.01</v>
      </c>
    </row>
    <row r="920" spans="1:10" ht="25.9" customHeight="1" x14ac:dyDescent="0.2">
      <c r="A920" s="24" t="s">
        <v>39</v>
      </c>
      <c r="B920" s="25" t="s">
        <v>81</v>
      </c>
      <c r="C920" s="24" t="s">
        <v>25</v>
      </c>
      <c r="D920" s="24" t="s">
        <v>82</v>
      </c>
      <c r="E920" s="285" t="s">
        <v>69</v>
      </c>
      <c r="F920" s="285"/>
      <c r="G920" s="26" t="s">
        <v>29</v>
      </c>
      <c r="H920" s="27">
        <v>1</v>
      </c>
      <c r="I920" s="28">
        <v>0.73</v>
      </c>
      <c r="J920" s="28">
        <v>0.73</v>
      </c>
    </row>
    <row r="921" spans="1:10" ht="25.9" customHeight="1" x14ac:dyDescent="0.2">
      <c r="A921" s="24" t="s">
        <v>39</v>
      </c>
      <c r="B921" s="25" t="s">
        <v>83</v>
      </c>
      <c r="C921" s="24" t="s">
        <v>25</v>
      </c>
      <c r="D921" s="24" t="s">
        <v>84</v>
      </c>
      <c r="E921" s="285" t="s">
        <v>69</v>
      </c>
      <c r="F921" s="285"/>
      <c r="G921" s="26" t="s">
        <v>29</v>
      </c>
      <c r="H921" s="27">
        <v>1</v>
      </c>
      <c r="I921" s="28">
        <v>1.02</v>
      </c>
      <c r="J921" s="28">
        <v>1.02</v>
      </c>
    </row>
    <row r="922" spans="1:10" ht="25.5" x14ac:dyDescent="0.2">
      <c r="A922" s="29"/>
      <c r="B922" s="29"/>
      <c r="C922" s="29"/>
      <c r="D922" s="29"/>
      <c r="E922" s="29" t="s">
        <v>44</v>
      </c>
      <c r="F922" s="30">
        <v>6.3492917999999996</v>
      </c>
      <c r="G922" s="29" t="s">
        <v>45</v>
      </c>
      <c r="H922" s="30">
        <v>5.44</v>
      </c>
      <c r="I922" s="29" t="s">
        <v>46</v>
      </c>
      <c r="J922" s="30">
        <v>11.79</v>
      </c>
    </row>
    <row r="923" spans="1:10" ht="15" thickBot="1" x14ac:dyDescent="0.25">
      <c r="A923" s="29"/>
      <c r="B923" s="29"/>
      <c r="C923" s="29"/>
      <c r="D923" s="29"/>
      <c r="E923" s="29" t="s">
        <v>47</v>
      </c>
      <c r="F923" s="30">
        <v>3.8</v>
      </c>
      <c r="G923" s="29"/>
      <c r="H923" s="284" t="s">
        <v>48</v>
      </c>
      <c r="I923" s="284"/>
      <c r="J923" s="30">
        <v>19.39</v>
      </c>
    </row>
    <row r="924" spans="1:10" ht="1.1499999999999999" customHeight="1" thickTop="1" x14ac:dyDescent="0.2">
      <c r="A924" s="31"/>
      <c r="B924" s="31"/>
      <c r="C924" s="31"/>
      <c r="D924" s="31"/>
      <c r="E924" s="31"/>
      <c r="F924" s="31"/>
      <c r="G924" s="31"/>
      <c r="H924" s="31"/>
      <c r="I924" s="31"/>
      <c r="J924" s="31"/>
    </row>
    <row r="925" spans="1:10" ht="18" customHeight="1" x14ac:dyDescent="0.2">
      <c r="A925" s="3"/>
      <c r="B925" s="4" t="s">
        <v>19</v>
      </c>
      <c r="C925" s="3" t="s">
        <v>20</v>
      </c>
      <c r="D925" s="3" t="s">
        <v>6</v>
      </c>
      <c r="E925" s="273" t="s">
        <v>33</v>
      </c>
      <c r="F925" s="273"/>
      <c r="G925" s="12" t="s">
        <v>21</v>
      </c>
      <c r="H925" s="4" t="s">
        <v>22</v>
      </c>
      <c r="I925" s="4" t="s">
        <v>23</v>
      </c>
      <c r="J925" s="4" t="s">
        <v>7</v>
      </c>
    </row>
    <row r="926" spans="1:10" ht="25.9" customHeight="1" x14ac:dyDescent="0.2">
      <c r="A926" s="14" t="s">
        <v>34</v>
      </c>
      <c r="B926" s="15" t="s">
        <v>324</v>
      </c>
      <c r="C926" s="14" t="s">
        <v>25</v>
      </c>
      <c r="D926" s="14" t="s">
        <v>325</v>
      </c>
      <c r="E926" s="287" t="s">
        <v>36</v>
      </c>
      <c r="F926" s="287"/>
      <c r="G926" s="16" t="s">
        <v>29</v>
      </c>
      <c r="H926" s="18">
        <v>1</v>
      </c>
      <c r="I926" s="17">
        <v>15.48</v>
      </c>
      <c r="J926" s="17">
        <v>15.48</v>
      </c>
    </row>
    <row r="927" spans="1:10" ht="25.9" customHeight="1" x14ac:dyDescent="0.2">
      <c r="A927" s="19" t="s">
        <v>35</v>
      </c>
      <c r="B927" s="20" t="s">
        <v>467</v>
      </c>
      <c r="C927" s="19" t="s">
        <v>25</v>
      </c>
      <c r="D927" s="19" t="s">
        <v>468</v>
      </c>
      <c r="E927" s="286" t="s">
        <v>36</v>
      </c>
      <c r="F927" s="286"/>
      <c r="G927" s="21" t="s">
        <v>29</v>
      </c>
      <c r="H927" s="22">
        <v>1</v>
      </c>
      <c r="I927" s="23">
        <v>0.18</v>
      </c>
      <c r="J927" s="23">
        <v>0.18</v>
      </c>
    </row>
    <row r="928" spans="1:10" ht="24" customHeight="1" x14ac:dyDescent="0.2">
      <c r="A928" s="24" t="s">
        <v>39</v>
      </c>
      <c r="B928" s="25" t="s">
        <v>469</v>
      </c>
      <c r="C928" s="24" t="s">
        <v>25</v>
      </c>
      <c r="D928" s="24" t="s">
        <v>470</v>
      </c>
      <c r="E928" s="285" t="s">
        <v>72</v>
      </c>
      <c r="F928" s="285"/>
      <c r="G928" s="26" t="s">
        <v>29</v>
      </c>
      <c r="H928" s="27">
        <v>1</v>
      </c>
      <c r="I928" s="28">
        <v>11.66</v>
      </c>
      <c r="J928" s="28">
        <v>11.66</v>
      </c>
    </row>
    <row r="929" spans="1:10" ht="25.9" customHeight="1" x14ac:dyDescent="0.2">
      <c r="A929" s="24" t="s">
        <v>39</v>
      </c>
      <c r="B929" s="25" t="s">
        <v>74</v>
      </c>
      <c r="C929" s="24" t="s">
        <v>25</v>
      </c>
      <c r="D929" s="24" t="s">
        <v>203</v>
      </c>
      <c r="E929" s="285" t="s">
        <v>75</v>
      </c>
      <c r="F929" s="285"/>
      <c r="G929" s="26" t="s">
        <v>29</v>
      </c>
      <c r="H929" s="27">
        <v>1</v>
      </c>
      <c r="I929" s="28">
        <v>0.42</v>
      </c>
      <c r="J929" s="28">
        <v>0.42</v>
      </c>
    </row>
    <row r="930" spans="1:10" ht="25.9" customHeight="1" x14ac:dyDescent="0.2">
      <c r="A930" s="24" t="s">
        <v>39</v>
      </c>
      <c r="B930" s="25" t="s">
        <v>76</v>
      </c>
      <c r="C930" s="24" t="s">
        <v>25</v>
      </c>
      <c r="D930" s="24" t="s">
        <v>204</v>
      </c>
      <c r="E930" s="285" t="s">
        <v>77</v>
      </c>
      <c r="F930" s="285"/>
      <c r="G930" s="26" t="s">
        <v>29</v>
      </c>
      <c r="H930" s="27">
        <v>1</v>
      </c>
      <c r="I930" s="28">
        <v>0.63</v>
      </c>
      <c r="J930" s="28">
        <v>0.63</v>
      </c>
    </row>
    <row r="931" spans="1:10" ht="25.9" customHeight="1" x14ac:dyDescent="0.2">
      <c r="A931" s="24" t="s">
        <v>39</v>
      </c>
      <c r="B931" s="25" t="s">
        <v>78</v>
      </c>
      <c r="C931" s="24" t="s">
        <v>25</v>
      </c>
      <c r="D931" s="24" t="s">
        <v>193</v>
      </c>
      <c r="E931" s="285" t="s">
        <v>75</v>
      </c>
      <c r="F931" s="285"/>
      <c r="G931" s="26" t="s">
        <v>29</v>
      </c>
      <c r="H931" s="27">
        <v>1</v>
      </c>
      <c r="I931" s="28">
        <v>0.99</v>
      </c>
      <c r="J931" s="28">
        <v>0.99</v>
      </c>
    </row>
    <row r="932" spans="1:10" ht="25.9" customHeight="1" x14ac:dyDescent="0.2">
      <c r="A932" s="24" t="s">
        <v>39</v>
      </c>
      <c r="B932" s="25" t="s">
        <v>79</v>
      </c>
      <c r="C932" s="24" t="s">
        <v>25</v>
      </c>
      <c r="D932" s="24" t="s">
        <v>194</v>
      </c>
      <c r="E932" s="285" t="s">
        <v>80</v>
      </c>
      <c r="F932" s="285"/>
      <c r="G932" s="26" t="s">
        <v>29</v>
      </c>
      <c r="H932" s="27">
        <v>1</v>
      </c>
      <c r="I932" s="28">
        <v>0.01</v>
      </c>
      <c r="J932" s="28">
        <v>0.01</v>
      </c>
    </row>
    <row r="933" spans="1:10" ht="25.9" customHeight="1" x14ac:dyDescent="0.2">
      <c r="A933" s="24" t="s">
        <v>39</v>
      </c>
      <c r="B933" s="25" t="s">
        <v>471</v>
      </c>
      <c r="C933" s="24" t="s">
        <v>25</v>
      </c>
      <c r="D933" s="24" t="s">
        <v>472</v>
      </c>
      <c r="E933" s="285" t="s">
        <v>69</v>
      </c>
      <c r="F933" s="285"/>
      <c r="G933" s="26" t="s">
        <v>29</v>
      </c>
      <c r="H933" s="27">
        <v>1</v>
      </c>
      <c r="I933" s="28">
        <v>0.43</v>
      </c>
      <c r="J933" s="28">
        <v>0.43</v>
      </c>
    </row>
    <row r="934" spans="1:10" ht="25.9" customHeight="1" x14ac:dyDescent="0.2">
      <c r="A934" s="24" t="s">
        <v>39</v>
      </c>
      <c r="B934" s="25" t="s">
        <v>473</v>
      </c>
      <c r="C934" s="24" t="s">
        <v>25</v>
      </c>
      <c r="D934" s="24" t="s">
        <v>474</v>
      </c>
      <c r="E934" s="285" t="s">
        <v>69</v>
      </c>
      <c r="F934" s="285"/>
      <c r="G934" s="26" t="s">
        <v>29</v>
      </c>
      <c r="H934" s="27">
        <v>1</v>
      </c>
      <c r="I934" s="28">
        <v>1.1599999999999999</v>
      </c>
      <c r="J934" s="28">
        <v>1.1599999999999999</v>
      </c>
    </row>
    <row r="935" spans="1:10" ht="25.5" x14ac:dyDescent="0.2">
      <c r="A935" s="29"/>
      <c r="B935" s="29"/>
      <c r="C935" s="29"/>
      <c r="D935" s="29"/>
      <c r="E935" s="29" t="s">
        <v>44</v>
      </c>
      <c r="F935" s="30">
        <v>6.3762184</v>
      </c>
      <c r="G935" s="29" t="s">
        <v>45</v>
      </c>
      <c r="H935" s="30">
        <v>5.46</v>
      </c>
      <c r="I935" s="29" t="s">
        <v>46</v>
      </c>
      <c r="J935" s="30">
        <v>11.84</v>
      </c>
    </row>
    <row r="936" spans="1:10" ht="15" thickBot="1" x14ac:dyDescent="0.25">
      <c r="A936" s="29"/>
      <c r="B936" s="29"/>
      <c r="C936" s="29"/>
      <c r="D936" s="29"/>
      <c r="E936" s="29" t="s">
        <v>47</v>
      </c>
      <c r="F936" s="30">
        <v>3.78</v>
      </c>
      <c r="G936" s="29"/>
      <c r="H936" s="284" t="s">
        <v>48</v>
      </c>
      <c r="I936" s="284"/>
      <c r="J936" s="30">
        <v>19.260000000000002</v>
      </c>
    </row>
    <row r="937" spans="1:10" ht="1.1499999999999999" customHeight="1" thickTop="1" x14ac:dyDescent="0.2">
      <c r="A937" s="31"/>
      <c r="B937" s="31"/>
      <c r="C937" s="31"/>
      <c r="D937" s="31"/>
      <c r="E937" s="31"/>
      <c r="F937" s="31"/>
      <c r="G937" s="31"/>
      <c r="H937" s="31"/>
      <c r="I937" s="31"/>
      <c r="J937" s="31"/>
    </row>
    <row r="938" spans="1:10" ht="18" customHeight="1" x14ac:dyDescent="0.2">
      <c r="A938" s="3"/>
      <c r="B938" s="4" t="s">
        <v>19</v>
      </c>
      <c r="C938" s="3" t="s">
        <v>20</v>
      </c>
      <c r="D938" s="3" t="s">
        <v>6</v>
      </c>
      <c r="E938" s="273" t="s">
        <v>33</v>
      </c>
      <c r="F938" s="273"/>
      <c r="G938" s="12" t="s">
        <v>21</v>
      </c>
      <c r="H938" s="4" t="s">
        <v>22</v>
      </c>
      <c r="I938" s="4" t="s">
        <v>23</v>
      </c>
      <c r="J938" s="4" t="s">
        <v>7</v>
      </c>
    </row>
    <row r="939" spans="1:10" ht="25.9" customHeight="1" x14ac:dyDescent="0.2">
      <c r="A939" s="14" t="s">
        <v>34</v>
      </c>
      <c r="B939" s="15" t="s">
        <v>1058</v>
      </c>
      <c r="C939" s="14" t="s">
        <v>25</v>
      </c>
      <c r="D939" s="14" t="s">
        <v>1059</v>
      </c>
      <c r="E939" s="287" t="s">
        <v>36</v>
      </c>
      <c r="F939" s="287"/>
      <c r="G939" s="16" t="s">
        <v>29</v>
      </c>
      <c r="H939" s="18">
        <v>1</v>
      </c>
      <c r="I939" s="17">
        <v>11.46</v>
      </c>
      <c r="J939" s="17">
        <v>11.46</v>
      </c>
    </row>
    <row r="940" spans="1:10" ht="25.9" customHeight="1" x14ac:dyDescent="0.2">
      <c r="A940" s="19" t="s">
        <v>35</v>
      </c>
      <c r="B940" s="20" t="s">
        <v>1165</v>
      </c>
      <c r="C940" s="19" t="s">
        <v>25</v>
      </c>
      <c r="D940" s="19" t="s">
        <v>1166</v>
      </c>
      <c r="E940" s="286" t="s">
        <v>36</v>
      </c>
      <c r="F940" s="286"/>
      <c r="G940" s="21" t="s">
        <v>29</v>
      </c>
      <c r="H940" s="22">
        <v>1</v>
      </c>
      <c r="I940" s="23">
        <v>0.1</v>
      </c>
      <c r="J940" s="23">
        <v>0.1</v>
      </c>
    </row>
    <row r="941" spans="1:10" ht="25.9" customHeight="1" x14ac:dyDescent="0.2">
      <c r="A941" s="24" t="s">
        <v>39</v>
      </c>
      <c r="B941" s="25" t="s">
        <v>74</v>
      </c>
      <c r="C941" s="24" t="s">
        <v>25</v>
      </c>
      <c r="D941" s="24" t="s">
        <v>203</v>
      </c>
      <c r="E941" s="285" t="s">
        <v>75</v>
      </c>
      <c r="F941" s="285"/>
      <c r="G941" s="26" t="s">
        <v>29</v>
      </c>
      <c r="H941" s="27">
        <v>1</v>
      </c>
      <c r="I941" s="28">
        <v>0.42</v>
      </c>
      <c r="J941" s="28">
        <v>0.42</v>
      </c>
    </row>
    <row r="942" spans="1:10" ht="25.9" customHeight="1" x14ac:dyDescent="0.2">
      <c r="A942" s="24" t="s">
        <v>39</v>
      </c>
      <c r="B942" s="25" t="s">
        <v>76</v>
      </c>
      <c r="C942" s="24" t="s">
        <v>25</v>
      </c>
      <c r="D942" s="24" t="s">
        <v>204</v>
      </c>
      <c r="E942" s="285" t="s">
        <v>77</v>
      </c>
      <c r="F942" s="285"/>
      <c r="G942" s="26" t="s">
        <v>29</v>
      </c>
      <c r="H942" s="27">
        <v>1</v>
      </c>
      <c r="I942" s="28">
        <v>0.63</v>
      </c>
      <c r="J942" s="28">
        <v>0.63</v>
      </c>
    </row>
    <row r="943" spans="1:10" ht="25.9" customHeight="1" x14ac:dyDescent="0.2">
      <c r="A943" s="24" t="s">
        <v>39</v>
      </c>
      <c r="B943" s="25" t="s">
        <v>78</v>
      </c>
      <c r="C943" s="24" t="s">
        <v>25</v>
      </c>
      <c r="D943" s="24" t="s">
        <v>193</v>
      </c>
      <c r="E943" s="285" t="s">
        <v>75</v>
      </c>
      <c r="F943" s="285"/>
      <c r="G943" s="26" t="s">
        <v>29</v>
      </c>
      <c r="H943" s="27">
        <v>1</v>
      </c>
      <c r="I943" s="28">
        <v>0.99</v>
      </c>
      <c r="J943" s="28">
        <v>0.99</v>
      </c>
    </row>
    <row r="944" spans="1:10" ht="25.9" customHeight="1" x14ac:dyDescent="0.2">
      <c r="A944" s="24" t="s">
        <v>39</v>
      </c>
      <c r="B944" s="25" t="s">
        <v>79</v>
      </c>
      <c r="C944" s="24" t="s">
        <v>25</v>
      </c>
      <c r="D944" s="24" t="s">
        <v>194</v>
      </c>
      <c r="E944" s="285" t="s">
        <v>80</v>
      </c>
      <c r="F944" s="285"/>
      <c r="G944" s="26" t="s">
        <v>29</v>
      </c>
      <c r="H944" s="27">
        <v>1</v>
      </c>
      <c r="I944" s="28">
        <v>0.01</v>
      </c>
      <c r="J944" s="28">
        <v>0.01</v>
      </c>
    </row>
    <row r="945" spans="1:10" ht="25.9" customHeight="1" x14ac:dyDescent="0.2">
      <c r="A945" s="24" t="s">
        <v>39</v>
      </c>
      <c r="B945" s="25" t="s">
        <v>93</v>
      </c>
      <c r="C945" s="24" t="s">
        <v>25</v>
      </c>
      <c r="D945" s="24" t="s">
        <v>94</v>
      </c>
      <c r="E945" s="285" t="s">
        <v>69</v>
      </c>
      <c r="F945" s="285"/>
      <c r="G945" s="26" t="s">
        <v>29</v>
      </c>
      <c r="H945" s="27">
        <v>1</v>
      </c>
      <c r="I945" s="28">
        <v>0.01</v>
      </c>
      <c r="J945" s="28">
        <v>0.01</v>
      </c>
    </row>
    <row r="946" spans="1:10" ht="25.9" customHeight="1" x14ac:dyDescent="0.2">
      <c r="A946" s="24" t="s">
        <v>39</v>
      </c>
      <c r="B946" s="25" t="s">
        <v>95</v>
      </c>
      <c r="C946" s="24" t="s">
        <v>25</v>
      </c>
      <c r="D946" s="24" t="s">
        <v>96</v>
      </c>
      <c r="E946" s="285" t="s">
        <v>69</v>
      </c>
      <c r="F946" s="285"/>
      <c r="G946" s="26" t="s">
        <v>29</v>
      </c>
      <c r="H946" s="27">
        <v>1</v>
      </c>
      <c r="I946" s="28">
        <v>0.71</v>
      </c>
      <c r="J946" s="28">
        <v>0.71</v>
      </c>
    </row>
    <row r="947" spans="1:10" ht="24" customHeight="1" x14ac:dyDescent="0.2">
      <c r="A947" s="24" t="s">
        <v>39</v>
      </c>
      <c r="B947" s="25" t="s">
        <v>1167</v>
      </c>
      <c r="C947" s="24" t="s">
        <v>25</v>
      </c>
      <c r="D947" s="24" t="s">
        <v>1168</v>
      </c>
      <c r="E947" s="285" t="s">
        <v>72</v>
      </c>
      <c r="F947" s="285"/>
      <c r="G947" s="26" t="s">
        <v>29</v>
      </c>
      <c r="H947" s="27">
        <v>1</v>
      </c>
      <c r="I947" s="28">
        <v>8.59</v>
      </c>
      <c r="J947" s="28">
        <v>8.59</v>
      </c>
    </row>
    <row r="948" spans="1:10" ht="25.5" x14ac:dyDescent="0.2">
      <c r="A948" s="29"/>
      <c r="B948" s="29"/>
      <c r="C948" s="29"/>
      <c r="D948" s="29"/>
      <c r="E948" s="29" t="s">
        <v>44</v>
      </c>
      <c r="F948" s="30">
        <v>4.6798427</v>
      </c>
      <c r="G948" s="29" t="s">
        <v>45</v>
      </c>
      <c r="H948" s="30">
        <v>4.01</v>
      </c>
      <c r="I948" s="29" t="s">
        <v>46</v>
      </c>
      <c r="J948" s="30">
        <v>8.69</v>
      </c>
    </row>
    <row r="949" spans="1:10" ht="15" thickBot="1" x14ac:dyDescent="0.25">
      <c r="A949" s="29"/>
      <c r="B949" s="29"/>
      <c r="C949" s="29"/>
      <c r="D949" s="29"/>
      <c r="E949" s="29" t="s">
        <v>47</v>
      </c>
      <c r="F949" s="30">
        <v>2.79</v>
      </c>
      <c r="G949" s="29"/>
      <c r="H949" s="284" t="s">
        <v>48</v>
      </c>
      <c r="I949" s="284"/>
      <c r="J949" s="30">
        <v>14.25</v>
      </c>
    </row>
    <row r="950" spans="1:10" ht="1.1499999999999999" customHeight="1" thickTop="1" x14ac:dyDescent="0.2">
      <c r="A950" s="31"/>
      <c r="B950" s="31"/>
      <c r="C950" s="31"/>
      <c r="D950" s="31"/>
      <c r="E950" s="31"/>
      <c r="F950" s="31"/>
      <c r="G950" s="31"/>
      <c r="H950" s="31"/>
      <c r="I950" s="31"/>
      <c r="J950" s="31"/>
    </row>
    <row r="951" spans="1:10" ht="18" customHeight="1" x14ac:dyDescent="0.2">
      <c r="A951" s="3"/>
      <c r="B951" s="4" t="s">
        <v>19</v>
      </c>
      <c r="C951" s="3" t="s">
        <v>20</v>
      </c>
      <c r="D951" s="3" t="s">
        <v>6</v>
      </c>
      <c r="E951" s="273" t="s">
        <v>33</v>
      </c>
      <c r="F951" s="273"/>
      <c r="G951" s="12" t="s">
        <v>21</v>
      </c>
      <c r="H951" s="4" t="s">
        <v>22</v>
      </c>
      <c r="I951" s="4" t="s">
        <v>23</v>
      </c>
      <c r="J951" s="4" t="s">
        <v>7</v>
      </c>
    </row>
    <row r="952" spans="1:10" ht="52.15" customHeight="1" x14ac:dyDescent="0.2">
      <c r="A952" s="14" t="s">
        <v>34</v>
      </c>
      <c r="B952" s="15" t="s">
        <v>427</v>
      </c>
      <c r="C952" s="14" t="s">
        <v>25</v>
      </c>
      <c r="D952" s="14" t="s">
        <v>428</v>
      </c>
      <c r="E952" s="287" t="s">
        <v>36</v>
      </c>
      <c r="F952" s="287"/>
      <c r="G952" s="16" t="s">
        <v>27</v>
      </c>
      <c r="H952" s="18">
        <v>1</v>
      </c>
      <c r="I952" s="17">
        <v>538.79999999999995</v>
      </c>
      <c r="J952" s="17">
        <v>538.79999999999995</v>
      </c>
    </row>
    <row r="953" spans="1:10" ht="24" customHeight="1" x14ac:dyDescent="0.2">
      <c r="A953" s="19" t="s">
        <v>35</v>
      </c>
      <c r="B953" s="20" t="s">
        <v>37</v>
      </c>
      <c r="C953" s="19" t="s">
        <v>25</v>
      </c>
      <c r="D953" s="19" t="s">
        <v>38</v>
      </c>
      <c r="E953" s="286" t="s">
        <v>36</v>
      </c>
      <c r="F953" s="286"/>
      <c r="G953" s="21" t="s">
        <v>29</v>
      </c>
      <c r="H953" s="22">
        <v>11.23</v>
      </c>
      <c r="I953" s="23">
        <v>15.78</v>
      </c>
      <c r="J953" s="23">
        <v>177.2</v>
      </c>
    </row>
    <row r="954" spans="1:10" ht="25.9" customHeight="1" x14ac:dyDescent="0.2">
      <c r="A954" s="24" t="s">
        <v>39</v>
      </c>
      <c r="B954" s="25" t="s">
        <v>65</v>
      </c>
      <c r="C954" s="24" t="s">
        <v>25</v>
      </c>
      <c r="D954" s="24" t="s">
        <v>66</v>
      </c>
      <c r="E954" s="285" t="s">
        <v>40</v>
      </c>
      <c r="F954" s="285"/>
      <c r="G954" s="26" t="s">
        <v>27</v>
      </c>
      <c r="H954" s="27">
        <v>1.1599999999999999</v>
      </c>
      <c r="I954" s="28">
        <v>99.76</v>
      </c>
      <c r="J954" s="28">
        <v>115.72</v>
      </c>
    </row>
    <row r="955" spans="1:10" ht="24" customHeight="1" x14ac:dyDescent="0.2">
      <c r="A955" s="24" t="s">
        <v>39</v>
      </c>
      <c r="B955" s="25" t="s">
        <v>477</v>
      </c>
      <c r="C955" s="24" t="s">
        <v>25</v>
      </c>
      <c r="D955" s="24" t="s">
        <v>478</v>
      </c>
      <c r="E955" s="285" t="s">
        <v>40</v>
      </c>
      <c r="F955" s="285"/>
      <c r="G955" s="26" t="s">
        <v>43</v>
      </c>
      <c r="H955" s="27">
        <v>116.4</v>
      </c>
      <c r="I955" s="28">
        <v>0.74</v>
      </c>
      <c r="J955" s="28">
        <v>86.13</v>
      </c>
    </row>
    <row r="956" spans="1:10" ht="24" customHeight="1" x14ac:dyDescent="0.2">
      <c r="A956" s="24" t="s">
        <v>39</v>
      </c>
      <c r="B956" s="25" t="s">
        <v>85</v>
      </c>
      <c r="C956" s="24" t="s">
        <v>25</v>
      </c>
      <c r="D956" s="24" t="s">
        <v>86</v>
      </c>
      <c r="E956" s="285" t="s">
        <v>40</v>
      </c>
      <c r="F956" s="285"/>
      <c r="G956" s="26" t="s">
        <v>43</v>
      </c>
      <c r="H956" s="27">
        <v>261.89</v>
      </c>
      <c r="I956" s="28">
        <v>0.61</v>
      </c>
      <c r="J956" s="28">
        <v>159.75</v>
      </c>
    </row>
    <row r="957" spans="1:10" ht="25.5" x14ac:dyDescent="0.2">
      <c r="A957" s="29"/>
      <c r="B957" s="29"/>
      <c r="C957" s="29"/>
      <c r="D957" s="29"/>
      <c r="E957" s="29" t="s">
        <v>44</v>
      </c>
      <c r="F957" s="30">
        <v>73.353438526576554</v>
      </c>
      <c r="G957" s="29" t="s">
        <v>45</v>
      </c>
      <c r="H957" s="30">
        <v>62.86</v>
      </c>
      <c r="I957" s="29" t="s">
        <v>46</v>
      </c>
      <c r="J957" s="30">
        <v>136.21</v>
      </c>
    </row>
    <row r="958" spans="1:10" ht="15" thickBot="1" x14ac:dyDescent="0.25">
      <c r="A958" s="29"/>
      <c r="B958" s="29"/>
      <c r="C958" s="29"/>
      <c r="D958" s="29"/>
      <c r="E958" s="29" t="s">
        <v>47</v>
      </c>
      <c r="F958" s="30">
        <v>131.57</v>
      </c>
      <c r="G958" s="29"/>
      <c r="H958" s="284" t="s">
        <v>48</v>
      </c>
      <c r="I958" s="284"/>
      <c r="J958" s="30">
        <v>670.37</v>
      </c>
    </row>
    <row r="959" spans="1:10" ht="1.1499999999999999" customHeight="1" thickTop="1" x14ac:dyDescent="0.2">
      <c r="A959" s="31"/>
      <c r="B959" s="31"/>
      <c r="C959" s="31"/>
      <c r="D959" s="31"/>
      <c r="E959" s="31"/>
      <c r="F959" s="31"/>
      <c r="G959" s="31"/>
      <c r="H959" s="31"/>
      <c r="I959" s="31"/>
      <c r="J959" s="31"/>
    </row>
    <row r="960" spans="1:10" ht="18" customHeight="1" x14ac:dyDescent="0.2">
      <c r="A960" s="3"/>
      <c r="B960" s="4" t="s">
        <v>19</v>
      </c>
      <c r="C960" s="3" t="s">
        <v>20</v>
      </c>
      <c r="D960" s="3" t="s">
        <v>6</v>
      </c>
      <c r="E960" s="273" t="s">
        <v>33</v>
      </c>
      <c r="F960" s="273"/>
      <c r="G960" s="12" t="s">
        <v>21</v>
      </c>
      <c r="H960" s="4" t="s">
        <v>22</v>
      </c>
      <c r="I960" s="4" t="s">
        <v>23</v>
      </c>
      <c r="J960" s="4" t="s">
        <v>7</v>
      </c>
    </row>
    <row r="961" spans="1:10" ht="52.15" customHeight="1" x14ac:dyDescent="0.2">
      <c r="A961" s="14" t="s">
        <v>34</v>
      </c>
      <c r="B961" s="15" t="s">
        <v>410</v>
      </c>
      <c r="C961" s="14" t="s">
        <v>25</v>
      </c>
      <c r="D961" s="14" t="s">
        <v>411</v>
      </c>
      <c r="E961" s="287" t="s">
        <v>36</v>
      </c>
      <c r="F961" s="287"/>
      <c r="G961" s="16" t="s">
        <v>27</v>
      </c>
      <c r="H961" s="18">
        <v>1</v>
      </c>
      <c r="I961" s="17">
        <v>436.99</v>
      </c>
      <c r="J961" s="17">
        <v>436.99</v>
      </c>
    </row>
    <row r="962" spans="1:10" ht="25.9" customHeight="1" x14ac:dyDescent="0.2">
      <c r="A962" s="19" t="s">
        <v>35</v>
      </c>
      <c r="B962" s="20" t="s">
        <v>475</v>
      </c>
      <c r="C962" s="19" t="s">
        <v>25</v>
      </c>
      <c r="D962" s="19" t="s">
        <v>476</v>
      </c>
      <c r="E962" s="286" t="s">
        <v>36</v>
      </c>
      <c r="F962" s="286"/>
      <c r="G962" s="21" t="s">
        <v>29</v>
      </c>
      <c r="H962" s="22">
        <v>4.5</v>
      </c>
      <c r="I962" s="23">
        <v>15.68</v>
      </c>
      <c r="J962" s="23">
        <v>70.56</v>
      </c>
    </row>
    <row r="963" spans="1:10" ht="52.15" customHeight="1" x14ac:dyDescent="0.2">
      <c r="A963" s="19" t="s">
        <v>35</v>
      </c>
      <c r="B963" s="20" t="s">
        <v>479</v>
      </c>
      <c r="C963" s="19" t="s">
        <v>25</v>
      </c>
      <c r="D963" s="19" t="s">
        <v>1036</v>
      </c>
      <c r="E963" s="286" t="s">
        <v>50</v>
      </c>
      <c r="F963" s="286"/>
      <c r="G963" s="21" t="s">
        <v>51</v>
      </c>
      <c r="H963" s="22">
        <v>1.05</v>
      </c>
      <c r="I963" s="23">
        <v>1.35</v>
      </c>
      <c r="J963" s="23">
        <v>1.41</v>
      </c>
    </row>
    <row r="964" spans="1:10" ht="52.15" customHeight="1" x14ac:dyDescent="0.2">
      <c r="A964" s="19" t="s">
        <v>35</v>
      </c>
      <c r="B964" s="20" t="s">
        <v>480</v>
      </c>
      <c r="C964" s="19" t="s">
        <v>25</v>
      </c>
      <c r="D964" s="19" t="s">
        <v>1037</v>
      </c>
      <c r="E964" s="286" t="s">
        <v>50</v>
      </c>
      <c r="F964" s="286"/>
      <c r="G964" s="21" t="s">
        <v>52</v>
      </c>
      <c r="H964" s="22">
        <v>3.45</v>
      </c>
      <c r="I964" s="23">
        <v>0.28999999999999998</v>
      </c>
      <c r="J964" s="23">
        <v>1</v>
      </c>
    </row>
    <row r="965" spans="1:10" ht="25.9" customHeight="1" x14ac:dyDescent="0.2">
      <c r="A965" s="24" t="s">
        <v>39</v>
      </c>
      <c r="B965" s="25" t="s">
        <v>65</v>
      </c>
      <c r="C965" s="24" t="s">
        <v>25</v>
      </c>
      <c r="D965" s="24" t="s">
        <v>66</v>
      </c>
      <c r="E965" s="285" t="s">
        <v>40</v>
      </c>
      <c r="F965" s="285"/>
      <c r="G965" s="26" t="s">
        <v>27</v>
      </c>
      <c r="H965" s="27">
        <v>1.1599999999999999</v>
      </c>
      <c r="I965" s="28">
        <v>99.76</v>
      </c>
      <c r="J965" s="28">
        <v>115.72</v>
      </c>
    </row>
    <row r="966" spans="1:10" ht="24" customHeight="1" x14ac:dyDescent="0.2">
      <c r="A966" s="24" t="s">
        <v>39</v>
      </c>
      <c r="B966" s="25" t="s">
        <v>477</v>
      </c>
      <c r="C966" s="24" t="s">
        <v>25</v>
      </c>
      <c r="D966" s="24" t="s">
        <v>478</v>
      </c>
      <c r="E966" s="285" t="s">
        <v>40</v>
      </c>
      <c r="F966" s="285"/>
      <c r="G966" s="26" t="s">
        <v>43</v>
      </c>
      <c r="H966" s="27">
        <v>174.1</v>
      </c>
      <c r="I966" s="28">
        <v>0.74</v>
      </c>
      <c r="J966" s="28">
        <v>128.83000000000001</v>
      </c>
    </row>
    <row r="967" spans="1:10" ht="24" customHeight="1" x14ac:dyDescent="0.2">
      <c r="A967" s="24" t="s">
        <v>39</v>
      </c>
      <c r="B967" s="25" t="s">
        <v>85</v>
      </c>
      <c r="C967" s="24" t="s">
        <v>25</v>
      </c>
      <c r="D967" s="24" t="s">
        <v>86</v>
      </c>
      <c r="E967" s="285" t="s">
        <v>40</v>
      </c>
      <c r="F967" s="285"/>
      <c r="G967" s="26" t="s">
        <v>43</v>
      </c>
      <c r="H967" s="27">
        <v>195.86</v>
      </c>
      <c r="I967" s="28">
        <v>0.61</v>
      </c>
      <c r="J967" s="28">
        <v>119.47</v>
      </c>
    </row>
    <row r="968" spans="1:10" ht="25.5" x14ac:dyDescent="0.2">
      <c r="A968" s="29"/>
      <c r="B968" s="29"/>
      <c r="C968" s="29"/>
      <c r="D968" s="29"/>
      <c r="E968" s="29" t="s">
        <v>44</v>
      </c>
      <c r="F968" s="30">
        <v>31.283321665140825</v>
      </c>
      <c r="G968" s="29" t="s">
        <v>45</v>
      </c>
      <c r="H968" s="30">
        <v>26.81</v>
      </c>
      <c r="I968" s="29" t="s">
        <v>46</v>
      </c>
      <c r="J968" s="30">
        <v>58.09</v>
      </c>
    </row>
    <row r="969" spans="1:10" ht="15" thickBot="1" x14ac:dyDescent="0.25">
      <c r="A969" s="29"/>
      <c r="B969" s="29"/>
      <c r="C969" s="29"/>
      <c r="D969" s="29"/>
      <c r="E969" s="29" t="s">
        <v>47</v>
      </c>
      <c r="F969" s="30">
        <v>106.71</v>
      </c>
      <c r="G969" s="29"/>
      <c r="H969" s="284" t="s">
        <v>48</v>
      </c>
      <c r="I969" s="284"/>
      <c r="J969" s="30">
        <v>543.70000000000005</v>
      </c>
    </row>
    <row r="970" spans="1:10" ht="1.1499999999999999" customHeight="1" thickTop="1" x14ac:dyDescent="0.2">
      <c r="A970" s="31"/>
      <c r="B970" s="31"/>
      <c r="C970" s="31"/>
      <c r="D970" s="31"/>
      <c r="E970" s="31"/>
      <c r="F970" s="31"/>
      <c r="G970" s="31"/>
      <c r="H970" s="31"/>
      <c r="I970" s="31"/>
      <c r="J970" s="31"/>
    </row>
    <row r="971" spans="1:10" ht="18" customHeight="1" x14ac:dyDescent="0.2">
      <c r="A971" s="3"/>
      <c r="B971" s="4" t="s">
        <v>19</v>
      </c>
      <c r="C971" s="3" t="s">
        <v>20</v>
      </c>
      <c r="D971" s="3" t="s">
        <v>6</v>
      </c>
      <c r="E971" s="273" t="s">
        <v>33</v>
      </c>
      <c r="F971" s="273"/>
      <c r="G971" s="12" t="s">
        <v>21</v>
      </c>
      <c r="H971" s="4" t="s">
        <v>22</v>
      </c>
      <c r="I971" s="4" t="s">
        <v>23</v>
      </c>
      <c r="J971" s="4" t="s">
        <v>7</v>
      </c>
    </row>
    <row r="972" spans="1:10" ht="52.15" customHeight="1" x14ac:dyDescent="0.2">
      <c r="A972" s="14" t="s">
        <v>34</v>
      </c>
      <c r="B972" s="15" t="s">
        <v>367</v>
      </c>
      <c r="C972" s="14" t="s">
        <v>25</v>
      </c>
      <c r="D972" s="14" t="s">
        <v>368</v>
      </c>
      <c r="E972" s="287" t="s">
        <v>36</v>
      </c>
      <c r="F972" s="287"/>
      <c r="G972" s="16" t="s">
        <v>27</v>
      </c>
      <c r="H972" s="18">
        <v>1</v>
      </c>
      <c r="I972" s="17">
        <v>418.66</v>
      </c>
      <c r="J972" s="17">
        <v>418.66</v>
      </c>
    </row>
    <row r="973" spans="1:10" ht="24" customHeight="1" x14ac:dyDescent="0.2">
      <c r="A973" s="19" t="s">
        <v>35</v>
      </c>
      <c r="B973" s="20" t="s">
        <v>37</v>
      </c>
      <c r="C973" s="19" t="s">
        <v>25</v>
      </c>
      <c r="D973" s="19" t="s">
        <v>38</v>
      </c>
      <c r="E973" s="286" t="s">
        <v>36</v>
      </c>
      <c r="F973" s="286"/>
      <c r="G973" s="21" t="s">
        <v>29</v>
      </c>
      <c r="H973" s="22">
        <v>0.79</v>
      </c>
      <c r="I973" s="23">
        <v>15.78</v>
      </c>
      <c r="J973" s="23">
        <v>12.46</v>
      </c>
    </row>
    <row r="974" spans="1:10" ht="25.9" customHeight="1" x14ac:dyDescent="0.2">
      <c r="A974" s="19" t="s">
        <v>35</v>
      </c>
      <c r="B974" s="20" t="s">
        <v>475</v>
      </c>
      <c r="C974" s="19" t="s">
        <v>25</v>
      </c>
      <c r="D974" s="19" t="s">
        <v>476</v>
      </c>
      <c r="E974" s="286" t="s">
        <v>36</v>
      </c>
      <c r="F974" s="286"/>
      <c r="G974" s="21" t="s">
        <v>29</v>
      </c>
      <c r="H974" s="22">
        <v>3.65</v>
      </c>
      <c r="I974" s="23">
        <v>15.68</v>
      </c>
      <c r="J974" s="23">
        <v>57.23</v>
      </c>
    </row>
    <row r="975" spans="1:10" ht="52.15" customHeight="1" x14ac:dyDescent="0.2">
      <c r="A975" s="19" t="s">
        <v>35</v>
      </c>
      <c r="B975" s="20" t="s">
        <v>481</v>
      </c>
      <c r="C975" s="19" t="s">
        <v>25</v>
      </c>
      <c r="D975" s="19" t="s">
        <v>1042</v>
      </c>
      <c r="E975" s="286" t="s">
        <v>50</v>
      </c>
      <c r="F975" s="286"/>
      <c r="G975" s="21" t="s">
        <v>51</v>
      </c>
      <c r="H975" s="22">
        <v>0.85</v>
      </c>
      <c r="I975" s="23">
        <v>3.96</v>
      </c>
      <c r="J975" s="23">
        <v>3.36</v>
      </c>
    </row>
    <row r="976" spans="1:10" ht="52.15" customHeight="1" x14ac:dyDescent="0.2">
      <c r="A976" s="19" t="s">
        <v>35</v>
      </c>
      <c r="B976" s="20" t="s">
        <v>482</v>
      </c>
      <c r="C976" s="19" t="s">
        <v>25</v>
      </c>
      <c r="D976" s="19" t="s">
        <v>1043</v>
      </c>
      <c r="E976" s="286" t="s">
        <v>50</v>
      </c>
      <c r="F976" s="286"/>
      <c r="G976" s="21" t="s">
        <v>52</v>
      </c>
      <c r="H976" s="22">
        <v>2.8</v>
      </c>
      <c r="I976" s="23">
        <v>1.2</v>
      </c>
      <c r="J976" s="23">
        <v>3.36</v>
      </c>
    </row>
    <row r="977" spans="1:10" ht="25.9" customHeight="1" x14ac:dyDescent="0.2">
      <c r="A977" s="24" t="s">
        <v>39</v>
      </c>
      <c r="B977" s="25" t="s">
        <v>65</v>
      </c>
      <c r="C977" s="24" t="s">
        <v>25</v>
      </c>
      <c r="D977" s="24" t="s">
        <v>66</v>
      </c>
      <c r="E977" s="285" t="s">
        <v>40</v>
      </c>
      <c r="F977" s="285"/>
      <c r="G977" s="26" t="s">
        <v>27</v>
      </c>
      <c r="H977" s="27">
        <v>1.18</v>
      </c>
      <c r="I977" s="28">
        <v>99.76</v>
      </c>
      <c r="J977" s="28">
        <v>117.71</v>
      </c>
    </row>
    <row r="978" spans="1:10" ht="24" customHeight="1" x14ac:dyDescent="0.2">
      <c r="A978" s="24" t="s">
        <v>39</v>
      </c>
      <c r="B978" s="25" t="s">
        <v>477</v>
      </c>
      <c r="C978" s="24" t="s">
        <v>25</v>
      </c>
      <c r="D978" s="24" t="s">
        <v>478</v>
      </c>
      <c r="E978" s="285" t="s">
        <v>40</v>
      </c>
      <c r="F978" s="285"/>
      <c r="G978" s="26" t="s">
        <v>43</v>
      </c>
      <c r="H978" s="27">
        <v>157.44</v>
      </c>
      <c r="I978" s="28">
        <v>0.74</v>
      </c>
      <c r="J978" s="28">
        <v>116.5</v>
      </c>
    </row>
    <row r="979" spans="1:10" ht="24" customHeight="1" x14ac:dyDescent="0.2">
      <c r="A979" s="24" t="s">
        <v>39</v>
      </c>
      <c r="B979" s="25" t="s">
        <v>85</v>
      </c>
      <c r="C979" s="24" t="s">
        <v>25</v>
      </c>
      <c r="D979" s="24" t="s">
        <v>86</v>
      </c>
      <c r="E979" s="285" t="s">
        <v>40</v>
      </c>
      <c r="F979" s="285"/>
      <c r="G979" s="26" t="s">
        <v>43</v>
      </c>
      <c r="H979" s="27">
        <v>177.12</v>
      </c>
      <c r="I979" s="28">
        <v>0.61</v>
      </c>
      <c r="J979" s="28">
        <v>108.04</v>
      </c>
    </row>
    <row r="980" spans="1:10" ht="25.5" x14ac:dyDescent="0.2">
      <c r="A980" s="29"/>
      <c r="B980" s="29"/>
      <c r="C980" s="29"/>
      <c r="D980" s="29"/>
      <c r="E980" s="29" t="s">
        <v>44</v>
      </c>
      <c r="F980" s="30">
        <v>30.534762238138832</v>
      </c>
      <c r="G980" s="29" t="s">
        <v>45</v>
      </c>
      <c r="H980" s="30">
        <v>26.17</v>
      </c>
      <c r="I980" s="29" t="s">
        <v>46</v>
      </c>
      <c r="J980" s="30">
        <v>56.7</v>
      </c>
    </row>
    <row r="981" spans="1:10" ht="15" thickBot="1" x14ac:dyDescent="0.25">
      <c r="A981" s="29"/>
      <c r="B981" s="29"/>
      <c r="C981" s="29"/>
      <c r="D981" s="29"/>
      <c r="E981" s="29" t="s">
        <v>47</v>
      </c>
      <c r="F981" s="30">
        <v>102.23</v>
      </c>
      <c r="G981" s="29"/>
      <c r="H981" s="284" t="s">
        <v>48</v>
      </c>
      <c r="I981" s="284"/>
      <c r="J981" s="30">
        <v>520.89</v>
      </c>
    </row>
    <row r="982" spans="1:10" ht="1.1499999999999999" customHeight="1" thickTop="1" x14ac:dyDescent="0.2">
      <c r="A982" s="31"/>
      <c r="B982" s="31"/>
      <c r="C982" s="31"/>
      <c r="D982" s="31"/>
      <c r="E982" s="31"/>
      <c r="F982" s="31"/>
      <c r="G982" s="31"/>
      <c r="H982" s="31"/>
      <c r="I982" s="31"/>
      <c r="J982" s="31"/>
    </row>
    <row r="983" spans="1:10" ht="18" customHeight="1" x14ac:dyDescent="0.2">
      <c r="A983" s="3"/>
      <c r="B983" s="4" t="s">
        <v>19</v>
      </c>
      <c r="C983" s="3" t="s">
        <v>20</v>
      </c>
      <c r="D983" s="3" t="s">
        <v>6</v>
      </c>
      <c r="E983" s="273" t="s">
        <v>33</v>
      </c>
      <c r="F983" s="273"/>
      <c r="G983" s="12" t="s">
        <v>21</v>
      </c>
      <c r="H983" s="4" t="s">
        <v>22</v>
      </c>
      <c r="I983" s="4" t="s">
        <v>23</v>
      </c>
      <c r="J983" s="4" t="s">
        <v>7</v>
      </c>
    </row>
    <row r="984" spans="1:10" ht="39" customHeight="1" x14ac:dyDescent="0.2">
      <c r="A984" s="14" t="s">
        <v>34</v>
      </c>
      <c r="B984" s="15" t="s">
        <v>408</v>
      </c>
      <c r="C984" s="14" t="s">
        <v>25</v>
      </c>
      <c r="D984" s="14" t="s">
        <v>409</v>
      </c>
      <c r="E984" s="287" t="s">
        <v>36</v>
      </c>
      <c r="F984" s="287"/>
      <c r="G984" s="16" t="s">
        <v>27</v>
      </c>
      <c r="H984" s="18">
        <v>1</v>
      </c>
      <c r="I984" s="17">
        <v>426.2</v>
      </c>
      <c r="J984" s="17">
        <v>426.2</v>
      </c>
    </row>
    <row r="985" spans="1:10" ht="25.9" customHeight="1" x14ac:dyDescent="0.2">
      <c r="A985" s="19" t="s">
        <v>35</v>
      </c>
      <c r="B985" s="20" t="s">
        <v>475</v>
      </c>
      <c r="C985" s="19" t="s">
        <v>25</v>
      </c>
      <c r="D985" s="19" t="s">
        <v>476</v>
      </c>
      <c r="E985" s="286" t="s">
        <v>36</v>
      </c>
      <c r="F985" s="286"/>
      <c r="G985" s="21" t="s">
        <v>29</v>
      </c>
      <c r="H985" s="22">
        <v>4.32</v>
      </c>
      <c r="I985" s="23">
        <v>15.68</v>
      </c>
      <c r="J985" s="23">
        <v>67.73</v>
      </c>
    </row>
    <row r="986" spans="1:10" ht="52.15" customHeight="1" x14ac:dyDescent="0.2">
      <c r="A986" s="19" t="s">
        <v>35</v>
      </c>
      <c r="B986" s="20" t="s">
        <v>479</v>
      </c>
      <c r="C986" s="19" t="s">
        <v>25</v>
      </c>
      <c r="D986" s="19" t="s">
        <v>1036</v>
      </c>
      <c r="E986" s="286" t="s">
        <v>50</v>
      </c>
      <c r="F986" s="286"/>
      <c r="G986" s="21" t="s">
        <v>51</v>
      </c>
      <c r="H986" s="22">
        <v>1.01</v>
      </c>
      <c r="I986" s="23">
        <v>1.35</v>
      </c>
      <c r="J986" s="23">
        <v>1.36</v>
      </c>
    </row>
    <row r="987" spans="1:10" ht="52.15" customHeight="1" x14ac:dyDescent="0.2">
      <c r="A987" s="19" t="s">
        <v>35</v>
      </c>
      <c r="B987" s="20" t="s">
        <v>480</v>
      </c>
      <c r="C987" s="19" t="s">
        <v>25</v>
      </c>
      <c r="D987" s="19" t="s">
        <v>1037</v>
      </c>
      <c r="E987" s="286" t="s">
        <v>50</v>
      </c>
      <c r="F987" s="286"/>
      <c r="G987" s="21" t="s">
        <v>52</v>
      </c>
      <c r="H987" s="22">
        <v>3.31</v>
      </c>
      <c r="I987" s="23">
        <v>0.28999999999999998</v>
      </c>
      <c r="J987" s="23">
        <v>0.95</v>
      </c>
    </row>
    <row r="988" spans="1:10" ht="25.9" customHeight="1" x14ac:dyDescent="0.2">
      <c r="A988" s="24" t="s">
        <v>39</v>
      </c>
      <c r="B988" s="25" t="s">
        <v>63</v>
      </c>
      <c r="C988" s="24" t="s">
        <v>25</v>
      </c>
      <c r="D988" s="24" t="s">
        <v>64</v>
      </c>
      <c r="E988" s="285" t="s">
        <v>40</v>
      </c>
      <c r="F988" s="285"/>
      <c r="G988" s="26" t="s">
        <v>27</v>
      </c>
      <c r="H988" s="27">
        <v>0.95</v>
      </c>
      <c r="I988" s="28">
        <v>101.07</v>
      </c>
      <c r="J988" s="28">
        <v>96.01</v>
      </c>
    </row>
    <row r="989" spans="1:10" ht="24" customHeight="1" x14ac:dyDescent="0.2">
      <c r="A989" s="24" t="s">
        <v>39</v>
      </c>
      <c r="B989" s="25" t="s">
        <v>85</v>
      </c>
      <c r="C989" s="24" t="s">
        <v>25</v>
      </c>
      <c r="D989" s="24" t="s">
        <v>86</v>
      </c>
      <c r="E989" s="285" t="s">
        <v>40</v>
      </c>
      <c r="F989" s="285"/>
      <c r="G989" s="26" t="s">
        <v>43</v>
      </c>
      <c r="H989" s="27">
        <v>426.49</v>
      </c>
      <c r="I989" s="28">
        <v>0.61</v>
      </c>
      <c r="J989" s="28">
        <v>260.14999999999998</v>
      </c>
    </row>
    <row r="990" spans="1:10" ht="25.5" x14ac:dyDescent="0.2">
      <c r="A990" s="29"/>
      <c r="B990" s="29"/>
      <c r="C990" s="29"/>
      <c r="D990" s="29"/>
      <c r="E990" s="29" t="s">
        <v>44</v>
      </c>
      <c r="F990" s="30">
        <v>30.033927513597931</v>
      </c>
      <c r="G990" s="29" t="s">
        <v>45</v>
      </c>
      <c r="H990" s="30">
        <v>25.74</v>
      </c>
      <c r="I990" s="29" t="s">
        <v>46</v>
      </c>
      <c r="J990" s="30">
        <v>55.77</v>
      </c>
    </row>
    <row r="991" spans="1:10" ht="15" thickBot="1" x14ac:dyDescent="0.25">
      <c r="A991" s="29"/>
      <c r="B991" s="29"/>
      <c r="C991" s="29"/>
      <c r="D991" s="29"/>
      <c r="E991" s="29" t="s">
        <v>47</v>
      </c>
      <c r="F991" s="30">
        <v>104.07</v>
      </c>
      <c r="G991" s="29"/>
      <c r="H991" s="284" t="s">
        <v>48</v>
      </c>
      <c r="I991" s="284"/>
      <c r="J991" s="30">
        <v>530.27</v>
      </c>
    </row>
    <row r="992" spans="1:10" ht="1.1499999999999999" customHeight="1" thickTop="1" x14ac:dyDescent="0.2">
      <c r="A992" s="31"/>
      <c r="B992" s="31"/>
      <c r="C992" s="31"/>
      <c r="D992" s="31"/>
      <c r="E992" s="31"/>
      <c r="F992" s="31"/>
      <c r="G992" s="31"/>
      <c r="H992" s="31"/>
      <c r="I992" s="31"/>
      <c r="J992" s="31"/>
    </row>
    <row r="993" spans="1:10" ht="18" customHeight="1" x14ac:dyDescent="0.2">
      <c r="A993" s="3"/>
      <c r="B993" s="4" t="s">
        <v>19</v>
      </c>
      <c r="C993" s="3" t="s">
        <v>20</v>
      </c>
      <c r="D993" s="3" t="s">
        <v>6</v>
      </c>
      <c r="E993" s="273" t="s">
        <v>33</v>
      </c>
      <c r="F993" s="273"/>
      <c r="G993" s="12" t="s">
        <v>21</v>
      </c>
      <c r="H993" s="4" t="s">
        <v>22</v>
      </c>
      <c r="I993" s="4" t="s">
        <v>23</v>
      </c>
      <c r="J993" s="4" t="s">
        <v>7</v>
      </c>
    </row>
    <row r="994" spans="1:10" ht="39" customHeight="1" x14ac:dyDescent="0.2">
      <c r="A994" s="14" t="s">
        <v>34</v>
      </c>
      <c r="B994" s="15" t="s">
        <v>1084</v>
      </c>
      <c r="C994" s="14" t="s">
        <v>25</v>
      </c>
      <c r="D994" s="14" t="s">
        <v>1085</v>
      </c>
      <c r="E994" s="287" t="s">
        <v>36</v>
      </c>
      <c r="F994" s="287"/>
      <c r="G994" s="16" t="s">
        <v>27</v>
      </c>
      <c r="H994" s="18">
        <v>1</v>
      </c>
      <c r="I994" s="17">
        <v>548.26</v>
      </c>
      <c r="J994" s="17">
        <v>548.26</v>
      </c>
    </row>
    <row r="995" spans="1:10" ht="25.9" customHeight="1" x14ac:dyDescent="0.2">
      <c r="A995" s="19" t="s">
        <v>35</v>
      </c>
      <c r="B995" s="20" t="s">
        <v>475</v>
      </c>
      <c r="C995" s="19" t="s">
        <v>25</v>
      </c>
      <c r="D995" s="19" t="s">
        <v>476</v>
      </c>
      <c r="E995" s="286" t="s">
        <v>36</v>
      </c>
      <c r="F995" s="286"/>
      <c r="G995" s="21" t="s">
        <v>29</v>
      </c>
      <c r="H995" s="22">
        <v>4.42</v>
      </c>
      <c r="I995" s="23">
        <v>15.68</v>
      </c>
      <c r="J995" s="23">
        <v>69.3</v>
      </c>
    </row>
    <row r="996" spans="1:10" ht="52.15" customHeight="1" x14ac:dyDescent="0.2">
      <c r="A996" s="19" t="s">
        <v>35</v>
      </c>
      <c r="B996" s="20" t="s">
        <v>479</v>
      </c>
      <c r="C996" s="19" t="s">
        <v>25</v>
      </c>
      <c r="D996" s="19" t="s">
        <v>1036</v>
      </c>
      <c r="E996" s="286" t="s">
        <v>50</v>
      </c>
      <c r="F996" s="286"/>
      <c r="G996" s="21" t="s">
        <v>51</v>
      </c>
      <c r="H996" s="22">
        <v>1.03</v>
      </c>
      <c r="I996" s="23">
        <v>1.35</v>
      </c>
      <c r="J996" s="23">
        <v>1.39</v>
      </c>
    </row>
    <row r="997" spans="1:10" ht="52.15" customHeight="1" x14ac:dyDescent="0.2">
      <c r="A997" s="19" t="s">
        <v>35</v>
      </c>
      <c r="B997" s="20" t="s">
        <v>480</v>
      </c>
      <c r="C997" s="19" t="s">
        <v>25</v>
      </c>
      <c r="D997" s="19" t="s">
        <v>1037</v>
      </c>
      <c r="E997" s="286" t="s">
        <v>50</v>
      </c>
      <c r="F997" s="286"/>
      <c r="G997" s="21" t="s">
        <v>52</v>
      </c>
      <c r="H997" s="22">
        <v>3.39</v>
      </c>
      <c r="I997" s="23">
        <v>0.28999999999999998</v>
      </c>
      <c r="J997" s="23">
        <v>0.98</v>
      </c>
    </row>
    <row r="998" spans="1:10" ht="25.9" customHeight="1" x14ac:dyDescent="0.2">
      <c r="A998" s="24" t="s">
        <v>39</v>
      </c>
      <c r="B998" s="25" t="s">
        <v>65</v>
      </c>
      <c r="C998" s="24" t="s">
        <v>25</v>
      </c>
      <c r="D998" s="24" t="s">
        <v>66</v>
      </c>
      <c r="E998" s="285" t="s">
        <v>40</v>
      </c>
      <c r="F998" s="285"/>
      <c r="G998" s="26" t="s">
        <v>27</v>
      </c>
      <c r="H998" s="27">
        <v>1.27</v>
      </c>
      <c r="I998" s="28">
        <v>99.76</v>
      </c>
      <c r="J998" s="28">
        <v>126.69</v>
      </c>
    </row>
    <row r="999" spans="1:10" ht="24" customHeight="1" x14ac:dyDescent="0.2">
      <c r="A999" s="24" t="s">
        <v>39</v>
      </c>
      <c r="B999" s="25" t="s">
        <v>85</v>
      </c>
      <c r="C999" s="24" t="s">
        <v>25</v>
      </c>
      <c r="D999" s="24" t="s">
        <v>86</v>
      </c>
      <c r="E999" s="285" t="s">
        <v>40</v>
      </c>
      <c r="F999" s="285"/>
      <c r="G999" s="26" t="s">
        <v>43</v>
      </c>
      <c r="H999" s="27">
        <v>573.61</v>
      </c>
      <c r="I999" s="28">
        <v>0.61</v>
      </c>
      <c r="J999" s="28">
        <v>349.9</v>
      </c>
    </row>
    <row r="1000" spans="1:10" ht="25.5" x14ac:dyDescent="0.2">
      <c r="A1000" s="29"/>
      <c r="B1000" s="29"/>
      <c r="C1000" s="29"/>
      <c r="D1000" s="29"/>
      <c r="E1000" s="29" t="s">
        <v>44</v>
      </c>
      <c r="F1000" s="30">
        <v>30.728633744412733</v>
      </c>
      <c r="G1000" s="29" t="s">
        <v>45</v>
      </c>
      <c r="H1000" s="30">
        <v>26.33</v>
      </c>
      <c r="I1000" s="29" t="s">
        <v>46</v>
      </c>
      <c r="J1000" s="30">
        <v>57.06</v>
      </c>
    </row>
    <row r="1001" spans="1:10" ht="15" thickBot="1" x14ac:dyDescent="0.25">
      <c r="A1001" s="29"/>
      <c r="B1001" s="29"/>
      <c r="C1001" s="29"/>
      <c r="D1001" s="29"/>
      <c r="E1001" s="29" t="s">
        <v>47</v>
      </c>
      <c r="F1001" s="30">
        <v>133.88</v>
      </c>
      <c r="G1001" s="29"/>
      <c r="H1001" s="284" t="s">
        <v>48</v>
      </c>
      <c r="I1001" s="284"/>
      <c r="J1001" s="30">
        <v>682.14</v>
      </c>
    </row>
    <row r="1002" spans="1:10" ht="1.1499999999999999" customHeight="1" thickTop="1" x14ac:dyDescent="0.2">
      <c r="A1002" s="31"/>
      <c r="B1002" s="31"/>
      <c r="C1002" s="31"/>
      <c r="D1002" s="31"/>
      <c r="E1002" s="31"/>
      <c r="F1002" s="31"/>
      <c r="G1002" s="31"/>
      <c r="H1002" s="31"/>
      <c r="I1002" s="31"/>
      <c r="J1002" s="31"/>
    </row>
    <row r="1003" spans="1:10" ht="18" customHeight="1" x14ac:dyDescent="0.2">
      <c r="A1003" s="3"/>
      <c r="B1003" s="4" t="s">
        <v>19</v>
      </c>
      <c r="C1003" s="3" t="s">
        <v>20</v>
      </c>
      <c r="D1003" s="3" t="s">
        <v>6</v>
      </c>
      <c r="E1003" s="273" t="s">
        <v>33</v>
      </c>
      <c r="F1003" s="273"/>
      <c r="G1003" s="12" t="s">
        <v>21</v>
      </c>
      <c r="H1003" s="4" t="s">
        <v>22</v>
      </c>
      <c r="I1003" s="4" t="s">
        <v>23</v>
      </c>
      <c r="J1003" s="4" t="s">
        <v>7</v>
      </c>
    </row>
    <row r="1004" spans="1:10" ht="25.9" customHeight="1" x14ac:dyDescent="0.2">
      <c r="A1004" s="14" t="s">
        <v>34</v>
      </c>
      <c r="B1004" s="15" t="s">
        <v>386</v>
      </c>
      <c r="C1004" s="14" t="s">
        <v>25</v>
      </c>
      <c r="D1004" s="14" t="s">
        <v>387</v>
      </c>
      <c r="E1004" s="287" t="s">
        <v>36</v>
      </c>
      <c r="F1004" s="287"/>
      <c r="G1004" s="16" t="s">
        <v>27</v>
      </c>
      <c r="H1004" s="18">
        <v>1</v>
      </c>
      <c r="I1004" s="17">
        <v>536.57000000000005</v>
      </c>
      <c r="J1004" s="17">
        <v>536.57000000000005</v>
      </c>
    </row>
    <row r="1005" spans="1:10" ht="24" customHeight="1" x14ac:dyDescent="0.2">
      <c r="A1005" s="19" t="s">
        <v>35</v>
      </c>
      <c r="B1005" s="20" t="s">
        <v>37</v>
      </c>
      <c r="C1005" s="19" t="s">
        <v>25</v>
      </c>
      <c r="D1005" s="19" t="s">
        <v>38</v>
      </c>
      <c r="E1005" s="286" t="s">
        <v>36</v>
      </c>
      <c r="F1005" s="286"/>
      <c r="G1005" s="21" t="s">
        <v>29</v>
      </c>
      <c r="H1005" s="22">
        <v>8.57</v>
      </c>
      <c r="I1005" s="23">
        <v>15.78</v>
      </c>
      <c r="J1005" s="23">
        <v>135.22999999999999</v>
      </c>
    </row>
    <row r="1006" spans="1:10" ht="25.9" customHeight="1" x14ac:dyDescent="0.2">
      <c r="A1006" s="24" t="s">
        <v>39</v>
      </c>
      <c r="B1006" s="25" t="s">
        <v>65</v>
      </c>
      <c r="C1006" s="24" t="s">
        <v>25</v>
      </c>
      <c r="D1006" s="24" t="s">
        <v>66</v>
      </c>
      <c r="E1006" s="285" t="s">
        <v>40</v>
      </c>
      <c r="F1006" s="285"/>
      <c r="G1006" s="26" t="s">
        <v>27</v>
      </c>
      <c r="H1006" s="27">
        <v>1.07</v>
      </c>
      <c r="I1006" s="28">
        <v>99.76</v>
      </c>
      <c r="J1006" s="28">
        <v>106.74</v>
      </c>
    </row>
    <row r="1007" spans="1:10" ht="24" customHeight="1" x14ac:dyDescent="0.2">
      <c r="A1007" s="24" t="s">
        <v>39</v>
      </c>
      <c r="B1007" s="25" t="s">
        <v>85</v>
      </c>
      <c r="C1007" s="24" t="s">
        <v>25</v>
      </c>
      <c r="D1007" s="24" t="s">
        <v>86</v>
      </c>
      <c r="E1007" s="285" t="s">
        <v>40</v>
      </c>
      <c r="F1007" s="285"/>
      <c r="G1007" s="26" t="s">
        <v>43</v>
      </c>
      <c r="H1007" s="27">
        <v>482.96</v>
      </c>
      <c r="I1007" s="28">
        <v>0.61</v>
      </c>
      <c r="J1007" s="28">
        <v>294.60000000000002</v>
      </c>
    </row>
    <row r="1008" spans="1:10" ht="25.5" x14ac:dyDescent="0.2">
      <c r="A1008" s="29"/>
      <c r="B1008" s="29"/>
      <c r="C1008" s="29"/>
      <c r="D1008" s="29"/>
      <c r="E1008" s="29" t="s">
        <v>44</v>
      </c>
      <c r="F1008" s="30">
        <v>55.980397436587864</v>
      </c>
      <c r="G1008" s="29" t="s">
        <v>45</v>
      </c>
      <c r="H1008" s="30">
        <v>47.97</v>
      </c>
      <c r="I1008" s="29" t="s">
        <v>46</v>
      </c>
      <c r="J1008" s="30">
        <v>103.95</v>
      </c>
    </row>
    <row r="1009" spans="1:10" ht="15" thickBot="1" x14ac:dyDescent="0.25">
      <c r="A1009" s="29"/>
      <c r="B1009" s="29"/>
      <c r="C1009" s="29"/>
      <c r="D1009" s="29"/>
      <c r="E1009" s="29" t="s">
        <v>47</v>
      </c>
      <c r="F1009" s="30">
        <v>131.03</v>
      </c>
      <c r="G1009" s="29"/>
      <c r="H1009" s="284" t="s">
        <v>48</v>
      </c>
      <c r="I1009" s="284"/>
      <c r="J1009" s="30">
        <v>667.6</v>
      </c>
    </row>
    <row r="1010" spans="1:10" ht="1.1499999999999999" customHeight="1" thickTop="1" x14ac:dyDescent="0.2">
      <c r="A1010" s="31"/>
      <c r="B1010" s="31"/>
      <c r="C1010" s="31"/>
      <c r="D1010" s="31"/>
      <c r="E1010" s="31"/>
      <c r="F1010" s="31"/>
      <c r="G1010" s="31"/>
      <c r="H1010" s="31"/>
      <c r="I1010" s="31"/>
      <c r="J1010" s="31"/>
    </row>
    <row r="1011" spans="1:10" ht="18" customHeight="1" x14ac:dyDescent="0.2">
      <c r="A1011" s="3"/>
      <c r="B1011" s="4" t="s">
        <v>19</v>
      </c>
      <c r="C1011" s="3" t="s">
        <v>20</v>
      </c>
      <c r="D1011" s="3" t="s">
        <v>6</v>
      </c>
      <c r="E1011" s="273" t="s">
        <v>33</v>
      </c>
      <c r="F1011" s="273"/>
      <c r="G1011" s="12" t="s">
        <v>21</v>
      </c>
      <c r="H1011" s="4" t="s">
        <v>22</v>
      </c>
      <c r="I1011" s="4" t="s">
        <v>23</v>
      </c>
      <c r="J1011" s="4" t="s">
        <v>7</v>
      </c>
    </row>
    <row r="1012" spans="1:10" ht="39" customHeight="1" x14ac:dyDescent="0.2">
      <c r="A1012" s="14" t="s">
        <v>34</v>
      </c>
      <c r="B1012" s="15" t="s">
        <v>1034</v>
      </c>
      <c r="C1012" s="14" t="s">
        <v>25</v>
      </c>
      <c r="D1012" s="14" t="s">
        <v>1035</v>
      </c>
      <c r="E1012" s="287" t="s">
        <v>36</v>
      </c>
      <c r="F1012" s="287"/>
      <c r="G1012" s="16" t="s">
        <v>27</v>
      </c>
      <c r="H1012" s="18">
        <v>1</v>
      </c>
      <c r="I1012" s="17">
        <v>585.85</v>
      </c>
      <c r="J1012" s="17">
        <v>585.85</v>
      </c>
    </row>
    <row r="1013" spans="1:10" ht="24" customHeight="1" x14ac:dyDescent="0.2">
      <c r="A1013" s="19" t="s">
        <v>35</v>
      </c>
      <c r="B1013" s="20" t="s">
        <v>37</v>
      </c>
      <c r="C1013" s="19" t="s">
        <v>25</v>
      </c>
      <c r="D1013" s="19" t="s">
        <v>38</v>
      </c>
      <c r="E1013" s="286" t="s">
        <v>36</v>
      </c>
      <c r="F1013" s="286"/>
      <c r="G1013" s="21" t="s">
        <v>29</v>
      </c>
      <c r="H1013" s="22">
        <v>11.02</v>
      </c>
      <c r="I1013" s="23">
        <v>15.78</v>
      </c>
      <c r="J1013" s="23">
        <v>173.89</v>
      </c>
    </row>
    <row r="1014" spans="1:10" ht="25.9" customHeight="1" x14ac:dyDescent="0.2">
      <c r="A1014" s="24" t="s">
        <v>39</v>
      </c>
      <c r="B1014" s="25" t="s">
        <v>65</v>
      </c>
      <c r="C1014" s="24" t="s">
        <v>25</v>
      </c>
      <c r="D1014" s="24" t="s">
        <v>66</v>
      </c>
      <c r="E1014" s="285" t="s">
        <v>40</v>
      </c>
      <c r="F1014" s="285"/>
      <c r="G1014" s="26" t="s">
        <v>27</v>
      </c>
      <c r="H1014" s="27">
        <v>1.35</v>
      </c>
      <c r="I1014" s="28">
        <v>99.76</v>
      </c>
      <c r="J1014" s="28">
        <v>134.66999999999999</v>
      </c>
    </row>
    <row r="1015" spans="1:10" ht="24" customHeight="1" x14ac:dyDescent="0.2">
      <c r="A1015" s="24" t="s">
        <v>39</v>
      </c>
      <c r="B1015" s="25" t="s">
        <v>85</v>
      </c>
      <c r="C1015" s="24" t="s">
        <v>25</v>
      </c>
      <c r="D1015" s="24" t="s">
        <v>86</v>
      </c>
      <c r="E1015" s="285" t="s">
        <v>40</v>
      </c>
      <c r="F1015" s="285"/>
      <c r="G1015" s="26" t="s">
        <v>43</v>
      </c>
      <c r="H1015" s="27">
        <v>454.58</v>
      </c>
      <c r="I1015" s="28">
        <v>0.61</v>
      </c>
      <c r="J1015" s="28">
        <v>277.29000000000002</v>
      </c>
    </row>
    <row r="1016" spans="1:10" ht="25.5" x14ac:dyDescent="0.2">
      <c r="A1016" s="29"/>
      <c r="B1016" s="29"/>
      <c r="C1016" s="29"/>
      <c r="D1016" s="29"/>
      <c r="E1016" s="29" t="s">
        <v>44</v>
      </c>
      <c r="F1016" s="30">
        <v>71.985567343421835</v>
      </c>
      <c r="G1016" s="29" t="s">
        <v>45</v>
      </c>
      <c r="H1016" s="30">
        <v>61.68</v>
      </c>
      <c r="I1016" s="29" t="s">
        <v>46</v>
      </c>
      <c r="J1016" s="30">
        <v>133.66999999999999</v>
      </c>
    </row>
    <row r="1017" spans="1:10" ht="15" thickBot="1" x14ac:dyDescent="0.25">
      <c r="A1017" s="29"/>
      <c r="B1017" s="29"/>
      <c r="C1017" s="29"/>
      <c r="D1017" s="29"/>
      <c r="E1017" s="29" t="s">
        <v>47</v>
      </c>
      <c r="F1017" s="30">
        <v>143.06</v>
      </c>
      <c r="G1017" s="29"/>
      <c r="H1017" s="284" t="s">
        <v>48</v>
      </c>
      <c r="I1017" s="284"/>
      <c r="J1017" s="30">
        <v>728.91</v>
      </c>
    </row>
    <row r="1018" spans="1:10" ht="1.1499999999999999" customHeight="1" thickTop="1" x14ac:dyDescent="0.2">
      <c r="A1018" s="31"/>
      <c r="B1018" s="31"/>
      <c r="C1018" s="31"/>
      <c r="D1018" s="31"/>
      <c r="E1018" s="31"/>
      <c r="F1018" s="31"/>
      <c r="G1018" s="31"/>
      <c r="H1018" s="31"/>
      <c r="I1018" s="31"/>
      <c r="J1018" s="31"/>
    </row>
    <row r="1019" spans="1:10" ht="18" customHeight="1" x14ac:dyDescent="0.2">
      <c r="A1019" s="3"/>
      <c r="B1019" s="4" t="s">
        <v>19</v>
      </c>
      <c r="C1019" s="3" t="s">
        <v>20</v>
      </c>
      <c r="D1019" s="3" t="s">
        <v>6</v>
      </c>
      <c r="E1019" s="273" t="s">
        <v>33</v>
      </c>
      <c r="F1019" s="273"/>
      <c r="G1019" s="12" t="s">
        <v>21</v>
      </c>
      <c r="H1019" s="4" t="s">
        <v>22</v>
      </c>
      <c r="I1019" s="4" t="s">
        <v>23</v>
      </c>
      <c r="J1019" s="4" t="s">
        <v>7</v>
      </c>
    </row>
    <row r="1020" spans="1:10" ht="24" customHeight="1" x14ac:dyDescent="0.2">
      <c r="A1020" s="14" t="s">
        <v>34</v>
      </c>
      <c r="B1020" s="15" t="s">
        <v>485</v>
      </c>
      <c r="C1020" s="14" t="s">
        <v>25</v>
      </c>
      <c r="D1020" s="14" t="s">
        <v>486</v>
      </c>
      <c r="E1020" s="287" t="s">
        <v>36</v>
      </c>
      <c r="F1020" s="287"/>
      <c r="G1020" s="16" t="s">
        <v>29</v>
      </c>
      <c r="H1020" s="18">
        <v>1</v>
      </c>
      <c r="I1020" s="17">
        <v>19.68</v>
      </c>
      <c r="J1020" s="17">
        <v>19.68</v>
      </c>
    </row>
    <row r="1021" spans="1:10" ht="25.9" customHeight="1" x14ac:dyDescent="0.2">
      <c r="A1021" s="19" t="s">
        <v>35</v>
      </c>
      <c r="B1021" s="20" t="s">
        <v>487</v>
      </c>
      <c r="C1021" s="19" t="s">
        <v>25</v>
      </c>
      <c r="D1021" s="19" t="s">
        <v>488</v>
      </c>
      <c r="E1021" s="286" t="s">
        <v>36</v>
      </c>
      <c r="F1021" s="286"/>
      <c r="G1021" s="21" t="s">
        <v>29</v>
      </c>
      <c r="H1021" s="22">
        <v>1</v>
      </c>
      <c r="I1021" s="23">
        <v>0.19</v>
      </c>
      <c r="J1021" s="23">
        <v>0.19</v>
      </c>
    </row>
    <row r="1022" spans="1:10" ht="24" customHeight="1" x14ac:dyDescent="0.2">
      <c r="A1022" s="24" t="s">
        <v>39</v>
      </c>
      <c r="B1022" s="25" t="s">
        <v>87</v>
      </c>
      <c r="C1022" s="24" t="s">
        <v>25</v>
      </c>
      <c r="D1022" s="24" t="s">
        <v>88</v>
      </c>
      <c r="E1022" s="285" t="s">
        <v>72</v>
      </c>
      <c r="F1022" s="285"/>
      <c r="G1022" s="26" t="s">
        <v>29</v>
      </c>
      <c r="H1022" s="27">
        <v>1</v>
      </c>
      <c r="I1022" s="28">
        <v>15.69</v>
      </c>
      <c r="J1022" s="28">
        <v>15.69</v>
      </c>
    </row>
    <row r="1023" spans="1:10" ht="25.9" customHeight="1" x14ac:dyDescent="0.2">
      <c r="A1023" s="24" t="s">
        <v>39</v>
      </c>
      <c r="B1023" s="25" t="s">
        <v>74</v>
      </c>
      <c r="C1023" s="24" t="s">
        <v>25</v>
      </c>
      <c r="D1023" s="24" t="s">
        <v>203</v>
      </c>
      <c r="E1023" s="285" t="s">
        <v>75</v>
      </c>
      <c r="F1023" s="285"/>
      <c r="G1023" s="26" t="s">
        <v>29</v>
      </c>
      <c r="H1023" s="27">
        <v>1</v>
      </c>
      <c r="I1023" s="28">
        <v>0.42</v>
      </c>
      <c r="J1023" s="28">
        <v>0.42</v>
      </c>
    </row>
    <row r="1024" spans="1:10" ht="25.9" customHeight="1" x14ac:dyDescent="0.2">
      <c r="A1024" s="24" t="s">
        <v>39</v>
      </c>
      <c r="B1024" s="25" t="s">
        <v>76</v>
      </c>
      <c r="C1024" s="24" t="s">
        <v>25</v>
      </c>
      <c r="D1024" s="24" t="s">
        <v>204</v>
      </c>
      <c r="E1024" s="285" t="s">
        <v>77</v>
      </c>
      <c r="F1024" s="285"/>
      <c r="G1024" s="26" t="s">
        <v>29</v>
      </c>
      <c r="H1024" s="27">
        <v>1</v>
      </c>
      <c r="I1024" s="28">
        <v>0.63</v>
      </c>
      <c r="J1024" s="28">
        <v>0.63</v>
      </c>
    </row>
    <row r="1025" spans="1:10" ht="25.9" customHeight="1" x14ac:dyDescent="0.2">
      <c r="A1025" s="24" t="s">
        <v>39</v>
      </c>
      <c r="B1025" s="25" t="s">
        <v>78</v>
      </c>
      <c r="C1025" s="24" t="s">
        <v>25</v>
      </c>
      <c r="D1025" s="24" t="s">
        <v>193</v>
      </c>
      <c r="E1025" s="285" t="s">
        <v>75</v>
      </c>
      <c r="F1025" s="285"/>
      <c r="G1025" s="26" t="s">
        <v>29</v>
      </c>
      <c r="H1025" s="27">
        <v>1</v>
      </c>
      <c r="I1025" s="28">
        <v>0.99</v>
      </c>
      <c r="J1025" s="28">
        <v>0.99</v>
      </c>
    </row>
    <row r="1026" spans="1:10" ht="25.9" customHeight="1" x14ac:dyDescent="0.2">
      <c r="A1026" s="24" t="s">
        <v>39</v>
      </c>
      <c r="B1026" s="25" t="s">
        <v>79</v>
      </c>
      <c r="C1026" s="24" t="s">
        <v>25</v>
      </c>
      <c r="D1026" s="24" t="s">
        <v>194</v>
      </c>
      <c r="E1026" s="285" t="s">
        <v>80</v>
      </c>
      <c r="F1026" s="285"/>
      <c r="G1026" s="26" t="s">
        <v>29</v>
      </c>
      <c r="H1026" s="27">
        <v>1</v>
      </c>
      <c r="I1026" s="28">
        <v>0.01</v>
      </c>
      <c r="J1026" s="28">
        <v>0.01</v>
      </c>
    </row>
    <row r="1027" spans="1:10" ht="25.9" customHeight="1" x14ac:dyDescent="0.2">
      <c r="A1027" s="24" t="s">
        <v>39</v>
      </c>
      <c r="B1027" s="25" t="s">
        <v>81</v>
      </c>
      <c r="C1027" s="24" t="s">
        <v>25</v>
      </c>
      <c r="D1027" s="24" t="s">
        <v>82</v>
      </c>
      <c r="E1027" s="285" t="s">
        <v>69</v>
      </c>
      <c r="F1027" s="285"/>
      <c r="G1027" s="26" t="s">
        <v>29</v>
      </c>
      <c r="H1027" s="27">
        <v>1</v>
      </c>
      <c r="I1027" s="28">
        <v>0.73</v>
      </c>
      <c r="J1027" s="28">
        <v>0.73</v>
      </c>
    </row>
    <row r="1028" spans="1:10" ht="25.9" customHeight="1" x14ac:dyDescent="0.2">
      <c r="A1028" s="24" t="s">
        <v>39</v>
      </c>
      <c r="B1028" s="25" t="s">
        <v>83</v>
      </c>
      <c r="C1028" s="24" t="s">
        <v>25</v>
      </c>
      <c r="D1028" s="24" t="s">
        <v>84</v>
      </c>
      <c r="E1028" s="285" t="s">
        <v>69</v>
      </c>
      <c r="F1028" s="285"/>
      <c r="G1028" s="26" t="s">
        <v>29</v>
      </c>
      <c r="H1028" s="27">
        <v>1</v>
      </c>
      <c r="I1028" s="28">
        <v>1.02</v>
      </c>
      <c r="J1028" s="28">
        <v>1.02</v>
      </c>
    </row>
    <row r="1029" spans="1:10" ht="25.5" x14ac:dyDescent="0.2">
      <c r="A1029" s="29"/>
      <c r="B1029" s="29"/>
      <c r="C1029" s="29"/>
      <c r="D1029" s="29"/>
      <c r="E1029" s="29" t="s">
        <v>44</v>
      </c>
      <c r="F1029" s="30">
        <v>8.5518876000000006</v>
      </c>
      <c r="G1029" s="29" t="s">
        <v>45</v>
      </c>
      <c r="H1029" s="30">
        <v>7.33</v>
      </c>
      <c r="I1029" s="29" t="s">
        <v>46</v>
      </c>
      <c r="J1029" s="30">
        <v>15.88</v>
      </c>
    </row>
    <row r="1030" spans="1:10" ht="15" thickBot="1" x14ac:dyDescent="0.25">
      <c r="A1030" s="29"/>
      <c r="B1030" s="29"/>
      <c r="C1030" s="29"/>
      <c r="D1030" s="29"/>
      <c r="E1030" s="29" t="s">
        <v>47</v>
      </c>
      <c r="F1030" s="30">
        <v>4.8</v>
      </c>
      <c r="G1030" s="29"/>
      <c r="H1030" s="284" t="s">
        <v>48</v>
      </c>
      <c r="I1030" s="284"/>
      <c r="J1030" s="30">
        <v>24.48</v>
      </c>
    </row>
    <row r="1031" spans="1:10" ht="1.1499999999999999" customHeight="1" thickTop="1" x14ac:dyDescent="0.2">
      <c r="A1031" s="31"/>
      <c r="B1031" s="31"/>
      <c r="C1031" s="31"/>
      <c r="D1031" s="31"/>
      <c r="E1031" s="31"/>
      <c r="F1031" s="31"/>
      <c r="G1031" s="31"/>
      <c r="H1031" s="31"/>
      <c r="I1031" s="31"/>
      <c r="J1031" s="31"/>
    </row>
    <row r="1032" spans="1:10" ht="18" customHeight="1" x14ac:dyDescent="0.2">
      <c r="A1032" s="3"/>
      <c r="B1032" s="4" t="s">
        <v>19</v>
      </c>
      <c r="C1032" s="3" t="s">
        <v>20</v>
      </c>
      <c r="D1032" s="3" t="s">
        <v>6</v>
      </c>
      <c r="E1032" s="273" t="s">
        <v>33</v>
      </c>
      <c r="F1032" s="273"/>
      <c r="G1032" s="12" t="s">
        <v>21</v>
      </c>
      <c r="H1032" s="4" t="s">
        <v>22</v>
      </c>
      <c r="I1032" s="4" t="s">
        <v>23</v>
      </c>
      <c r="J1032" s="4" t="s">
        <v>7</v>
      </c>
    </row>
    <row r="1033" spans="1:10" ht="25.9" customHeight="1" x14ac:dyDescent="0.2">
      <c r="A1033" s="14" t="s">
        <v>34</v>
      </c>
      <c r="B1033" s="15" t="s">
        <v>429</v>
      </c>
      <c r="C1033" s="14" t="s">
        <v>25</v>
      </c>
      <c r="D1033" s="14" t="s">
        <v>430</v>
      </c>
      <c r="E1033" s="287" t="s">
        <v>36</v>
      </c>
      <c r="F1033" s="287"/>
      <c r="G1033" s="16" t="s">
        <v>29</v>
      </c>
      <c r="H1033" s="18">
        <v>1</v>
      </c>
      <c r="I1033" s="17">
        <v>16.11</v>
      </c>
      <c r="J1033" s="17">
        <v>16.11</v>
      </c>
    </row>
    <row r="1034" spans="1:10" ht="25.9" customHeight="1" x14ac:dyDescent="0.2">
      <c r="A1034" s="19" t="s">
        <v>35</v>
      </c>
      <c r="B1034" s="20" t="s">
        <v>497</v>
      </c>
      <c r="C1034" s="19" t="s">
        <v>25</v>
      </c>
      <c r="D1034" s="19" t="s">
        <v>498</v>
      </c>
      <c r="E1034" s="286" t="s">
        <v>36</v>
      </c>
      <c r="F1034" s="286"/>
      <c r="G1034" s="21" t="s">
        <v>29</v>
      </c>
      <c r="H1034" s="22">
        <v>1</v>
      </c>
      <c r="I1034" s="23">
        <v>0.46</v>
      </c>
      <c r="J1034" s="23">
        <v>0.46</v>
      </c>
    </row>
    <row r="1035" spans="1:10" ht="24" customHeight="1" x14ac:dyDescent="0.2">
      <c r="A1035" s="24" t="s">
        <v>39</v>
      </c>
      <c r="B1035" s="25" t="s">
        <v>499</v>
      </c>
      <c r="C1035" s="24" t="s">
        <v>25</v>
      </c>
      <c r="D1035" s="24" t="s">
        <v>500</v>
      </c>
      <c r="E1035" s="285" t="s">
        <v>72</v>
      </c>
      <c r="F1035" s="285"/>
      <c r="G1035" s="26" t="s">
        <v>29</v>
      </c>
      <c r="H1035" s="27">
        <v>1</v>
      </c>
      <c r="I1035" s="28">
        <v>11.87</v>
      </c>
      <c r="J1035" s="28">
        <v>11.87</v>
      </c>
    </row>
    <row r="1036" spans="1:10" ht="25.9" customHeight="1" x14ac:dyDescent="0.2">
      <c r="A1036" s="24" t="s">
        <v>39</v>
      </c>
      <c r="B1036" s="25" t="s">
        <v>74</v>
      </c>
      <c r="C1036" s="24" t="s">
        <v>25</v>
      </c>
      <c r="D1036" s="24" t="s">
        <v>203</v>
      </c>
      <c r="E1036" s="285" t="s">
        <v>75</v>
      </c>
      <c r="F1036" s="285"/>
      <c r="G1036" s="26" t="s">
        <v>29</v>
      </c>
      <c r="H1036" s="27">
        <v>1</v>
      </c>
      <c r="I1036" s="28">
        <v>0.42</v>
      </c>
      <c r="J1036" s="28">
        <v>0.42</v>
      </c>
    </row>
    <row r="1037" spans="1:10" ht="25.9" customHeight="1" x14ac:dyDescent="0.2">
      <c r="A1037" s="24" t="s">
        <v>39</v>
      </c>
      <c r="B1037" s="25" t="s">
        <v>76</v>
      </c>
      <c r="C1037" s="24" t="s">
        <v>25</v>
      </c>
      <c r="D1037" s="24" t="s">
        <v>204</v>
      </c>
      <c r="E1037" s="285" t="s">
        <v>77</v>
      </c>
      <c r="F1037" s="285"/>
      <c r="G1037" s="26" t="s">
        <v>29</v>
      </c>
      <c r="H1037" s="27">
        <v>1</v>
      </c>
      <c r="I1037" s="28">
        <v>0.63</v>
      </c>
      <c r="J1037" s="28">
        <v>0.63</v>
      </c>
    </row>
    <row r="1038" spans="1:10" ht="25.9" customHeight="1" x14ac:dyDescent="0.2">
      <c r="A1038" s="24" t="s">
        <v>39</v>
      </c>
      <c r="B1038" s="25" t="s">
        <v>78</v>
      </c>
      <c r="C1038" s="24" t="s">
        <v>25</v>
      </c>
      <c r="D1038" s="24" t="s">
        <v>193</v>
      </c>
      <c r="E1038" s="285" t="s">
        <v>75</v>
      </c>
      <c r="F1038" s="285"/>
      <c r="G1038" s="26" t="s">
        <v>29</v>
      </c>
      <c r="H1038" s="27">
        <v>1</v>
      </c>
      <c r="I1038" s="28">
        <v>0.99</v>
      </c>
      <c r="J1038" s="28">
        <v>0.99</v>
      </c>
    </row>
    <row r="1039" spans="1:10" ht="25.9" customHeight="1" x14ac:dyDescent="0.2">
      <c r="A1039" s="24" t="s">
        <v>39</v>
      </c>
      <c r="B1039" s="25" t="s">
        <v>79</v>
      </c>
      <c r="C1039" s="24" t="s">
        <v>25</v>
      </c>
      <c r="D1039" s="24" t="s">
        <v>194</v>
      </c>
      <c r="E1039" s="285" t="s">
        <v>80</v>
      </c>
      <c r="F1039" s="285"/>
      <c r="G1039" s="26" t="s">
        <v>29</v>
      </c>
      <c r="H1039" s="27">
        <v>1</v>
      </c>
      <c r="I1039" s="28">
        <v>0.01</v>
      </c>
      <c r="J1039" s="28">
        <v>0.01</v>
      </c>
    </row>
    <row r="1040" spans="1:10" ht="25.9" customHeight="1" x14ac:dyDescent="0.2">
      <c r="A1040" s="24" t="s">
        <v>39</v>
      </c>
      <c r="B1040" s="25" t="s">
        <v>501</v>
      </c>
      <c r="C1040" s="24" t="s">
        <v>25</v>
      </c>
      <c r="D1040" s="24" t="s">
        <v>502</v>
      </c>
      <c r="E1040" s="285" t="s">
        <v>69</v>
      </c>
      <c r="F1040" s="285"/>
      <c r="G1040" s="26" t="s">
        <v>29</v>
      </c>
      <c r="H1040" s="27">
        <v>1</v>
      </c>
      <c r="I1040" s="28">
        <v>0.74</v>
      </c>
      <c r="J1040" s="28">
        <v>0.74</v>
      </c>
    </row>
    <row r="1041" spans="1:10" ht="25.9" customHeight="1" x14ac:dyDescent="0.2">
      <c r="A1041" s="24" t="s">
        <v>39</v>
      </c>
      <c r="B1041" s="25" t="s">
        <v>503</v>
      </c>
      <c r="C1041" s="24" t="s">
        <v>25</v>
      </c>
      <c r="D1041" s="24" t="s">
        <v>504</v>
      </c>
      <c r="E1041" s="285" t="s">
        <v>69</v>
      </c>
      <c r="F1041" s="285"/>
      <c r="G1041" s="26" t="s">
        <v>29</v>
      </c>
      <c r="H1041" s="27">
        <v>1</v>
      </c>
      <c r="I1041" s="28">
        <v>0.99</v>
      </c>
      <c r="J1041" s="28">
        <v>0.99</v>
      </c>
    </row>
    <row r="1042" spans="1:10" ht="25.5" x14ac:dyDescent="0.2">
      <c r="A1042" s="29"/>
      <c r="B1042" s="29"/>
      <c r="C1042" s="29"/>
      <c r="D1042" s="29"/>
      <c r="E1042" s="29" t="s">
        <v>44</v>
      </c>
      <c r="F1042" s="30">
        <v>6.6400990999999996</v>
      </c>
      <c r="G1042" s="29" t="s">
        <v>45</v>
      </c>
      <c r="H1042" s="30">
        <v>5.69</v>
      </c>
      <c r="I1042" s="29" t="s">
        <v>46</v>
      </c>
      <c r="J1042" s="30">
        <v>12.33</v>
      </c>
    </row>
    <row r="1043" spans="1:10" ht="15" thickBot="1" x14ac:dyDescent="0.25">
      <c r="A1043" s="29"/>
      <c r="B1043" s="29"/>
      <c r="C1043" s="29"/>
      <c r="D1043" s="29"/>
      <c r="E1043" s="29" t="s">
        <v>47</v>
      </c>
      <c r="F1043" s="30">
        <v>3.93</v>
      </c>
      <c r="G1043" s="29"/>
      <c r="H1043" s="284" t="s">
        <v>48</v>
      </c>
      <c r="I1043" s="284"/>
      <c r="J1043" s="30">
        <v>20.04</v>
      </c>
    </row>
    <row r="1044" spans="1:10" ht="1.1499999999999999" customHeight="1" thickTop="1" x14ac:dyDescent="0.2">
      <c r="A1044" s="31"/>
      <c r="B1044" s="31"/>
      <c r="C1044" s="31"/>
      <c r="D1044" s="31"/>
      <c r="E1044" s="31"/>
      <c r="F1044" s="31"/>
      <c r="G1044" s="31"/>
      <c r="H1044" s="31"/>
      <c r="I1044" s="31"/>
      <c r="J1044" s="31"/>
    </row>
    <row r="1045" spans="1:10" ht="18" customHeight="1" x14ac:dyDescent="0.2">
      <c r="A1045" s="3"/>
      <c r="B1045" s="4" t="s">
        <v>19</v>
      </c>
      <c r="C1045" s="3" t="s">
        <v>20</v>
      </c>
      <c r="D1045" s="3" t="s">
        <v>6</v>
      </c>
      <c r="E1045" s="273" t="s">
        <v>33</v>
      </c>
      <c r="F1045" s="273"/>
      <c r="G1045" s="12" t="s">
        <v>21</v>
      </c>
      <c r="H1045" s="4" t="s">
        <v>22</v>
      </c>
      <c r="I1045" s="4" t="s">
        <v>23</v>
      </c>
      <c r="J1045" s="4" t="s">
        <v>7</v>
      </c>
    </row>
    <row r="1046" spans="1:10" ht="25.9" customHeight="1" x14ac:dyDescent="0.2">
      <c r="A1046" s="14" t="s">
        <v>34</v>
      </c>
      <c r="B1046" s="15" t="s">
        <v>441</v>
      </c>
      <c r="C1046" s="14" t="s">
        <v>25</v>
      </c>
      <c r="D1046" s="14" t="s">
        <v>442</v>
      </c>
      <c r="E1046" s="287" t="s">
        <v>36</v>
      </c>
      <c r="F1046" s="287"/>
      <c r="G1046" s="16" t="s">
        <v>29</v>
      </c>
      <c r="H1046" s="18">
        <v>1</v>
      </c>
      <c r="I1046" s="17">
        <v>15.09</v>
      </c>
      <c r="J1046" s="17">
        <v>15.09</v>
      </c>
    </row>
    <row r="1047" spans="1:10" ht="39" customHeight="1" x14ac:dyDescent="0.2">
      <c r="A1047" s="19" t="s">
        <v>35</v>
      </c>
      <c r="B1047" s="20" t="s">
        <v>505</v>
      </c>
      <c r="C1047" s="19" t="s">
        <v>25</v>
      </c>
      <c r="D1047" s="19" t="s">
        <v>506</v>
      </c>
      <c r="E1047" s="286" t="s">
        <v>36</v>
      </c>
      <c r="F1047" s="286"/>
      <c r="G1047" s="21" t="s">
        <v>29</v>
      </c>
      <c r="H1047" s="22">
        <v>1</v>
      </c>
      <c r="I1047" s="23">
        <v>0.22</v>
      </c>
      <c r="J1047" s="23">
        <v>0.22</v>
      </c>
    </row>
    <row r="1048" spans="1:10" ht="25.9" customHeight="1" x14ac:dyDescent="0.2">
      <c r="A1048" s="24" t="s">
        <v>39</v>
      </c>
      <c r="B1048" s="25" t="s">
        <v>507</v>
      </c>
      <c r="C1048" s="24" t="s">
        <v>25</v>
      </c>
      <c r="D1048" s="24" t="s">
        <v>508</v>
      </c>
      <c r="E1048" s="285" t="s">
        <v>72</v>
      </c>
      <c r="F1048" s="285"/>
      <c r="G1048" s="26" t="s">
        <v>29</v>
      </c>
      <c r="H1048" s="27">
        <v>1</v>
      </c>
      <c r="I1048" s="28">
        <v>11.66</v>
      </c>
      <c r="J1048" s="28">
        <v>11.66</v>
      </c>
    </row>
    <row r="1049" spans="1:10" ht="25.9" customHeight="1" x14ac:dyDescent="0.2">
      <c r="A1049" s="24" t="s">
        <v>39</v>
      </c>
      <c r="B1049" s="25" t="s">
        <v>74</v>
      </c>
      <c r="C1049" s="24" t="s">
        <v>25</v>
      </c>
      <c r="D1049" s="24" t="s">
        <v>203</v>
      </c>
      <c r="E1049" s="285" t="s">
        <v>75</v>
      </c>
      <c r="F1049" s="285"/>
      <c r="G1049" s="26" t="s">
        <v>29</v>
      </c>
      <c r="H1049" s="27">
        <v>1</v>
      </c>
      <c r="I1049" s="28">
        <v>0.42</v>
      </c>
      <c r="J1049" s="28">
        <v>0.42</v>
      </c>
    </row>
    <row r="1050" spans="1:10" ht="25.9" customHeight="1" x14ac:dyDescent="0.2">
      <c r="A1050" s="24" t="s">
        <v>39</v>
      </c>
      <c r="B1050" s="25" t="s">
        <v>76</v>
      </c>
      <c r="C1050" s="24" t="s">
        <v>25</v>
      </c>
      <c r="D1050" s="24" t="s">
        <v>204</v>
      </c>
      <c r="E1050" s="285" t="s">
        <v>77</v>
      </c>
      <c r="F1050" s="285"/>
      <c r="G1050" s="26" t="s">
        <v>29</v>
      </c>
      <c r="H1050" s="27">
        <v>1</v>
      </c>
      <c r="I1050" s="28">
        <v>0.63</v>
      </c>
      <c r="J1050" s="28">
        <v>0.63</v>
      </c>
    </row>
    <row r="1051" spans="1:10" ht="25.9" customHeight="1" x14ac:dyDescent="0.2">
      <c r="A1051" s="24" t="s">
        <v>39</v>
      </c>
      <c r="B1051" s="25" t="s">
        <v>78</v>
      </c>
      <c r="C1051" s="24" t="s">
        <v>25</v>
      </c>
      <c r="D1051" s="24" t="s">
        <v>193</v>
      </c>
      <c r="E1051" s="285" t="s">
        <v>75</v>
      </c>
      <c r="F1051" s="285"/>
      <c r="G1051" s="26" t="s">
        <v>29</v>
      </c>
      <c r="H1051" s="27">
        <v>1</v>
      </c>
      <c r="I1051" s="28">
        <v>0.99</v>
      </c>
      <c r="J1051" s="28">
        <v>0.99</v>
      </c>
    </row>
    <row r="1052" spans="1:10" ht="25.9" customHeight="1" x14ac:dyDescent="0.2">
      <c r="A1052" s="24" t="s">
        <v>39</v>
      </c>
      <c r="B1052" s="25" t="s">
        <v>79</v>
      </c>
      <c r="C1052" s="24" t="s">
        <v>25</v>
      </c>
      <c r="D1052" s="24" t="s">
        <v>194</v>
      </c>
      <c r="E1052" s="285" t="s">
        <v>80</v>
      </c>
      <c r="F1052" s="285"/>
      <c r="G1052" s="26" t="s">
        <v>29</v>
      </c>
      <c r="H1052" s="27">
        <v>1</v>
      </c>
      <c r="I1052" s="28">
        <v>0.01</v>
      </c>
      <c r="J1052" s="28">
        <v>0.01</v>
      </c>
    </row>
    <row r="1053" spans="1:10" ht="25.9" customHeight="1" x14ac:dyDescent="0.2">
      <c r="A1053" s="24" t="s">
        <v>39</v>
      </c>
      <c r="B1053" s="25" t="s">
        <v>509</v>
      </c>
      <c r="C1053" s="24" t="s">
        <v>25</v>
      </c>
      <c r="D1053" s="24" t="s">
        <v>510</v>
      </c>
      <c r="E1053" s="285" t="s">
        <v>69</v>
      </c>
      <c r="F1053" s="285"/>
      <c r="G1053" s="26" t="s">
        <v>29</v>
      </c>
      <c r="H1053" s="27">
        <v>1</v>
      </c>
      <c r="I1053" s="28">
        <v>0.28000000000000003</v>
      </c>
      <c r="J1053" s="28">
        <v>0.28000000000000003</v>
      </c>
    </row>
    <row r="1054" spans="1:10" ht="25.9" customHeight="1" x14ac:dyDescent="0.2">
      <c r="A1054" s="24" t="s">
        <v>39</v>
      </c>
      <c r="B1054" s="25" t="s">
        <v>511</v>
      </c>
      <c r="C1054" s="24" t="s">
        <v>25</v>
      </c>
      <c r="D1054" s="24" t="s">
        <v>512</v>
      </c>
      <c r="E1054" s="285" t="s">
        <v>69</v>
      </c>
      <c r="F1054" s="285"/>
      <c r="G1054" s="26" t="s">
        <v>29</v>
      </c>
      <c r="H1054" s="27">
        <v>1</v>
      </c>
      <c r="I1054" s="28">
        <v>0.88</v>
      </c>
      <c r="J1054" s="28">
        <v>0.88</v>
      </c>
    </row>
    <row r="1055" spans="1:10" ht="25.5" x14ac:dyDescent="0.2">
      <c r="A1055" s="29"/>
      <c r="B1055" s="29"/>
      <c r="C1055" s="29"/>
      <c r="D1055" s="29"/>
      <c r="E1055" s="29" t="s">
        <v>44</v>
      </c>
      <c r="F1055" s="30">
        <v>6.3977596999999999</v>
      </c>
      <c r="G1055" s="29" t="s">
        <v>45</v>
      </c>
      <c r="H1055" s="30">
        <v>5.48</v>
      </c>
      <c r="I1055" s="29" t="s">
        <v>46</v>
      </c>
      <c r="J1055" s="30">
        <v>11.88</v>
      </c>
    </row>
    <row r="1056" spans="1:10" ht="15" thickBot="1" x14ac:dyDescent="0.25">
      <c r="A1056" s="29"/>
      <c r="B1056" s="29"/>
      <c r="C1056" s="29"/>
      <c r="D1056" s="29"/>
      <c r="E1056" s="29" t="s">
        <v>47</v>
      </c>
      <c r="F1056" s="30">
        <v>3.68</v>
      </c>
      <c r="G1056" s="29"/>
      <c r="H1056" s="284" t="s">
        <v>48</v>
      </c>
      <c r="I1056" s="284"/>
      <c r="J1056" s="30">
        <v>18.77</v>
      </c>
    </row>
    <row r="1057" spans="1:10" ht="1.1499999999999999" customHeight="1" thickTop="1" x14ac:dyDescent="0.2">
      <c r="A1057" s="31"/>
      <c r="B1057" s="31"/>
      <c r="C1057" s="31"/>
      <c r="D1057" s="31"/>
      <c r="E1057" s="31"/>
      <c r="F1057" s="31"/>
      <c r="G1057" s="31"/>
      <c r="H1057" s="31"/>
      <c r="I1057" s="31"/>
      <c r="J1057" s="31"/>
    </row>
    <row r="1058" spans="1:10" ht="18" customHeight="1" x14ac:dyDescent="0.2">
      <c r="A1058" s="3"/>
      <c r="B1058" s="4" t="s">
        <v>19</v>
      </c>
      <c r="C1058" s="3" t="s">
        <v>20</v>
      </c>
      <c r="D1058" s="3" t="s">
        <v>6</v>
      </c>
      <c r="E1058" s="273" t="s">
        <v>33</v>
      </c>
      <c r="F1058" s="273"/>
      <c r="G1058" s="12" t="s">
        <v>21</v>
      </c>
      <c r="H1058" s="4" t="s">
        <v>22</v>
      </c>
      <c r="I1058" s="4" t="s">
        <v>23</v>
      </c>
      <c r="J1058" s="4" t="s">
        <v>7</v>
      </c>
    </row>
    <row r="1059" spans="1:10" ht="25.9" customHeight="1" x14ac:dyDescent="0.2">
      <c r="A1059" s="14" t="s">
        <v>34</v>
      </c>
      <c r="B1059" s="15" t="s">
        <v>412</v>
      </c>
      <c r="C1059" s="14" t="s">
        <v>25</v>
      </c>
      <c r="D1059" s="14" t="s">
        <v>413</v>
      </c>
      <c r="E1059" s="287" t="s">
        <v>36</v>
      </c>
      <c r="F1059" s="287"/>
      <c r="G1059" s="16" t="s">
        <v>29</v>
      </c>
      <c r="H1059" s="18">
        <v>1</v>
      </c>
      <c r="I1059" s="17">
        <v>19.73</v>
      </c>
      <c r="J1059" s="17">
        <v>19.73</v>
      </c>
    </row>
    <row r="1060" spans="1:10" ht="25.9" customHeight="1" x14ac:dyDescent="0.2">
      <c r="A1060" s="19" t="s">
        <v>35</v>
      </c>
      <c r="B1060" s="20" t="s">
        <v>513</v>
      </c>
      <c r="C1060" s="19" t="s">
        <v>25</v>
      </c>
      <c r="D1060" s="19" t="s">
        <v>514</v>
      </c>
      <c r="E1060" s="286" t="s">
        <v>36</v>
      </c>
      <c r="F1060" s="286"/>
      <c r="G1060" s="21" t="s">
        <v>29</v>
      </c>
      <c r="H1060" s="22">
        <v>1</v>
      </c>
      <c r="I1060" s="23">
        <v>0.24</v>
      </c>
      <c r="J1060" s="23">
        <v>0.24</v>
      </c>
    </row>
    <row r="1061" spans="1:10" ht="24" customHeight="1" x14ac:dyDescent="0.2">
      <c r="A1061" s="24" t="s">
        <v>39</v>
      </c>
      <c r="B1061" s="25" t="s">
        <v>515</v>
      </c>
      <c r="C1061" s="24" t="s">
        <v>25</v>
      </c>
      <c r="D1061" s="24" t="s">
        <v>516</v>
      </c>
      <c r="E1061" s="285" t="s">
        <v>72</v>
      </c>
      <c r="F1061" s="285"/>
      <c r="G1061" s="26" t="s">
        <v>29</v>
      </c>
      <c r="H1061" s="27">
        <v>1</v>
      </c>
      <c r="I1061" s="28">
        <v>15.69</v>
      </c>
      <c r="J1061" s="28">
        <v>15.69</v>
      </c>
    </row>
    <row r="1062" spans="1:10" ht="25.9" customHeight="1" x14ac:dyDescent="0.2">
      <c r="A1062" s="24" t="s">
        <v>39</v>
      </c>
      <c r="B1062" s="25" t="s">
        <v>74</v>
      </c>
      <c r="C1062" s="24" t="s">
        <v>25</v>
      </c>
      <c r="D1062" s="24" t="s">
        <v>203</v>
      </c>
      <c r="E1062" s="285" t="s">
        <v>75</v>
      </c>
      <c r="F1062" s="285"/>
      <c r="G1062" s="26" t="s">
        <v>29</v>
      </c>
      <c r="H1062" s="27">
        <v>1</v>
      </c>
      <c r="I1062" s="28">
        <v>0.42</v>
      </c>
      <c r="J1062" s="28">
        <v>0.42</v>
      </c>
    </row>
    <row r="1063" spans="1:10" ht="25.9" customHeight="1" x14ac:dyDescent="0.2">
      <c r="A1063" s="24" t="s">
        <v>39</v>
      </c>
      <c r="B1063" s="25" t="s">
        <v>76</v>
      </c>
      <c r="C1063" s="24" t="s">
        <v>25</v>
      </c>
      <c r="D1063" s="24" t="s">
        <v>204</v>
      </c>
      <c r="E1063" s="285" t="s">
        <v>77</v>
      </c>
      <c r="F1063" s="285"/>
      <c r="G1063" s="26" t="s">
        <v>29</v>
      </c>
      <c r="H1063" s="27">
        <v>1</v>
      </c>
      <c r="I1063" s="28">
        <v>0.63</v>
      </c>
      <c r="J1063" s="28">
        <v>0.63</v>
      </c>
    </row>
    <row r="1064" spans="1:10" ht="25.9" customHeight="1" x14ac:dyDescent="0.2">
      <c r="A1064" s="24" t="s">
        <v>39</v>
      </c>
      <c r="B1064" s="25" t="s">
        <v>78</v>
      </c>
      <c r="C1064" s="24" t="s">
        <v>25</v>
      </c>
      <c r="D1064" s="24" t="s">
        <v>193</v>
      </c>
      <c r="E1064" s="285" t="s">
        <v>75</v>
      </c>
      <c r="F1064" s="285"/>
      <c r="G1064" s="26" t="s">
        <v>29</v>
      </c>
      <c r="H1064" s="27">
        <v>1</v>
      </c>
      <c r="I1064" s="28">
        <v>0.99</v>
      </c>
      <c r="J1064" s="28">
        <v>0.99</v>
      </c>
    </row>
    <row r="1065" spans="1:10" ht="25.9" customHeight="1" x14ac:dyDescent="0.2">
      <c r="A1065" s="24" t="s">
        <v>39</v>
      </c>
      <c r="B1065" s="25" t="s">
        <v>79</v>
      </c>
      <c r="C1065" s="24" t="s">
        <v>25</v>
      </c>
      <c r="D1065" s="24" t="s">
        <v>194</v>
      </c>
      <c r="E1065" s="285" t="s">
        <v>80</v>
      </c>
      <c r="F1065" s="285"/>
      <c r="G1065" s="26" t="s">
        <v>29</v>
      </c>
      <c r="H1065" s="27">
        <v>1</v>
      </c>
      <c r="I1065" s="28">
        <v>0.01</v>
      </c>
      <c r="J1065" s="28">
        <v>0.01</v>
      </c>
    </row>
    <row r="1066" spans="1:10" ht="25.9" customHeight="1" x14ac:dyDescent="0.2">
      <c r="A1066" s="24" t="s">
        <v>39</v>
      </c>
      <c r="B1066" s="25" t="s">
        <v>81</v>
      </c>
      <c r="C1066" s="24" t="s">
        <v>25</v>
      </c>
      <c r="D1066" s="24" t="s">
        <v>82</v>
      </c>
      <c r="E1066" s="285" t="s">
        <v>69</v>
      </c>
      <c r="F1066" s="285"/>
      <c r="G1066" s="26" t="s">
        <v>29</v>
      </c>
      <c r="H1066" s="27">
        <v>1</v>
      </c>
      <c r="I1066" s="28">
        <v>0.73</v>
      </c>
      <c r="J1066" s="28">
        <v>0.73</v>
      </c>
    </row>
    <row r="1067" spans="1:10" ht="25.9" customHeight="1" x14ac:dyDescent="0.2">
      <c r="A1067" s="24" t="s">
        <v>39</v>
      </c>
      <c r="B1067" s="25" t="s">
        <v>83</v>
      </c>
      <c r="C1067" s="24" t="s">
        <v>25</v>
      </c>
      <c r="D1067" s="24" t="s">
        <v>84</v>
      </c>
      <c r="E1067" s="285" t="s">
        <v>69</v>
      </c>
      <c r="F1067" s="285"/>
      <c r="G1067" s="26" t="s">
        <v>29</v>
      </c>
      <c r="H1067" s="27">
        <v>1</v>
      </c>
      <c r="I1067" s="28">
        <v>1.02</v>
      </c>
      <c r="J1067" s="28">
        <v>1.02</v>
      </c>
    </row>
    <row r="1068" spans="1:10" ht="25.5" x14ac:dyDescent="0.2">
      <c r="A1068" s="29"/>
      <c r="B1068" s="29"/>
      <c r="C1068" s="29"/>
      <c r="D1068" s="29"/>
      <c r="E1068" s="29" t="s">
        <v>44</v>
      </c>
      <c r="F1068" s="30">
        <v>8.5788142000000001</v>
      </c>
      <c r="G1068" s="29" t="s">
        <v>45</v>
      </c>
      <c r="H1068" s="30">
        <v>7.35</v>
      </c>
      <c r="I1068" s="29" t="s">
        <v>46</v>
      </c>
      <c r="J1068" s="30">
        <v>15.93</v>
      </c>
    </row>
    <row r="1069" spans="1:10" ht="15" thickBot="1" x14ac:dyDescent="0.25">
      <c r="A1069" s="29"/>
      <c r="B1069" s="29"/>
      <c r="C1069" s="29"/>
      <c r="D1069" s="29"/>
      <c r="E1069" s="29" t="s">
        <v>47</v>
      </c>
      <c r="F1069" s="30">
        <v>4.8099999999999996</v>
      </c>
      <c r="G1069" s="29"/>
      <c r="H1069" s="284" t="s">
        <v>48</v>
      </c>
      <c r="I1069" s="284"/>
      <c r="J1069" s="30">
        <v>24.54</v>
      </c>
    </row>
    <row r="1070" spans="1:10" ht="1.1499999999999999" customHeight="1" thickTop="1" x14ac:dyDescent="0.2">
      <c r="A1070" s="31"/>
      <c r="B1070" s="31"/>
      <c r="C1070" s="31"/>
      <c r="D1070" s="31"/>
      <c r="E1070" s="31"/>
      <c r="F1070" s="31"/>
      <c r="G1070" s="31"/>
      <c r="H1070" s="31"/>
      <c r="I1070" s="31"/>
      <c r="J1070" s="31"/>
    </row>
    <row r="1071" spans="1:10" ht="18" customHeight="1" x14ac:dyDescent="0.2">
      <c r="A1071" s="3"/>
      <c r="B1071" s="4" t="s">
        <v>19</v>
      </c>
      <c r="C1071" s="3" t="s">
        <v>20</v>
      </c>
      <c r="D1071" s="3" t="s">
        <v>6</v>
      </c>
      <c r="E1071" s="273" t="s">
        <v>33</v>
      </c>
      <c r="F1071" s="273"/>
      <c r="G1071" s="12" t="s">
        <v>21</v>
      </c>
      <c r="H1071" s="4" t="s">
        <v>22</v>
      </c>
      <c r="I1071" s="4" t="s">
        <v>23</v>
      </c>
      <c r="J1071" s="4" t="s">
        <v>7</v>
      </c>
    </row>
    <row r="1072" spans="1:10" ht="52.15" customHeight="1" x14ac:dyDescent="0.2">
      <c r="A1072" s="14" t="s">
        <v>34</v>
      </c>
      <c r="B1072" s="15" t="s">
        <v>480</v>
      </c>
      <c r="C1072" s="14" t="s">
        <v>25</v>
      </c>
      <c r="D1072" s="14" t="s">
        <v>1037</v>
      </c>
      <c r="E1072" s="287" t="s">
        <v>50</v>
      </c>
      <c r="F1072" s="287"/>
      <c r="G1072" s="16" t="s">
        <v>52</v>
      </c>
      <c r="H1072" s="18">
        <v>1</v>
      </c>
      <c r="I1072" s="17">
        <v>0.28999999999999998</v>
      </c>
      <c r="J1072" s="17">
        <v>0.28999999999999998</v>
      </c>
    </row>
    <row r="1073" spans="1:10" ht="52.15" customHeight="1" x14ac:dyDescent="0.2">
      <c r="A1073" s="19" t="s">
        <v>35</v>
      </c>
      <c r="B1073" s="20" t="s">
        <v>521</v>
      </c>
      <c r="C1073" s="19" t="s">
        <v>25</v>
      </c>
      <c r="D1073" s="19" t="s">
        <v>1169</v>
      </c>
      <c r="E1073" s="286" t="s">
        <v>50</v>
      </c>
      <c r="F1073" s="286"/>
      <c r="G1073" s="21" t="s">
        <v>29</v>
      </c>
      <c r="H1073" s="22">
        <v>1</v>
      </c>
      <c r="I1073" s="23">
        <v>0.25</v>
      </c>
      <c r="J1073" s="23">
        <v>0.25</v>
      </c>
    </row>
    <row r="1074" spans="1:10" ht="39" customHeight="1" x14ac:dyDescent="0.2">
      <c r="A1074" s="19" t="s">
        <v>35</v>
      </c>
      <c r="B1074" s="20" t="s">
        <v>522</v>
      </c>
      <c r="C1074" s="19" t="s">
        <v>25</v>
      </c>
      <c r="D1074" s="19" t="s">
        <v>1170</v>
      </c>
      <c r="E1074" s="286" t="s">
        <v>50</v>
      </c>
      <c r="F1074" s="286"/>
      <c r="G1074" s="21" t="s">
        <v>29</v>
      </c>
      <c r="H1074" s="22">
        <v>1</v>
      </c>
      <c r="I1074" s="23">
        <v>0.04</v>
      </c>
      <c r="J1074" s="23">
        <v>0.04</v>
      </c>
    </row>
    <row r="1075" spans="1:10" ht="25.5" x14ac:dyDescent="0.2">
      <c r="A1075" s="29"/>
      <c r="B1075" s="29"/>
      <c r="C1075" s="29"/>
      <c r="D1075" s="29"/>
      <c r="E1075" s="29" t="s">
        <v>44</v>
      </c>
      <c r="F1075" s="30">
        <v>0</v>
      </c>
      <c r="G1075" s="29" t="s">
        <v>45</v>
      </c>
      <c r="H1075" s="30">
        <v>0</v>
      </c>
      <c r="I1075" s="29" t="s">
        <v>46</v>
      </c>
      <c r="J1075" s="30">
        <v>0</v>
      </c>
    </row>
    <row r="1076" spans="1:10" ht="15" thickBot="1" x14ac:dyDescent="0.25">
      <c r="A1076" s="29"/>
      <c r="B1076" s="29"/>
      <c r="C1076" s="29"/>
      <c r="D1076" s="29"/>
      <c r="E1076" s="29" t="s">
        <v>47</v>
      </c>
      <c r="F1076" s="30">
        <v>7.0000000000000007E-2</v>
      </c>
      <c r="G1076" s="29"/>
      <c r="H1076" s="284" t="s">
        <v>48</v>
      </c>
      <c r="I1076" s="284"/>
      <c r="J1076" s="30">
        <v>0.36</v>
      </c>
    </row>
    <row r="1077" spans="1:10" ht="1.1499999999999999" customHeight="1" thickTop="1" x14ac:dyDescent="0.2">
      <c r="A1077" s="31"/>
      <c r="B1077" s="31"/>
      <c r="C1077" s="31"/>
      <c r="D1077" s="31"/>
      <c r="E1077" s="31"/>
      <c r="F1077" s="31"/>
      <c r="G1077" s="31"/>
      <c r="H1077" s="31"/>
      <c r="I1077" s="31"/>
      <c r="J1077" s="31"/>
    </row>
    <row r="1078" spans="1:10" ht="18" customHeight="1" x14ac:dyDescent="0.2">
      <c r="A1078" s="3"/>
      <c r="B1078" s="4" t="s">
        <v>19</v>
      </c>
      <c r="C1078" s="3" t="s">
        <v>20</v>
      </c>
      <c r="D1078" s="3" t="s">
        <v>6</v>
      </c>
      <c r="E1078" s="273" t="s">
        <v>33</v>
      </c>
      <c r="F1078" s="273"/>
      <c r="G1078" s="12" t="s">
        <v>21</v>
      </c>
      <c r="H1078" s="4" t="s">
        <v>22</v>
      </c>
      <c r="I1078" s="4" t="s">
        <v>23</v>
      </c>
      <c r="J1078" s="4" t="s">
        <v>7</v>
      </c>
    </row>
    <row r="1079" spans="1:10" ht="52.15" customHeight="1" x14ac:dyDescent="0.2">
      <c r="A1079" s="14" t="s">
        <v>34</v>
      </c>
      <c r="B1079" s="15" t="s">
        <v>479</v>
      </c>
      <c r="C1079" s="14" t="s">
        <v>25</v>
      </c>
      <c r="D1079" s="14" t="s">
        <v>1036</v>
      </c>
      <c r="E1079" s="287" t="s">
        <v>50</v>
      </c>
      <c r="F1079" s="287"/>
      <c r="G1079" s="16" t="s">
        <v>51</v>
      </c>
      <c r="H1079" s="18">
        <v>1</v>
      </c>
      <c r="I1079" s="17">
        <v>1.35</v>
      </c>
      <c r="J1079" s="17">
        <v>1.35</v>
      </c>
    </row>
    <row r="1080" spans="1:10" ht="52.15" customHeight="1" x14ac:dyDescent="0.2">
      <c r="A1080" s="19" t="s">
        <v>35</v>
      </c>
      <c r="B1080" s="20" t="s">
        <v>521</v>
      </c>
      <c r="C1080" s="19" t="s">
        <v>25</v>
      </c>
      <c r="D1080" s="19" t="s">
        <v>1169</v>
      </c>
      <c r="E1080" s="286" t="s">
        <v>50</v>
      </c>
      <c r="F1080" s="286"/>
      <c r="G1080" s="21" t="s">
        <v>29</v>
      </c>
      <c r="H1080" s="22">
        <v>1</v>
      </c>
      <c r="I1080" s="23">
        <v>0.25</v>
      </c>
      <c r="J1080" s="23">
        <v>0.25</v>
      </c>
    </row>
    <row r="1081" spans="1:10" ht="39" customHeight="1" x14ac:dyDescent="0.2">
      <c r="A1081" s="19" t="s">
        <v>35</v>
      </c>
      <c r="B1081" s="20" t="s">
        <v>522</v>
      </c>
      <c r="C1081" s="19" t="s">
        <v>25</v>
      </c>
      <c r="D1081" s="19" t="s">
        <v>1170</v>
      </c>
      <c r="E1081" s="286" t="s">
        <v>50</v>
      </c>
      <c r="F1081" s="286"/>
      <c r="G1081" s="21" t="s">
        <v>29</v>
      </c>
      <c r="H1081" s="22">
        <v>1</v>
      </c>
      <c r="I1081" s="23">
        <v>0.04</v>
      </c>
      <c r="J1081" s="23">
        <v>0.04</v>
      </c>
    </row>
    <row r="1082" spans="1:10" ht="52.15" customHeight="1" x14ac:dyDescent="0.2">
      <c r="A1082" s="19" t="s">
        <v>35</v>
      </c>
      <c r="B1082" s="20" t="s">
        <v>523</v>
      </c>
      <c r="C1082" s="19" t="s">
        <v>25</v>
      </c>
      <c r="D1082" s="19" t="s">
        <v>1171</v>
      </c>
      <c r="E1082" s="286" t="s">
        <v>50</v>
      </c>
      <c r="F1082" s="286"/>
      <c r="G1082" s="21" t="s">
        <v>29</v>
      </c>
      <c r="H1082" s="22">
        <v>1</v>
      </c>
      <c r="I1082" s="23">
        <v>0.28999999999999998</v>
      </c>
      <c r="J1082" s="23">
        <v>0.28999999999999998</v>
      </c>
    </row>
    <row r="1083" spans="1:10" ht="52.15" customHeight="1" x14ac:dyDescent="0.2">
      <c r="A1083" s="19" t="s">
        <v>35</v>
      </c>
      <c r="B1083" s="20" t="s">
        <v>524</v>
      </c>
      <c r="C1083" s="19" t="s">
        <v>25</v>
      </c>
      <c r="D1083" s="19" t="s">
        <v>1172</v>
      </c>
      <c r="E1083" s="286" t="s">
        <v>50</v>
      </c>
      <c r="F1083" s="286"/>
      <c r="G1083" s="21" t="s">
        <v>29</v>
      </c>
      <c r="H1083" s="22">
        <v>1</v>
      </c>
      <c r="I1083" s="23">
        <v>0.77</v>
      </c>
      <c r="J1083" s="23">
        <v>0.77</v>
      </c>
    </row>
    <row r="1084" spans="1:10" ht="25.5" x14ac:dyDescent="0.2">
      <c r="A1084" s="29"/>
      <c r="B1084" s="29"/>
      <c r="C1084" s="29"/>
      <c r="D1084" s="29"/>
      <c r="E1084" s="29" t="s">
        <v>44</v>
      </c>
      <c r="F1084" s="30">
        <v>0</v>
      </c>
      <c r="G1084" s="29" t="s">
        <v>45</v>
      </c>
      <c r="H1084" s="30">
        <v>0</v>
      </c>
      <c r="I1084" s="29" t="s">
        <v>46</v>
      </c>
      <c r="J1084" s="30">
        <v>0</v>
      </c>
    </row>
    <row r="1085" spans="1:10" ht="15" thickBot="1" x14ac:dyDescent="0.25">
      <c r="A1085" s="29"/>
      <c r="B1085" s="29"/>
      <c r="C1085" s="29"/>
      <c r="D1085" s="29"/>
      <c r="E1085" s="29" t="s">
        <v>47</v>
      </c>
      <c r="F1085" s="30">
        <v>0.32</v>
      </c>
      <c r="G1085" s="29"/>
      <c r="H1085" s="284" t="s">
        <v>48</v>
      </c>
      <c r="I1085" s="284"/>
      <c r="J1085" s="30">
        <v>1.67</v>
      </c>
    </row>
    <row r="1086" spans="1:10" ht="1.1499999999999999" customHeight="1" thickTop="1" x14ac:dyDescent="0.2">
      <c r="A1086" s="31"/>
      <c r="B1086" s="31"/>
      <c r="C1086" s="31"/>
      <c r="D1086" s="31"/>
      <c r="E1086" s="31"/>
      <c r="F1086" s="31"/>
      <c r="G1086" s="31"/>
      <c r="H1086" s="31"/>
      <c r="I1086" s="31"/>
      <c r="J1086" s="31"/>
    </row>
    <row r="1087" spans="1:10" ht="18" customHeight="1" x14ac:dyDescent="0.2">
      <c r="A1087" s="3"/>
      <c r="B1087" s="4" t="s">
        <v>19</v>
      </c>
      <c r="C1087" s="3" t="s">
        <v>20</v>
      </c>
      <c r="D1087" s="3" t="s">
        <v>6</v>
      </c>
      <c r="E1087" s="273" t="s">
        <v>33</v>
      </c>
      <c r="F1087" s="273"/>
      <c r="G1087" s="12" t="s">
        <v>21</v>
      </c>
      <c r="H1087" s="4" t="s">
        <v>22</v>
      </c>
      <c r="I1087" s="4" t="s">
        <v>23</v>
      </c>
      <c r="J1087" s="4" t="s">
        <v>7</v>
      </c>
    </row>
    <row r="1088" spans="1:10" ht="52.15" customHeight="1" x14ac:dyDescent="0.2">
      <c r="A1088" s="14" t="s">
        <v>34</v>
      </c>
      <c r="B1088" s="15" t="s">
        <v>521</v>
      </c>
      <c r="C1088" s="14" t="s">
        <v>25</v>
      </c>
      <c r="D1088" s="14" t="s">
        <v>1169</v>
      </c>
      <c r="E1088" s="287" t="s">
        <v>50</v>
      </c>
      <c r="F1088" s="287"/>
      <c r="G1088" s="16" t="s">
        <v>29</v>
      </c>
      <c r="H1088" s="18">
        <v>1</v>
      </c>
      <c r="I1088" s="17">
        <v>0.25</v>
      </c>
      <c r="J1088" s="17">
        <v>0.25</v>
      </c>
    </row>
    <row r="1089" spans="1:10" ht="39" customHeight="1" x14ac:dyDescent="0.2">
      <c r="A1089" s="24" t="s">
        <v>39</v>
      </c>
      <c r="B1089" s="25" t="s">
        <v>525</v>
      </c>
      <c r="C1089" s="24" t="s">
        <v>25</v>
      </c>
      <c r="D1089" s="24" t="s">
        <v>526</v>
      </c>
      <c r="E1089" s="285" t="s">
        <v>69</v>
      </c>
      <c r="F1089" s="285"/>
      <c r="G1089" s="26" t="s">
        <v>30</v>
      </c>
      <c r="H1089" s="27">
        <v>6.0000000000000002E-5</v>
      </c>
      <c r="I1089" s="28">
        <v>4250.87</v>
      </c>
      <c r="J1089" s="28">
        <v>0.25</v>
      </c>
    </row>
    <row r="1090" spans="1:10" ht="25.5" x14ac:dyDescent="0.2">
      <c r="A1090" s="29"/>
      <c r="B1090" s="29"/>
      <c r="C1090" s="29"/>
      <c r="D1090" s="29"/>
      <c r="E1090" s="29" t="s">
        <v>44</v>
      </c>
      <c r="F1090" s="30">
        <v>0</v>
      </c>
      <c r="G1090" s="29" t="s">
        <v>45</v>
      </c>
      <c r="H1090" s="30">
        <v>0</v>
      </c>
      <c r="I1090" s="29" t="s">
        <v>46</v>
      </c>
      <c r="J1090" s="30">
        <v>0</v>
      </c>
    </row>
    <row r="1091" spans="1:10" ht="15" thickBot="1" x14ac:dyDescent="0.25">
      <c r="A1091" s="29"/>
      <c r="B1091" s="29"/>
      <c r="C1091" s="29"/>
      <c r="D1091" s="29"/>
      <c r="E1091" s="29" t="s">
        <v>47</v>
      </c>
      <c r="F1091" s="30">
        <v>0.06</v>
      </c>
      <c r="G1091" s="29"/>
      <c r="H1091" s="284" t="s">
        <v>48</v>
      </c>
      <c r="I1091" s="284"/>
      <c r="J1091" s="30">
        <v>0.31</v>
      </c>
    </row>
    <row r="1092" spans="1:10" ht="1.1499999999999999" customHeight="1" thickTop="1" x14ac:dyDescent="0.2">
      <c r="A1092" s="31"/>
      <c r="B1092" s="31"/>
      <c r="C1092" s="31"/>
      <c r="D1092" s="31"/>
      <c r="E1092" s="31"/>
      <c r="F1092" s="31"/>
      <c r="G1092" s="31"/>
      <c r="H1092" s="31"/>
      <c r="I1092" s="31"/>
      <c r="J1092" s="31"/>
    </row>
    <row r="1093" spans="1:10" ht="18" customHeight="1" x14ac:dyDescent="0.2">
      <c r="A1093" s="3"/>
      <c r="B1093" s="4" t="s">
        <v>19</v>
      </c>
      <c r="C1093" s="3" t="s">
        <v>20</v>
      </c>
      <c r="D1093" s="3" t="s">
        <v>6</v>
      </c>
      <c r="E1093" s="273" t="s">
        <v>33</v>
      </c>
      <c r="F1093" s="273"/>
      <c r="G1093" s="12" t="s">
        <v>21</v>
      </c>
      <c r="H1093" s="4" t="s">
        <v>22</v>
      </c>
      <c r="I1093" s="4" t="s">
        <v>23</v>
      </c>
      <c r="J1093" s="4" t="s">
        <v>7</v>
      </c>
    </row>
    <row r="1094" spans="1:10" ht="39" customHeight="1" x14ac:dyDescent="0.2">
      <c r="A1094" s="14" t="s">
        <v>34</v>
      </c>
      <c r="B1094" s="15" t="s">
        <v>522</v>
      </c>
      <c r="C1094" s="14" t="s">
        <v>25</v>
      </c>
      <c r="D1094" s="14" t="s">
        <v>1170</v>
      </c>
      <c r="E1094" s="287" t="s">
        <v>50</v>
      </c>
      <c r="F1094" s="287"/>
      <c r="G1094" s="16" t="s">
        <v>29</v>
      </c>
      <c r="H1094" s="18">
        <v>1</v>
      </c>
      <c r="I1094" s="17">
        <v>0.04</v>
      </c>
      <c r="J1094" s="17">
        <v>0.04</v>
      </c>
    </row>
    <row r="1095" spans="1:10" ht="39" customHeight="1" x14ac:dyDescent="0.2">
      <c r="A1095" s="24" t="s">
        <v>39</v>
      </c>
      <c r="B1095" s="25" t="s">
        <v>525</v>
      </c>
      <c r="C1095" s="24" t="s">
        <v>25</v>
      </c>
      <c r="D1095" s="24" t="s">
        <v>526</v>
      </c>
      <c r="E1095" s="285" t="s">
        <v>69</v>
      </c>
      <c r="F1095" s="285"/>
      <c r="G1095" s="26" t="s">
        <v>30</v>
      </c>
      <c r="H1095" s="27">
        <v>1.0000000000000001E-5</v>
      </c>
      <c r="I1095" s="28">
        <v>4250.87</v>
      </c>
      <c r="J1095" s="28">
        <v>0.04</v>
      </c>
    </row>
    <row r="1096" spans="1:10" ht="25.5" x14ac:dyDescent="0.2">
      <c r="A1096" s="29"/>
      <c r="B1096" s="29"/>
      <c r="C1096" s="29"/>
      <c r="D1096" s="29"/>
      <c r="E1096" s="29" t="s">
        <v>44</v>
      </c>
      <c r="F1096" s="30">
        <v>0</v>
      </c>
      <c r="G1096" s="29" t="s">
        <v>45</v>
      </c>
      <c r="H1096" s="30">
        <v>0</v>
      </c>
      <c r="I1096" s="29" t="s">
        <v>46</v>
      </c>
      <c r="J1096" s="30">
        <v>0</v>
      </c>
    </row>
    <row r="1097" spans="1:10" ht="15" thickBot="1" x14ac:dyDescent="0.25">
      <c r="A1097" s="29"/>
      <c r="B1097" s="29"/>
      <c r="C1097" s="29"/>
      <c r="D1097" s="29"/>
      <c r="E1097" s="29" t="s">
        <v>47</v>
      </c>
      <c r="F1097" s="30">
        <v>0</v>
      </c>
      <c r="G1097" s="29"/>
      <c r="H1097" s="284" t="s">
        <v>48</v>
      </c>
      <c r="I1097" s="284"/>
      <c r="J1097" s="30">
        <v>0.04</v>
      </c>
    </row>
    <row r="1098" spans="1:10" ht="1.1499999999999999" customHeight="1" thickTop="1" x14ac:dyDescent="0.2">
      <c r="A1098" s="31"/>
      <c r="B1098" s="31"/>
      <c r="C1098" s="31"/>
      <c r="D1098" s="31"/>
      <c r="E1098" s="31"/>
      <c r="F1098" s="31"/>
      <c r="G1098" s="31"/>
      <c r="H1098" s="31"/>
      <c r="I1098" s="31"/>
      <c r="J1098" s="31"/>
    </row>
    <row r="1099" spans="1:10" ht="18" customHeight="1" x14ac:dyDescent="0.2">
      <c r="A1099" s="3"/>
      <c r="B1099" s="4" t="s">
        <v>19</v>
      </c>
      <c r="C1099" s="3" t="s">
        <v>20</v>
      </c>
      <c r="D1099" s="3" t="s">
        <v>6</v>
      </c>
      <c r="E1099" s="273" t="s">
        <v>33</v>
      </c>
      <c r="F1099" s="273"/>
      <c r="G1099" s="12" t="s">
        <v>21</v>
      </c>
      <c r="H1099" s="4" t="s">
        <v>22</v>
      </c>
      <c r="I1099" s="4" t="s">
        <v>23</v>
      </c>
      <c r="J1099" s="4" t="s">
        <v>7</v>
      </c>
    </row>
    <row r="1100" spans="1:10" ht="52.15" customHeight="1" x14ac:dyDescent="0.2">
      <c r="A1100" s="14" t="s">
        <v>34</v>
      </c>
      <c r="B1100" s="15" t="s">
        <v>523</v>
      </c>
      <c r="C1100" s="14" t="s">
        <v>25</v>
      </c>
      <c r="D1100" s="14" t="s">
        <v>1171</v>
      </c>
      <c r="E1100" s="287" t="s">
        <v>50</v>
      </c>
      <c r="F1100" s="287"/>
      <c r="G1100" s="16" t="s">
        <v>29</v>
      </c>
      <c r="H1100" s="18">
        <v>1</v>
      </c>
      <c r="I1100" s="17">
        <v>0.28999999999999998</v>
      </c>
      <c r="J1100" s="17">
        <v>0.28999999999999998</v>
      </c>
    </row>
    <row r="1101" spans="1:10" ht="39" customHeight="1" x14ac:dyDescent="0.2">
      <c r="A1101" s="24" t="s">
        <v>39</v>
      </c>
      <c r="B1101" s="25" t="s">
        <v>525</v>
      </c>
      <c r="C1101" s="24" t="s">
        <v>25</v>
      </c>
      <c r="D1101" s="24" t="s">
        <v>526</v>
      </c>
      <c r="E1101" s="285" t="s">
        <v>69</v>
      </c>
      <c r="F1101" s="285"/>
      <c r="G1101" s="26" t="s">
        <v>30</v>
      </c>
      <c r="H1101" s="27">
        <v>6.9999999999999994E-5</v>
      </c>
      <c r="I1101" s="28">
        <v>4250.87</v>
      </c>
      <c r="J1101" s="28">
        <v>0.28999999999999998</v>
      </c>
    </row>
    <row r="1102" spans="1:10" ht="25.5" x14ac:dyDescent="0.2">
      <c r="A1102" s="29"/>
      <c r="B1102" s="29"/>
      <c r="C1102" s="29"/>
      <c r="D1102" s="29"/>
      <c r="E1102" s="29" t="s">
        <v>44</v>
      </c>
      <c r="F1102" s="30">
        <v>0</v>
      </c>
      <c r="G1102" s="29" t="s">
        <v>45</v>
      </c>
      <c r="H1102" s="30">
        <v>0</v>
      </c>
      <c r="I1102" s="29" t="s">
        <v>46</v>
      </c>
      <c r="J1102" s="30">
        <v>0</v>
      </c>
    </row>
    <row r="1103" spans="1:10" ht="15" thickBot="1" x14ac:dyDescent="0.25">
      <c r="A1103" s="29"/>
      <c r="B1103" s="29"/>
      <c r="C1103" s="29"/>
      <c r="D1103" s="29"/>
      <c r="E1103" s="29" t="s">
        <v>47</v>
      </c>
      <c r="F1103" s="30">
        <v>7.0000000000000007E-2</v>
      </c>
      <c r="G1103" s="29"/>
      <c r="H1103" s="284" t="s">
        <v>48</v>
      </c>
      <c r="I1103" s="284"/>
      <c r="J1103" s="30">
        <v>0.36</v>
      </c>
    </row>
    <row r="1104" spans="1:10" ht="1.1499999999999999" customHeight="1" thickTop="1" x14ac:dyDescent="0.2">
      <c r="A1104" s="31"/>
      <c r="B1104" s="31"/>
      <c r="C1104" s="31"/>
      <c r="D1104" s="31"/>
      <c r="E1104" s="31"/>
      <c r="F1104" s="31"/>
      <c r="G1104" s="31"/>
      <c r="H1104" s="31"/>
      <c r="I1104" s="31"/>
      <c r="J1104" s="31"/>
    </row>
    <row r="1105" spans="1:10" ht="18" customHeight="1" x14ac:dyDescent="0.2">
      <c r="A1105" s="3"/>
      <c r="B1105" s="4" t="s">
        <v>19</v>
      </c>
      <c r="C1105" s="3" t="s">
        <v>20</v>
      </c>
      <c r="D1105" s="3" t="s">
        <v>6</v>
      </c>
      <c r="E1105" s="273" t="s">
        <v>33</v>
      </c>
      <c r="F1105" s="273"/>
      <c r="G1105" s="12" t="s">
        <v>21</v>
      </c>
      <c r="H1105" s="4" t="s">
        <v>22</v>
      </c>
      <c r="I1105" s="4" t="s">
        <v>23</v>
      </c>
      <c r="J1105" s="4" t="s">
        <v>7</v>
      </c>
    </row>
    <row r="1106" spans="1:10" ht="52.15" customHeight="1" x14ac:dyDescent="0.2">
      <c r="A1106" s="14" t="s">
        <v>34</v>
      </c>
      <c r="B1106" s="15" t="s">
        <v>524</v>
      </c>
      <c r="C1106" s="14" t="s">
        <v>25</v>
      </c>
      <c r="D1106" s="14" t="s">
        <v>1172</v>
      </c>
      <c r="E1106" s="287" t="s">
        <v>50</v>
      </c>
      <c r="F1106" s="287"/>
      <c r="G1106" s="16" t="s">
        <v>29</v>
      </c>
      <c r="H1106" s="18">
        <v>1</v>
      </c>
      <c r="I1106" s="17">
        <v>0.77</v>
      </c>
      <c r="J1106" s="17">
        <v>0.77</v>
      </c>
    </row>
    <row r="1107" spans="1:10" ht="25.9" customHeight="1" x14ac:dyDescent="0.2">
      <c r="A1107" s="24" t="s">
        <v>39</v>
      </c>
      <c r="B1107" s="25" t="s">
        <v>97</v>
      </c>
      <c r="C1107" s="24" t="s">
        <v>25</v>
      </c>
      <c r="D1107" s="24" t="s">
        <v>98</v>
      </c>
      <c r="E1107" s="285" t="s">
        <v>40</v>
      </c>
      <c r="F1107" s="285"/>
      <c r="G1107" s="26" t="s">
        <v>99</v>
      </c>
      <c r="H1107" s="27">
        <v>1.2512000000000001</v>
      </c>
      <c r="I1107" s="28">
        <v>0.62</v>
      </c>
      <c r="J1107" s="28">
        <v>0.77</v>
      </c>
    </row>
    <row r="1108" spans="1:10" ht="25.5" x14ac:dyDescent="0.2">
      <c r="A1108" s="29"/>
      <c r="B1108" s="29"/>
      <c r="C1108" s="29"/>
      <c r="D1108" s="29"/>
      <c r="E1108" s="29" t="s">
        <v>44</v>
      </c>
      <c r="F1108" s="30">
        <v>0</v>
      </c>
      <c r="G1108" s="29" t="s">
        <v>45</v>
      </c>
      <c r="H1108" s="30">
        <v>0</v>
      </c>
      <c r="I1108" s="29" t="s">
        <v>46</v>
      </c>
      <c r="J1108" s="30">
        <v>0</v>
      </c>
    </row>
    <row r="1109" spans="1:10" ht="15" thickBot="1" x14ac:dyDescent="0.25">
      <c r="A1109" s="29"/>
      <c r="B1109" s="29"/>
      <c r="C1109" s="29"/>
      <c r="D1109" s="29"/>
      <c r="E1109" s="29" t="s">
        <v>47</v>
      </c>
      <c r="F1109" s="30">
        <v>0.18</v>
      </c>
      <c r="G1109" s="29"/>
      <c r="H1109" s="284" t="s">
        <v>48</v>
      </c>
      <c r="I1109" s="284"/>
      <c r="J1109" s="30">
        <v>0.95</v>
      </c>
    </row>
    <row r="1110" spans="1:10" ht="1.1499999999999999" customHeight="1" thickTop="1" x14ac:dyDescent="0.2">
      <c r="A1110" s="31"/>
      <c r="B1110" s="31"/>
      <c r="C1110" s="31"/>
      <c r="D1110" s="31"/>
      <c r="E1110" s="31"/>
      <c r="F1110" s="31"/>
      <c r="G1110" s="31"/>
      <c r="H1110" s="31"/>
      <c r="I1110" s="31"/>
      <c r="J1110" s="31"/>
    </row>
    <row r="1111" spans="1:10" ht="18" customHeight="1" x14ac:dyDescent="0.2">
      <c r="A1111" s="3"/>
      <c r="B1111" s="4" t="s">
        <v>19</v>
      </c>
      <c r="C1111" s="3" t="s">
        <v>20</v>
      </c>
      <c r="D1111" s="3" t="s">
        <v>6</v>
      </c>
      <c r="E1111" s="273" t="s">
        <v>33</v>
      </c>
      <c r="F1111" s="273"/>
      <c r="G1111" s="12" t="s">
        <v>21</v>
      </c>
      <c r="H1111" s="4" t="s">
        <v>22</v>
      </c>
      <c r="I1111" s="4" t="s">
        <v>23</v>
      </c>
      <c r="J1111" s="4" t="s">
        <v>7</v>
      </c>
    </row>
    <row r="1112" spans="1:10" ht="52.15" customHeight="1" x14ac:dyDescent="0.2">
      <c r="A1112" s="14" t="s">
        <v>34</v>
      </c>
      <c r="B1112" s="15" t="s">
        <v>482</v>
      </c>
      <c r="C1112" s="14" t="s">
        <v>25</v>
      </c>
      <c r="D1112" s="14" t="s">
        <v>1043</v>
      </c>
      <c r="E1112" s="287" t="s">
        <v>50</v>
      </c>
      <c r="F1112" s="287"/>
      <c r="G1112" s="16" t="s">
        <v>52</v>
      </c>
      <c r="H1112" s="18">
        <v>1</v>
      </c>
      <c r="I1112" s="17">
        <v>1.2</v>
      </c>
      <c r="J1112" s="17">
        <v>1.2</v>
      </c>
    </row>
    <row r="1113" spans="1:10" ht="52.15" customHeight="1" x14ac:dyDescent="0.2">
      <c r="A1113" s="19" t="s">
        <v>35</v>
      </c>
      <c r="B1113" s="20" t="s">
        <v>527</v>
      </c>
      <c r="C1113" s="19" t="s">
        <v>25</v>
      </c>
      <c r="D1113" s="19" t="s">
        <v>1173</v>
      </c>
      <c r="E1113" s="286" t="s">
        <v>50</v>
      </c>
      <c r="F1113" s="286"/>
      <c r="G1113" s="21" t="s">
        <v>29</v>
      </c>
      <c r="H1113" s="22">
        <v>1</v>
      </c>
      <c r="I1113" s="23">
        <v>1.03</v>
      </c>
      <c r="J1113" s="23">
        <v>1.03</v>
      </c>
    </row>
    <row r="1114" spans="1:10" ht="39" customHeight="1" x14ac:dyDescent="0.2">
      <c r="A1114" s="19" t="s">
        <v>35</v>
      </c>
      <c r="B1114" s="20" t="s">
        <v>528</v>
      </c>
      <c r="C1114" s="19" t="s">
        <v>25</v>
      </c>
      <c r="D1114" s="19" t="s">
        <v>1174</v>
      </c>
      <c r="E1114" s="286" t="s">
        <v>50</v>
      </c>
      <c r="F1114" s="286"/>
      <c r="G1114" s="21" t="s">
        <v>29</v>
      </c>
      <c r="H1114" s="22">
        <v>1</v>
      </c>
      <c r="I1114" s="23">
        <v>0.17</v>
      </c>
      <c r="J1114" s="23">
        <v>0.17</v>
      </c>
    </row>
    <row r="1115" spans="1:10" ht="25.5" x14ac:dyDescent="0.2">
      <c r="A1115" s="29"/>
      <c r="B1115" s="29"/>
      <c r="C1115" s="29"/>
      <c r="D1115" s="29"/>
      <c r="E1115" s="29" t="s">
        <v>44</v>
      </c>
      <c r="F1115" s="30">
        <v>0</v>
      </c>
      <c r="G1115" s="29" t="s">
        <v>45</v>
      </c>
      <c r="H1115" s="30">
        <v>0</v>
      </c>
      <c r="I1115" s="29" t="s">
        <v>46</v>
      </c>
      <c r="J1115" s="30">
        <v>0</v>
      </c>
    </row>
    <row r="1116" spans="1:10" ht="15" thickBot="1" x14ac:dyDescent="0.25">
      <c r="A1116" s="29"/>
      <c r="B1116" s="29"/>
      <c r="C1116" s="29"/>
      <c r="D1116" s="29"/>
      <c r="E1116" s="29" t="s">
        <v>47</v>
      </c>
      <c r="F1116" s="30">
        <v>0.28999999999999998</v>
      </c>
      <c r="G1116" s="29"/>
      <c r="H1116" s="284" t="s">
        <v>48</v>
      </c>
      <c r="I1116" s="284"/>
      <c r="J1116" s="30">
        <v>1.49</v>
      </c>
    </row>
    <row r="1117" spans="1:10" ht="1.1499999999999999" customHeight="1" thickTop="1" x14ac:dyDescent="0.2">
      <c r="A1117" s="31"/>
      <c r="B1117" s="31"/>
      <c r="C1117" s="31"/>
      <c r="D1117" s="31"/>
      <c r="E1117" s="31"/>
      <c r="F1117" s="31"/>
      <c r="G1117" s="31"/>
      <c r="H1117" s="31"/>
      <c r="I1117" s="31"/>
      <c r="J1117" s="31"/>
    </row>
    <row r="1118" spans="1:10" ht="18" customHeight="1" x14ac:dyDescent="0.2">
      <c r="A1118" s="3"/>
      <c r="B1118" s="4" t="s">
        <v>19</v>
      </c>
      <c r="C1118" s="3" t="s">
        <v>20</v>
      </c>
      <c r="D1118" s="3" t="s">
        <v>6</v>
      </c>
      <c r="E1118" s="273" t="s">
        <v>33</v>
      </c>
      <c r="F1118" s="273"/>
      <c r="G1118" s="12" t="s">
        <v>21</v>
      </c>
      <c r="H1118" s="4" t="s">
        <v>22</v>
      </c>
      <c r="I1118" s="4" t="s">
        <v>23</v>
      </c>
      <c r="J1118" s="4" t="s">
        <v>7</v>
      </c>
    </row>
    <row r="1119" spans="1:10" ht="52.15" customHeight="1" x14ac:dyDescent="0.2">
      <c r="A1119" s="14" t="s">
        <v>34</v>
      </c>
      <c r="B1119" s="15" t="s">
        <v>481</v>
      </c>
      <c r="C1119" s="14" t="s">
        <v>25</v>
      </c>
      <c r="D1119" s="14" t="s">
        <v>1042</v>
      </c>
      <c r="E1119" s="287" t="s">
        <v>50</v>
      </c>
      <c r="F1119" s="287"/>
      <c r="G1119" s="16" t="s">
        <v>51</v>
      </c>
      <c r="H1119" s="18">
        <v>1</v>
      </c>
      <c r="I1119" s="17">
        <v>3.96</v>
      </c>
      <c r="J1119" s="17">
        <v>3.96</v>
      </c>
    </row>
    <row r="1120" spans="1:10" ht="52.15" customHeight="1" x14ac:dyDescent="0.2">
      <c r="A1120" s="19" t="s">
        <v>35</v>
      </c>
      <c r="B1120" s="20" t="s">
        <v>527</v>
      </c>
      <c r="C1120" s="19" t="s">
        <v>25</v>
      </c>
      <c r="D1120" s="19" t="s">
        <v>1173</v>
      </c>
      <c r="E1120" s="286" t="s">
        <v>50</v>
      </c>
      <c r="F1120" s="286"/>
      <c r="G1120" s="21" t="s">
        <v>29</v>
      </c>
      <c r="H1120" s="22">
        <v>1</v>
      </c>
      <c r="I1120" s="23">
        <v>1.03</v>
      </c>
      <c r="J1120" s="23">
        <v>1.03</v>
      </c>
    </row>
    <row r="1121" spans="1:10" ht="39" customHeight="1" x14ac:dyDescent="0.2">
      <c r="A1121" s="19" t="s">
        <v>35</v>
      </c>
      <c r="B1121" s="20" t="s">
        <v>528</v>
      </c>
      <c r="C1121" s="19" t="s">
        <v>25</v>
      </c>
      <c r="D1121" s="19" t="s">
        <v>1174</v>
      </c>
      <c r="E1121" s="286" t="s">
        <v>50</v>
      </c>
      <c r="F1121" s="286"/>
      <c r="G1121" s="21" t="s">
        <v>29</v>
      </c>
      <c r="H1121" s="22">
        <v>1</v>
      </c>
      <c r="I1121" s="23">
        <v>0.17</v>
      </c>
      <c r="J1121" s="23">
        <v>0.17</v>
      </c>
    </row>
    <row r="1122" spans="1:10" ht="52.15" customHeight="1" x14ac:dyDescent="0.2">
      <c r="A1122" s="19" t="s">
        <v>35</v>
      </c>
      <c r="B1122" s="20" t="s">
        <v>529</v>
      </c>
      <c r="C1122" s="19" t="s">
        <v>25</v>
      </c>
      <c r="D1122" s="19" t="s">
        <v>1175</v>
      </c>
      <c r="E1122" s="286" t="s">
        <v>50</v>
      </c>
      <c r="F1122" s="286"/>
      <c r="G1122" s="21" t="s">
        <v>29</v>
      </c>
      <c r="H1122" s="22">
        <v>1</v>
      </c>
      <c r="I1122" s="23">
        <v>1.21</v>
      </c>
      <c r="J1122" s="23">
        <v>1.21</v>
      </c>
    </row>
    <row r="1123" spans="1:10" ht="52.15" customHeight="1" x14ac:dyDescent="0.2">
      <c r="A1123" s="19" t="s">
        <v>35</v>
      </c>
      <c r="B1123" s="20" t="s">
        <v>530</v>
      </c>
      <c r="C1123" s="19" t="s">
        <v>25</v>
      </c>
      <c r="D1123" s="19" t="s">
        <v>1176</v>
      </c>
      <c r="E1123" s="286" t="s">
        <v>50</v>
      </c>
      <c r="F1123" s="286"/>
      <c r="G1123" s="21" t="s">
        <v>29</v>
      </c>
      <c r="H1123" s="22">
        <v>1</v>
      </c>
      <c r="I1123" s="23">
        <v>1.55</v>
      </c>
      <c r="J1123" s="23">
        <v>1.55</v>
      </c>
    </row>
    <row r="1124" spans="1:10" ht="25.5" x14ac:dyDescent="0.2">
      <c r="A1124" s="29"/>
      <c r="B1124" s="29"/>
      <c r="C1124" s="29"/>
      <c r="D1124" s="29"/>
      <c r="E1124" s="29" t="s">
        <v>44</v>
      </c>
      <c r="F1124" s="30">
        <v>0</v>
      </c>
      <c r="G1124" s="29" t="s">
        <v>45</v>
      </c>
      <c r="H1124" s="30">
        <v>0</v>
      </c>
      <c r="I1124" s="29" t="s">
        <v>46</v>
      </c>
      <c r="J1124" s="30">
        <v>0</v>
      </c>
    </row>
    <row r="1125" spans="1:10" ht="15" thickBot="1" x14ac:dyDescent="0.25">
      <c r="A1125" s="29"/>
      <c r="B1125" s="29"/>
      <c r="C1125" s="29"/>
      <c r="D1125" s="29"/>
      <c r="E1125" s="29" t="s">
        <v>47</v>
      </c>
      <c r="F1125" s="30">
        <v>0.96</v>
      </c>
      <c r="G1125" s="29"/>
      <c r="H1125" s="284" t="s">
        <v>48</v>
      </c>
      <c r="I1125" s="284"/>
      <c r="J1125" s="30">
        <v>4.92</v>
      </c>
    </row>
    <row r="1126" spans="1:10" ht="1.1499999999999999" customHeight="1" thickTop="1" x14ac:dyDescent="0.2">
      <c r="A1126" s="31"/>
      <c r="B1126" s="31"/>
      <c r="C1126" s="31"/>
      <c r="D1126" s="31"/>
      <c r="E1126" s="31"/>
      <c r="F1126" s="31"/>
      <c r="G1126" s="31"/>
      <c r="H1126" s="31"/>
      <c r="I1126" s="31"/>
      <c r="J1126" s="31"/>
    </row>
    <row r="1127" spans="1:10" ht="18" customHeight="1" x14ac:dyDescent="0.2">
      <c r="A1127" s="3"/>
      <c r="B1127" s="4" t="s">
        <v>19</v>
      </c>
      <c r="C1127" s="3" t="s">
        <v>20</v>
      </c>
      <c r="D1127" s="3" t="s">
        <v>6</v>
      </c>
      <c r="E1127" s="273" t="s">
        <v>33</v>
      </c>
      <c r="F1127" s="273"/>
      <c r="G1127" s="12" t="s">
        <v>21</v>
      </c>
      <c r="H1127" s="4" t="s">
        <v>22</v>
      </c>
      <c r="I1127" s="4" t="s">
        <v>23</v>
      </c>
      <c r="J1127" s="4" t="s">
        <v>7</v>
      </c>
    </row>
    <row r="1128" spans="1:10" ht="52.15" customHeight="1" x14ac:dyDescent="0.2">
      <c r="A1128" s="14" t="s">
        <v>34</v>
      </c>
      <c r="B1128" s="15" t="s">
        <v>527</v>
      </c>
      <c r="C1128" s="14" t="s">
        <v>25</v>
      </c>
      <c r="D1128" s="14" t="s">
        <v>1173</v>
      </c>
      <c r="E1128" s="287" t="s">
        <v>50</v>
      </c>
      <c r="F1128" s="287"/>
      <c r="G1128" s="16" t="s">
        <v>29</v>
      </c>
      <c r="H1128" s="18">
        <v>1</v>
      </c>
      <c r="I1128" s="17">
        <v>1.03</v>
      </c>
      <c r="J1128" s="17">
        <v>1.03</v>
      </c>
    </row>
    <row r="1129" spans="1:10" ht="39" customHeight="1" x14ac:dyDescent="0.2">
      <c r="A1129" s="24" t="s">
        <v>39</v>
      </c>
      <c r="B1129" s="25" t="s">
        <v>531</v>
      </c>
      <c r="C1129" s="24" t="s">
        <v>25</v>
      </c>
      <c r="D1129" s="24" t="s">
        <v>532</v>
      </c>
      <c r="E1129" s="285" t="s">
        <v>69</v>
      </c>
      <c r="F1129" s="285"/>
      <c r="G1129" s="26" t="s">
        <v>30</v>
      </c>
      <c r="H1129" s="27">
        <v>6.0000000000000002E-5</v>
      </c>
      <c r="I1129" s="28">
        <v>17291.7</v>
      </c>
      <c r="J1129" s="28">
        <v>1.03</v>
      </c>
    </row>
    <row r="1130" spans="1:10" ht="25.5" x14ac:dyDescent="0.2">
      <c r="A1130" s="29"/>
      <c r="B1130" s="29"/>
      <c r="C1130" s="29"/>
      <c r="D1130" s="29"/>
      <c r="E1130" s="29" t="s">
        <v>44</v>
      </c>
      <c r="F1130" s="30">
        <v>0</v>
      </c>
      <c r="G1130" s="29" t="s">
        <v>45</v>
      </c>
      <c r="H1130" s="30">
        <v>0</v>
      </c>
      <c r="I1130" s="29" t="s">
        <v>46</v>
      </c>
      <c r="J1130" s="30">
        <v>0</v>
      </c>
    </row>
    <row r="1131" spans="1:10" ht="15" thickBot="1" x14ac:dyDescent="0.25">
      <c r="A1131" s="29"/>
      <c r="B1131" s="29"/>
      <c r="C1131" s="29"/>
      <c r="D1131" s="29"/>
      <c r="E1131" s="29" t="s">
        <v>47</v>
      </c>
      <c r="F1131" s="30">
        <v>0.25</v>
      </c>
      <c r="G1131" s="29"/>
      <c r="H1131" s="284" t="s">
        <v>48</v>
      </c>
      <c r="I1131" s="284"/>
      <c r="J1131" s="30">
        <v>1.28</v>
      </c>
    </row>
    <row r="1132" spans="1:10" ht="1.1499999999999999" customHeight="1" thickTop="1" x14ac:dyDescent="0.2">
      <c r="A1132" s="31"/>
      <c r="B1132" s="31"/>
      <c r="C1132" s="31"/>
      <c r="D1132" s="31"/>
      <c r="E1132" s="31"/>
      <c r="F1132" s="31"/>
      <c r="G1132" s="31"/>
      <c r="H1132" s="31"/>
      <c r="I1132" s="31"/>
      <c r="J1132" s="31"/>
    </row>
    <row r="1133" spans="1:10" ht="18" customHeight="1" x14ac:dyDescent="0.2">
      <c r="A1133" s="3"/>
      <c r="B1133" s="4" t="s">
        <v>19</v>
      </c>
      <c r="C1133" s="3" t="s">
        <v>20</v>
      </c>
      <c r="D1133" s="3" t="s">
        <v>6</v>
      </c>
      <c r="E1133" s="273" t="s">
        <v>33</v>
      </c>
      <c r="F1133" s="273"/>
      <c r="G1133" s="12" t="s">
        <v>21</v>
      </c>
      <c r="H1133" s="4" t="s">
        <v>22</v>
      </c>
      <c r="I1133" s="4" t="s">
        <v>23</v>
      </c>
      <c r="J1133" s="4" t="s">
        <v>7</v>
      </c>
    </row>
    <row r="1134" spans="1:10" ht="39" customHeight="1" x14ac:dyDescent="0.2">
      <c r="A1134" s="14" t="s">
        <v>34</v>
      </c>
      <c r="B1134" s="15" t="s">
        <v>528</v>
      </c>
      <c r="C1134" s="14" t="s">
        <v>25</v>
      </c>
      <c r="D1134" s="14" t="s">
        <v>1174</v>
      </c>
      <c r="E1134" s="287" t="s">
        <v>50</v>
      </c>
      <c r="F1134" s="287"/>
      <c r="G1134" s="16" t="s">
        <v>29</v>
      </c>
      <c r="H1134" s="18">
        <v>1</v>
      </c>
      <c r="I1134" s="17">
        <v>0.17</v>
      </c>
      <c r="J1134" s="17">
        <v>0.17</v>
      </c>
    </row>
    <row r="1135" spans="1:10" ht="39" customHeight="1" x14ac:dyDescent="0.2">
      <c r="A1135" s="24" t="s">
        <v>39</v>
      </c>
      <c r="B1135" s="25" t="s">
        <v>531</v>
      </c>
      <c r="C1135" s="24" t="s">
        <v>25</v>
      </c>
      <c r="D1135" s="24" t="s">
        <v>532</v>
      </c>
      <c r="E1135" s="285" t="s">
        <v>69</v>
      </c>
      <c r="F1135" s="285"/>
      <c r="G1135" s="26" t="s">
        <v>30</v>
      </c>
      <c r="H1135" s="27">
        <v>1.0000000000000001E-5</v>
      </c>
      <c r="I1135" s="28">
        <v>17291.7</v>
      </c>
      <c r="J1135" s="28">
        <v>0.17</v>
      </c>
    </row>
    <row r="1136" spans="1:10" ht="25.5" x14ac:dyDescent="0.2">
      <c r="A1136" s="29"/>
      <c r="B1136" s="29"/>
      <c r="C1136" s="29"/>
      <c r="D1136" s="29"/>
      <c r="E1136" s="29" t="s">
        <v>44</v>
      </c>
      <c r="F1136" s="30">
        <v>0</v>
      </c>
      <c r="G1136" s="29" t="s">
        <v>45</v>
      </c>
      <c r="H1136" s="30">
        <v>0</v>
      </c>
      <c r="I1136" s="29" t="s">
        <v>46</v>
      </c>
      <c r="J1136" s="30">
        <v>0</v>
      </c>
    </row>
    <row r="1137" spans="1:10" ht="15" thickBot="1" x14ac:dyDescent="0.25">
      <c r="A1137" s="29"/>
      <c r="B1137" s="29"/>
      <c r="C1137" s="29"/>
      <c r="D1137" s="29"/>
      <c r="E1137" s="29" t="s">
        <v>47</v>
      </c>
      <c r="F1137" s="30">
        <v>0.04</v>
      </c>
      <c r="G1137" s="29"/>
      <c r="H1137" s="284" t="s">
        <v>48</v>
      </c>
      <c r="I1137" s="284"/>
      <c r="J1137" s="30">
        <v>0.21</v>
      </c>
    </row>
    <row r="1138" spans="1:10" ht="1.1499999999999999" customHeight="1" thickTop="1" x14ac:dyDescent="0.2">
      <c r="A1138" s="31"/>
      <c r="B1138" s="31"/>
      <c r="C1138" s="31"/>
      <c r="D1138" s="31"/>
      <c r="E1138" s="31"/>
      <c r="F1138" s="31"/>
      <c r="G1138" s="31"/>
      <c r="H1138" s="31"/>
      <c r="I1138" s="31"/>
      <c r="J1138" s="31"/>
    </row>
    <row r="1139" spans="1:10" ht="18" customHeight="1" x14ac:dyDescent="0.2">
      <c r="A1139" s="3"/>
      <c r="B1139" s="4" t="s">
        <v>19</v>
      </c>
      <c r="C1139" s="3" t="s">
        <v>20</v>
      </c>
      <c r="D1139" s="3" t="s">
        <v>6</v>
      </c>
      <c r="E1139" s="273" t="s">
        <v>33</v>
      </c>
      <c r="F1139" s="273"/>
      <c r="G1139" s="12" t="s">
        <v>21</v>
      </c>
      <c r="H1139" s="4" t="s">
        <v>22</v>
      </c>
      <c r="I1139" s="4" t="s">
        <v>23</v>
      </c>
      <c r="J1139" s="4" t="s">
        <v>7</v>
      </c>
    </row>
    <row r="1140" spans="1:10" ht="52.15" customHeight="1" x14ac:dyDescent="0.2">
      <c r="A1140" s="14" t="s">
        <v>34</v>
      </c>
      <c r="B1140" s="15" t="s">
        <v>529</v>
      </c>
      <c r="C1140" s="14" t="s">
        <v>25</v>
      </c>
      <c r="D1140" s="14" t="s">
        <v>1175</v>
      </c>
      <c r="E1140" s="287" t="s">
        <v>50</v>
      </c>
      <c r="F1140" s="287"/>
      <c r="G1140" s="16" t="s">
        <v>29</v>
      </c>
      <c r="H1140" s="18">
        <v>1</v>
      </c>
      <c r="I1140" s="17">
        <v>1.21</v>
      </c>
      <c r="J1140" s="17">
        <v>1.21</v>
      </c>
    </row>
    <row r="1141" spans="1:10" ht="39" customHeight="1" x14ac:dyDescent="0.2">
      <c r="A1141" s="24" t="s">
        <v>39</v>
      </c>
      <c r="B1141" s="25" t="s">
        <v>531</v>
      </c>
      <c r="C1141" s="24" t="s">
        <v>25</v>
      </c>
      <c r="D1141" s="24" t="s">
        <v>532</v>
      </c>
      <c r="E1141" s="285" t="s">
        <v>69</v>
      </c>
      <c r="F1141" s="285"/>
      <c r="G1141" s="26" t="s">
        <v>30</v>
      </c>
      <c r="H1141" s="27">
        <v>6.9999999999999994E-5</v>
      </c>
      <c r="I1141" s="28">
        <v>17291.7</v>
      </c>
      <c r="J1141" s="28">
        <v>1.21</v>
      </c>
    </row>
    <row r="1142" spans="1:10" ht="25.5" x14ac:dyDescent="0.2">
      <c r="A1142" s="29"/>
      <c r="B1142" s="29"/>
      <c r="C1142" s="29"/>
      <c r="D1142" s="29"/>
      <c r="E1142" s="29" t="s">
        <v>44</v>
      </c>
      <c r="F1142" s="30">
        <v>0</v>
      </c>
      <c r="G1142" s="29" t="s">
        <v>45</v>
      </c>
      <c r="H1142" s="30">
        <v>0</v>
      </c>
      <c r="I1142" s="29" t="s">
        <v>46</v>
      </c>
      <c r="J1142" s="30">
        <v>0</v>
      </c>
    </row>
    <row r="1143" spans="1:10" ht="15" thickBot="1" x14ac:dyDescent="0.25">
      <c r="A1143" s="29"/>
      <c r="B1143" s="29"/>
      <c r="C1143" s="29"/>
      <c r="D1143" s="29"/>
      <c r="E1143" s="29" t="s">
        <v>47</v>
      </c>
      <c r="F1143" s="30">
        <v>0.28999999999999998</v>
      </c>
      <c r="G1143" s="29"/>
      <c r="H1143" s="284" t="s">
        <v>48</v>
      </c>
      <c r="I1143" s="284"/>
      <c r="J1143" s="30">
        <v>1.5</v>
      </c>
    </row>
    <row r="1144" spans="1:10" ht="1.1499999999999999" customHeight="1" thickTop="1" x14ac:dyDescent="0.2">
      <c r="A1144" s="31"/>
      <c r="B1144" s="31"/>
      <c r="C1144" s="31"/>
      <c r="D1144" s="31"/>
      <c r="E1144" s="31"/>
      <c r="F1144" s="31"/>
      <c r="G1144" s="31"/>
      <c r="H1144" s="31"/>
      <c r="I1144" s="31"/>
      <c r="J1144" s="31"/>
    </row>
    <row r="1145" spans="1:10" ht="18" customHeight="1" x14ac:dyDescent="0.2">
      <c r="A1145" s="3"/>
      <c r="B1145" s="4" t="s">
        <v>19</v>
      </c>
      <c r="C1145" s="3" t="s">
        <v>20</v>
      </c>
      <c r="D1145" s="3" t="s">
        <v>6</v>
      </c>
      <c r="E1145" s="273" t="s">
        <v>33</v>
      </c>
      <c r="F1145" s="273"/>
      <c r="G1145" s="12" t="s">
        <v>21</v>
      </c>
      <c r="H1145" s="4" t="s">
        <v>22</v>
      </c>
      <c r="I1145" s="4" t="s">
        <v>23</v>
      </c>
      <c r="J1145" s="4" t="s">
        <v>7</v>
      </c>
    </row>
    <row r="1146" spans="1:10" ht="52.15" customHeight="1" x14ac:dyDescent="0.2">
      <c r="A1146" s="14" t="s">
        <v>34</v>
      </c>
      <c r="B1146" s="15" t="s">
        <v>530</v>
      </c>
      <c r="C1146" s="14" t="s">
        <v>25</v>
      </c>
      <c r="D1146" s="14" t="s">
        <v>1176</v>
      </c>
      <c r="E1146" s="287" t="s">
        <v>50</v>
      </c>
      <c r="F1146" s="287"/>
      <c r="G1146" s="16" t="s">
        <v>29</v>
      </c>
      <c r="H1146" s="18">
        <v>1</v>
      </c>
      <c r="I1146" s="17">
        <v>1.55</v>
      </c>
      <c r="J1146" s="17">
        <v>1.55</v>
      </c>
    </row>
    <row r="1147" spans="1:10" ht="25.9" customHeight="1" x14ac:dyDescent="0.2">
      <c r="A1147" s="24" t="s">
        <v>39</v>
      </c>
      <c r="B1147" s="25" t="s">
        <v>97</v>
      </c>
      <c r="C1147" s="24" t="s">
        <v>25</v>
      </c>
      <c r="D1147" s="24" t="s">
        <v>98</v>
      </c>
      <c r="E1147" s="285" t="s">
        <v>40</v>
      </c>
      <c r="F1147" s="285"/>
      <c r="G1147" s="26" t="s">
        <v>99</v>
      </c>
      <c r="H1147" s="27">
        <v>2.5023900000000001</v>
      </c>
      <c r="I1147" s="28">
        <v>0.62</v>
      </c>
      <c r="J1147" s="28">
        <v>1.55</v>
      </c>
    </row>
    <row r="1148" spans="1:10" ht="25.5" x14ac:dyDescent="0.2">
      <c r="A1148" s="29"/>
      <c r="B1148" s="29"/>
      <c r="C1148" s="29"/>
      <c r="D1148" s="29"/>
      <c r="E1148" s="29" t="s">
        <v>44</v>
      </c>
      <c r="F1148" s="30">
        <v>0</v>
      </c>
      <c r="G1148" s="29" t="s">
        <v>45</v>
      </c>
      <c r="H1148" s="30">
        <v>0</v>
      </c>
      <c r="I1148" s="29" t="s">
        <v>46</v>
      </c>
      <c r="J1148" s="30">
        <v>0</v>
      </c>
    </row>
    <row r="1149" spans="1:10" ht="15" thickBot="1" x14ac:dyDescent="0.25">
      <c r="A1149" s="29"/>
      <c r="B1149" s="29"/>
      <c r="C1149" s="29"/>
      <c r="D1149" s="29"/>
      <c r="E1149" s="29" t="s">
        <v>47</v>
      </c>
      <c r="F1149" s="30">
        <v>0.37</v>
      </c>
      <c r="G1149" s="29"/>
      <c r="H1149" s="284" t="s">
        <v>48</v>
      </c>
      <c r="I1149" s="284"/>
      <c r="J1149" s="30">
        <v>1.92</v>
      </c>
    </row>
    <row r="1150" spans="1:10" ht="1.1499999999999999" customHeight="1" thickTop="1" x14ac:dyDescent="0.2">
      <c r="A1150" s="31"/>
      <c r="B1150" s="31"/>
      <c r="C1150" s="31"/>
      <c r="D1150" s="31"/>
      <c r="E1150" s="31"/>
      <c r="F1150" s="31"/>
      <c r="G1150" s="31"/>
      <c r="H1150" s="31"/>
      <c r="I1150" s="31"/>
      <c r="J1150" s="31"/>
    </row>
    <row r="1151" spans="1:10" ht="18" customHeight="1" x14ac:dyDescent="0.2">
      <c r="A1151" s="3"/>
      <c r="B1151" s="4" t="s">
        <v>19</v>
      </c>
      <c r="C1151" s="3" t="s">
        <v>20</v>
      </c>
      <c r="D1151" s="3" t="s">
        <v>6</v>
      </c>
      <c r="E1151" s="273" t="s">
        <v>33</v>
      </c>
      <c r="F1151" s="273"/>
      <c r="G1151" s="12" t="s">
        <v>21</v>
      </c>
      <c r="H1151" s="4" t="s">
        <v>22</v>
      </c>
      <c r="I1151" s="4" t="s">
        <v>23</v>
      </c>
      <c r="J1151" s="4" t="s">
        <v>7</v>
      </c>
    </row>
    <row r="1152" spans="1:10" ht="64.900000000000006" customHeight="1" x14ac:dyDescent="0.2">
      <c r="A1152" s="14" t="s">
        <v>34</v>
      </c>
      <c r="B1152" s="15" t="s">
        <v>61</v>
      </c>
      <c r="C1152" s="14" t="s">
        <v>25</v>
      </c>
      <c r="D1152" s="14" t="s">
        <v>62</v>
      </c>
      <c r="E1152" s="287" t="s">
        <v>50</v>
      </c>
      <c r="F1152" s="287"/>
      <c r="G1152" s="16" t="s">
        <v>52</v>
      </c>
      <c r="H1152" s="18">
        <v>1</v>
      </c>
      <c r="I1152" s="17">
        <v>56.54</v>
      </c>
      <c r="J1152" s="17">
        <v>56.54</v>
      </c>
    </row>
    <row r="1153" spans="1:10" ht="24" customHeight="1" x14ac:dyDescent="0.2">
      <c r="A1153" s="19" t="s">
        <v>35</v>
      </c>
      <c r="B1153" s="20" t="s">
        <v>104</v>
      </c>
      <c r="C1153" s="19" t="s">
        <v>25</v>
      </c>
      <c r="D1153" s="19" t="s">
        <v>105</v>
      </c>
      <c r="E1153" s="286" t="s">
        <v>36</v>
      </c>
      <c r="F1153" s="286"/>
      <c r="G1153" s="21" t="s">
        <v>29</v>
      </c>
      <c r="H1153" s="22">
        <v>1</v>
      </c>
      <c r="I1153" s="23">
        <v>20.73</v>
      </c>
      <c r="J1153" s="23">
        <v>20.73</v>
      </c>
    </row>
    <row r="1154" spans="1:10" ht="64.900000000000006" customHeight="1" x14ac:dyDescent="0.2">
      <c r="A1154" s="19" t="s">
        <v>35</v>
      </c>
      <c r="B1154" s="20" t="s">
        <v>106</v>
      </c>
      <c r="C1154" s="19" t="s">
        <v>25</v>
      </c>
      <c r="D1154" s="19" t="s">
        <v>107</v>
      </c>
      <c r="E1154" s="286" t="s">
        <v>50</v>
      </c>
      <c r="F1154" s="286"/>
      <c r="G1154" s="21" t="s">
        <v>29</v>
      </c>
      <c r="H1154" s="22">
        <v>1</v>
      </c>
      <c r="I1154" s="23">
        <v>26.48</v>
      </c>
      <c r="J1154" s="23">
        <v>26.48</v>
      </c>
    </row>
    <row r="1155" spans="1:10" ht="64.900000000000006" customHeight="1" x14ac:dyDescent="0.2">
      <c r="A1155" s="19" t="s">
        <v>35</v>
      </c>
      <c r="B1155" s="20" t="s">
        <v>108</v>
      </c>
      <c r="C1155" s="19" t="s">
        <v>25</v>
      </c>
      <c r="D1155" s="19" t="s">
        <v>109</v>
      </c>
      <c r="E1155" s="286" t="s">
        <v>50</v>
      </c>
      <c r="F1155" s="286"/>
      <c r="G1155" s="21" t="s">
        <v>29</v>
      </c>
      <c r="H1155" s="22">
        <v>1</v>
      </c>
      <c r="I1155" s="23">
        <v>5.21</v>
      </c>
      <c r="J1155" s="23">
        <v>5.21</v>
      </c>
    </row>
    <row r="1156" spans="1:10" ht="64.900000000000006" customHeight="1" x14ac:dyDescent="0.2">
      <c r="A1156" s="19" t="s">
        <v>35</v>
      </c>
      <c r="B1156" s="20" t="s">
        <v>110</v>
      </c>
      <c r="C1156" s="19" t="s">
        <v>25</v>
      </c>
      <c r="D1156" s="19" t="s">
        <v>111</v>
      </c>
      <c r="E1156" s="286" t="s">
        <v>50</v>
      </c>
      <c r="F1156" s="286"/>
      <c r="G1156" s="21" t="s">
        <v>29</v>
      </c>
      <c r="H1156" s="22">
        <v>1</v>
      </c>
      <c r="I1156" s="23">
        <v>4.12</v>
      </c>
      <c r="J1156" s="23">
        <v>4.12</v>
      </c>
    </row>
    <row r="1157" spans="1:10" ht="25.5" x14ac:dyDescent="0.2">
      <c r="A1157" s="29"/>
      <c r="B1157" s="29"/>
      <c r="C1157" s="29"/>
      <c r="D1157" s="29"/>
      <c r="E1157" s="29" t="s">
        <v>44</v>
      </c>
      <c r="F1157" s="30">
        <v>9.672034</v>
      </c>
      <c r="G1157" s="29" t="s">
        <v>45</v>
      </c>
      <c r="H1157" s="30">
        <v>8.2899999999999991</v>
      </c>
      <c r="I1157" s="29" t="s">
        <v>46</v>
      </c>
      <c r="J1157" s="30">
        <v>17.96</v>
      </c>
    </row>
    <row r="1158" spans="1:10" ht="15" thickBot="1" x14ac:dyDescent="0.25">
      <c r="A1158" s="29"/>
      <c r="B1158" s="29"/>
      <c r="C1158" s="29"/>
      <c r="D1158" s="29"/>
      <c r="E1158" s="29" t="s">
        <v>47</v>
      </c>
      <c r="F1158" s="30">
        <v>13.8</v>
      </c>
      <c r="G1158" s="29"/>
      <c r="H1158" s="284" t="s">
        <v>48</v>
      </c>
      <c r="I1158" s="284"/>
      <c r="J1158" s="30">
        <v>70.34</v>
      </c>
    </row>
    <row r="1159" spans="1:10" ht="1.1499999999999999" customHeight="1" thickTop="1" x14ac:dyDescent="0.2">
      <c r="A1159" s="31"/>
      <c r="B1159" s="31"/>
      <c r="C1159" s="31"/>
      <c r="D1159" s="31"/>
      <c r="E1159" s="31"/>
      <c r="F1159" s="31"/>
      <c r="G1159" s="31"/>
      <c r="H1159" s="31"/>
      <c r="I1159" s="31"/>
      <c r="J1159" s="31"/>
    </row>
    <row r="1160" spans="1:10" ht="18" customHeight="1" x14ac:dyDescent="0.2">
      <c r="A1160" s="3"/>
      <c r="B1160" s="4" t="s">
        <v>19</v>
      </c>
      <c r="C1160" s="3" t="s">
        <v>20</v>
      </c>
      <c r="D1160" s="3" t="s">
        <v>6</v>
      </c>
      <c r="E1160" s="273" t="s">
        <v>33</v>
      </c>
      <c r="F1160" s="273"/>
      <c r="G1160" s="12" t="s">
        <v>21</v>
      </c>
      <c r="H1160" s="4" t="s">
        <v>22</v>
      </c>
      <c r="I1160" s="4" t="s">
        <v>23</v>
      </c>
      <c r="J1160" s="4" t="s">
        <v>7</v>
      </c>
    </row>
    <row r="1161" spans="1:10" ht="64.900000000000006" customHeight="1" x14ac:dyDescent="0.2">
      <c r="A1161" s="14" t="s">
        <v>34</v>
      </c>
      <c r="B1161" s="15" t="s">
        <v>59</v>
      </c>
      <c r="C1161" s="14" t="s">
        <v>25</v>
      </c>
      <c r="D1161" s="14" t="s">
        <v>60</v>
      </c>
      <c r="E1161" s="287" t="s">
        <v>50</v>
      </c>
      <c r="F1161" s="287"/>
      <c r="G1161" s="16" t="s">
        <v>51</v>
      </c>
      <c r="H1161" s="18">
        <v>1</v>
      </c>
      <c r="I1161" s="17">
        <v>233.68</v>
      </c>
      <c r="J1161" s="17">
        <v>233.68</v>
      </c>
    </row>
    <row r="1162" spans="1:10" ht="64.900000000000006" customHeight="1" x14ac:dyDescent="0.2">
      <c r="A1162" s="19" t="s">
        <v>35</v>
      </c>
      <c r="B1162" s="20" t="s">
        <v>112</v>
      </c>
      <c r="C1162" s="19" t="s">
        <v>25</v>
      </c>
      <c r="D1162" s="19" t="s">
        <v>113</v>
      </c>
      <c r="E1162" s="286" t="s">
        <v>50</v>
      </c>
      <c r="F1162" s="286"/>
      <c r="G1162" s="21" t="s">
        <v>29</v>
      </c>
      <c r="H1162" s="22">
        <v>1</v>
      </c>
      <c r="I1162" s="23">
        <v>130.24</v>
      </c>
      <c r="J1162" s="23">
        <v>130.24</v>
      </c>
    </row>
    <row r="1163" spans="1:10" ht="64.900000000000006" customHeight="1" x14ac:dyDescent="0.2">
      <c r="A1163" s="19" t="s">
        <v>35</v>
      </c>
      <c r="B1163" s="20" t="s">
        <v>114</v>
      </c>
      <c r="C1163" s="19" t="s">
        <v>25</v>
      </c>
      <c r="D1163" s="19" t="s">
        <v>115</v>
      </c>
      <c r="E1163" s="286" t="s">
        <v>50</v>
      </c>
      <c r="F1163" s="286"/>
      <c r="G1163" s="21" t="s">
        <v>29</v>
      </c>
      <c r="H1163" s="22">
        <v>1</v>
      </c>
      <c r="I1163" s="23">
        <v>46.9</v>
      </c>
      <c r="J1163" s="23">
        <v>46.9</v>
      </c>
    </row>
    <row r="1164" spans="1:10" ht="24" customHeight="1" x14ac:dyDescent="0.2">
      <c r="A1164" s="19" t="s">
        <v>35</v>
      </c>
      <c r="B1164" s="20" t="s">
        <v>104</v>
      </c>
      <c r="C1164" s="19" t="s">
        <v>25</v>
      </c>
      <c r="D1164" s="19" t="s">
        <v>105</v>
      </c>
      <c r="E1164" s="286" t="s">
        <v>36</v>
      </c>
      <c r="F1164" s="286"/>
      <c r="G1164" s="21" t="s">
        <v>29</v>
      </c>
      <c r="H1164" s="22">
        <v>1</v>
      </c>
      <c r="I1164" s="23">
        <v>20.73</v>
      </c>
      <c r="J1164" s="23">
        <v>20.73</v>
      </c>
    </row>
    <row r="1165" spans="1:10" ht="64.900000000000006" customHeight="1" x14ac:dyDescent="0.2">
      <c r="A1165" s="19" t="s">
        <v>35</v>
      </c>
      <c r="B1165" s="20" t="s">
        <v>106</v>
      </c>
      <c r="C1165" s="19" t="s">
        <v>25</v>
      </c>
      <c r="D1165" s="19" t="s">
        <v>107</v>
      </c>
      <c r="E1165" s="286" t="s">
        <v>50</v>
      </c>
      <c r="F1165" s="286"/>
      <c r="G1165" s="21" t="s">
        <v>29</v>
      </c>
      <c r="H1165" s="22">
        <v>1</v>
      </c>
      <c r="I1165" s="23">
        <v>26.48</v>
      </c>
      <c r="J1165" s="23">
        <v>26.48</v>
      </c>
    </row>
    <row r="1166" spans="1:10" ht="64.900000000000006" customHeight="1" x14ac:dyDescent="0.2">
      <c r="A1166" s="19" t="s">
        <v>35</v>
      </c>
      <c r="B1166" s="20" t="s">
        <v>108</v>
      </c>
      <c r="C1166" s="19" t="s">
        <v>25</v>
      </c>
      <c r="D1166" s="19" t="s">
        <v>109</v>
      </c>
      <c r="E1166" s="286" t="s">
        <v>50</v>
      </c>
      <c r="F1166" s="286"/>
      <c r="G1166" s="21" t="s">
        <v>29</v>
      </c>
      <c r="H1166" s="22">
        <v>1</v>
      </c>
      <c r="I1166" s="23">
        <v>5.21</v>
      </c>
      <c r="J1166" s="23">
        <v>5.21</v>
      </c>
    </row>
    <row r="1167" spans="1:10" ht="64.900000000000006" customHeight="1" x14ac:dyDescent="0.2">
      <c r="A1167" s="19" t="s">
        <v>35</v>
      </c>
      <c r="B1167" s="20" t="s">
        <v>110</v>
      </c>
      <c r="C1167" s="19" t="s">
        <v>25</v>
      </c>
      <c r="D1167" s="19" t="s">
        <v>111</v>
      </c>
      <c r="E1167" s="286" t="s">
        <v>50</v>
      </c>
      <c r="F1167" s="286"/>
      <c r="G1167" s="21" t="s">
        <v>29</v>
      </c>
      <c r="H1167" s="22">
        <v>1</v>
      </c>
      <c r="I1167" s="23">
        <v>4.12</v>
      </c>
      <c r="J1167" s="23">
        <v>4.12</v>
      </c>
    </row>
    <row r="1168" spans="1:10" ht="25.5" x14ac:dyDescent="0.2">
      <c r="A1168" s="29"/>
      <c r="B1168" s="29"/>
      <c r="C1168" s="29"/>
      <c r="D1168" s="29"/>
      <c r="E1168" s="29" t="s">
        <v>44</v>
      </c>
      <c r="F1168" s="30">
        <v>9.672034</v>
      </c>
      <c r="G1168" s="29" t="s">
        <v>45</v>
      </c>
      <c r="H1168" s="30">
        <v>8.2899999999999991</v>
      </c>
      <c r="I1168" s="29" t="s">
        <v>46</v>
      </c>
      <c r="J1168" s="30">
        <v>17.96</v>
      </c>
    </row>
    <row r="1169" spans="1:10" ht="15" thickBot="1" x14ac:dyDescent="0.25">
      <c r="A1169" s="29"/>
      <c r="B1169" s="29"/>
      <c r="C1169" s="29"/>
      <c r="D1169" s="29"/>
      <c r="E1169" s="29" t="s">
        <v>47</v>
      </c>
      <c r="F1169" s="30">
        <v>57.06</v>
      </c>
      <c r="G1169" s="29"/>
      <c r="H1169" s="284" t="s">
        <v>48</v>
      </c>
      <c r="I1169" s="284"/>
      <c r="J1169" s="30">
        <v>290.74</v>
      </c>
    </row>
    <row r="1170" spans="1:10" ht="1.1499999999999999" customHeight="1" thickTop="1" x14ac:dyDescent="0.2">
      <c r="A1170" s="31"/>
      <c r="B1170" s="31"/>
      <c r="C1170" s="31"/>
      <c r="D1170" s="31"/>
      <c r="E1170" s="31"/>
      <c r="F1170" s="31"/>
      <c r="G1170" s="31"/>
      <c r="H1170" s="31"/>
      <c r="I1170" s="31"/>
      <c r="J1170" s="31"/>
    </row>
    <row r="1171" spans="1:10" ht="18" customHeight="1" x14ac:dyDescent="0.2">
      <c r="A1171" s="3"/>
      <c r="B1171" s="4" t="s">
        <v>19</v>
      </c>
      <c r="C1171" s="3" t="s">
        <v>20</v>
      </c>
      <c r="D1171" s="3" t="s">
        <v>6</v>
      </c>
      <c r="E1171" s="273" t="s">
        <v>33</v>
      </c>
      <c r="F1171" s="273"/>
      <c r="G1171" s="12" t="s">
        <v>21</v>
      </c>
      <c r="H1171" s="4" t="s">
        <v>22</v>
      </c>
      <c r="I1171" s="4" t="s">
        <v>23</v>
      </c>
      <c r="J1171" s="4" t="s">
        <v>7</v>
      </c>
    </row>
    <row r="1172" spans="1:10" ht="64.900000000000006" customHeight="1" x14ac:dyDescent="0.2">
      <c r="A1172" s="14" t="s">
        <v>34</v>
      </c>
      <c r="B1172" s="15" t="s">
        <v>106</v>
      </c>
      <c r="C1172" s="14" t="s">
        <v>25</v>
      </c>
      <c r="D1172" s="14" t="s">
        <v>107</v>
      </c>
      <c r="E1172" s="287" t="s">
        <v>50</v>
      </c>
      <c r="F1172" s="287"/>
      <c r="G1172" s="16" t="s">
        <v>29</v>
      </c>
      <c r="H1172" s="18">
        <v>1</v>
      </c>
      <c r="I1172" s="17">
        <v>26.48</v>
      </c>
      <c r="J1172" s="17">
        <v>26.48</v>
      </c>
    </row>
    <row r="1173" spans="1:10" ht="52.15" customHeight="1" x14ac:dyDescent="0.2">
      <c r="A1173" s="24" t="s">
        <v>39</v>
      </c>
      <c r="B1173" s="25" t="s">
        <v>116</v>
      </c>
      <c r="C1173" s="24" t="s">
        <v>25</v>
      </c>
      <c r="D1173" s="24" t="s">
        <v>117</v>
      </c>
      <c r="E1173" s="285" t="s">
        <v>40</v>
      </c>
      <c r="F1173" s="285"/>
      <c r="G1173" s="26" t="s">
        <v>30</v>
      </c>
      <c r="H1173" s="27">
        <v>5.5099999999999998E-5</v>
      </c>
      <c r="I1173" s="28">
        <v>80202.759999999995</v>
      </c>
      <c r="J1173" s="28">
        <v>4.41</v>
      </c>
    </row>
    <row r="1174" spans="1:10" ht="52.15" customHeight="1" x14ac:dyDescent="0.2">
      <c r="A1174" s="24" t="s">
        <v>39</v>
      </c>
      <c r="B1174" s="25" t="s">
        <v>100</v>
      </c>
      <c r="C1174" s="24" t="s">
        <v>25</v>
      </c>
      <c r="D1174" s="24" t="s">
        <v>101</v>
      </c>
      <c r="E1174" s="285" t="s">
        <v>69</v>
      </c>
      <c r="F1174" s="285"/>
      <c r="G1174" s="26" t="s">
        <v>30</v>
      </c>
      <c r="H1174" s="27">
        <v>3.43E-5</v>
      </c>
      <c r="I1174" s="28">
        <v>643606.84</v>
      </c>
      <c r="J1174" s="28">
        <v>22.07</v>
      </c>
    </row>
    <row r="1175" spans="1:10" ht="25.5" x14ac:dyDescent="0.2">
      <c r="A1175" s="29"/>
      <c r="B1175" s="29"/>
      <c r="C1175" s="29"/>
      <c r="D1175" s="29"/>
      <c r="E1175" s="29" t="s">
        <v>44</v>
      </c>
      <c r="F1175" s="30">
        <v>0</v>
      </c>
      <c r="G1175" s="29" t="s">
        <v>45</v>
      </c>
      <c r="H1175" s="30">
        <v>0</v>
      </c>
      <c r="I1175" s="29" t="s">
        <v>46</v>
      </c>
      <c r="J1175" s="30">
        <v>0</v>
      </c>
    </row>
    <row r="1176" spans="1:10" ht="15" thickBot="1" x14ac:dyDescent="0.25">
      <c r="A1176" s="29"/>
      <c r="B1176" s="29"/>
      <c r="C1176" s="29"/>
      <c r="D1176" s="29"/>
      <c r="E1176" s="29" t="s">
        <v>47</v>
      </c>
      <c r="F1176" s="30">
        <v>6.46</v>
      </c>
      <c r="G1176" s="29"/>
      <c r="H1176" s="284" t="s">
        <v>48</v>
      </c>
      <c r="I1176" s="284"/>
      <c r="J1176" s="30">
        <v>32.94</v>
      </c>
    </row>
    <row r="1177" spans="1:10" ht="1.1499999999999999" customHeight="1" thickTop="1" x14ac:dyDescent="0.2">
      <c r="A1177" s="31"/>
      <c r="B1177" s="31"/>
      <c r="C1177" s="31"/>
      <c r="D1177" s="31"/>
      <c r="E1177" s="31"/>
      <c r="F1177" s="31"/>
      <c r="G1177" s="31"/>
      <c r="H1177" s="31"/>
      <c r="I1177" s="31"/>
      <c r="J1177" s="31"/>
    </row>
    <row r="1178" spans="1:10" ht="18" customHeight="1" x14ac:dyDescent="0.2">
      <c r="A1178" s="3"/>
      <c r="B1178" s="4" t="s">
        <v>19</v>
      </c>
      <c r="C1178" s="3" t="s">
        <v>20</v>
      </c>
      <c r="D1178" s="3" t="s">
        <v>6</v>
      </c>
      <c r="E1178" s="273" t="s">
        <v>33</v>
      </c>
      <c r="F1178" s="273"/>
      <c r="G1178" s="12" t="s">
        <v>21</v>
      </c>
      <c r="H1178" s="4" t="s">
        <v>22</v>
      </c>
      <c r="I1178" s="4" t="s">
        <v>23</v>
      </c>
      <c r="J1178" s="4" t="s">
        <v>7</v>
      </c>
    </row>
    <row r="1179" spans="1:10" ht="64.900000000000006" customHeight="1" x14ac:dyDescent="0.2">
      <c r="A1179" s="14" t="s">
        <v>34</v>
      </c>
      <c r="B1179" s="15" t="s">
        <v>110</v>
      </c>
      <c r="C1179" s="14" t="s">
        <v>25</v>
      </c>
      <c r="D1179" s="14" t="s">
        <v>111</v>
      </c>
      <c r="E1179" s="287" t="s">
        <v>50</v>
      </c>
      <c r="F1179" s="287"/>
      <c r="G1179" s="16" t="s">
        <v>29</v>
      </c>
      <c r="H1179" s="18">
        <v>1</v>
      </c>
      <c r="I1179" s="17">
        <v>4.12</v>
      </c>
      <c r="J1179" s="17">
        <v>4.12</v>
      </c>
    </row>
    <row r="1180" spans="1:10" ht="52.15" customHeight="1" x14ac:dyDescent="0.2">
      <c r="A1180" s="24" t="s">
        <v>39</v>
      </c>
      <c r="B1180" s="25" t="s">
        <v>116</v>
      </c>
      <c r="C1180" s="24" t="s">
        <v>25</v>
      </c>
      <c r="D1180" s="24" t="s">
        <v>117</v>
      </c>
      <c r="E1180" s="285" t="s">
        <v>40</v>
      </c>
      <c r="F1180" s="285"/>
      <c r="G1180" s="26" t="s">
        <v>30</v>
      </c>
      <c r="H1180" s="27">
        <v>5.8000000000000004E-6</v>
      </c>
      <c r="I1180" s="28">
        <v>80202.759999999995</v>
      </c>
      <c r="J1180" s="28">
        <v>0.46</v>
      </c>
    </row>
    <row r="1181" spans="1:10" ht="52.15" customHeight="1" x14ac:dyDescent="0.2">
      <c r="A1181" s="24" t="s">
        <v>39</v>
      </c>
      <c r="B1181" s="25" t="s">
        <v>100</v>
      </c>
      <c r="C1181" s="24" t="s">
        <v>25</v>
      </c>
      <c r="D1181" s="24" t="s">
        <v>101</v>
      </c>
      <c r="E1181" s="285" t="s">
        <v>69</v>
      </c>
      <c r="F1181" s="285"/>
      <c r="G1181" s="26" t="s">
        <v>30</v>
      </c>
      <c r="H1181" s="27">
        <v>5.6999999999999996E-6</v>
      </c>
      <c r="I1181" s="28">
        <v>643606.84</v>
      </c>
      <c r="J1181" s="28">
        <v>3.66</v>
      </c>
    </row>
    <row r="1182" spans="1:10" ht="25.5" x14ac:dyDescent="0.2">
      <c r="A1182" s="29"/>
      <c r="B1182" s="29"/>
      <c r="C1182" s="29"/>
      <c r="D1182" s="29"/>
      <c r="E1182" s="29" t="s">
        <v>44</v>
      </c>
      <c r="F1182" s="30">
        <v>0</v>
      </c>
      <c r="G1182" s="29" t="s">
        <v>45</v>
      </c>
      <c r="H1182" s="30">
        <v>0</v>
      </c>
      <c r="I1182" s="29" t="s">
        <v>46</v>
      </c>
      <c r="J1182" s="30">
        <v>0</v>
      </c>
    </row>
    <row r="1183" spans="1:10" ht="15" thickBot="1" x14ac:dyDescent="0.25">
      <c r="A1183" s="29"/>
      <c r="B1183" s="29"/>
      <c r="C1183" s="29"/>
      <c r="D1183" s="29"/>
      <c r="E1183" s="29" t="s">
        <v>47</v>
      </c>
      <c r="F1183" s="30">
        <v>1</v>
      </c>
      <c r="G1183" s="29"/>
      <c r="H1183" s="284" t="s">
        <v>48</v>
      </c>
      <c r="I1183" s="284"/>
      <c r="J1183" s="30">
        <v>5.12</v>
      </c>
    </row>
    <row r="1184" spans="1:10" ht="1.1499999999999999" customHeight="1" thickTop="1" x14ac:dyDescent="0.2">
      <c r="A1184" s="31"/>
      <c r="B1184" s="31"/>
      <c r="C1184" s="31"/>
      <c r="D1184" s="31"/>
      <c r="E1184" s="31"/>
      <c r="F1184" s="31"/>
      <c r="G1184" s="31"/>
      <c r="H1184" s="31"/>
      <c r="I1184" s="31"/>
      <c r="J1184" s="31"/>
    </row>
    <row r="1185" spans="1:10" ht="18" customHeight="1" x14ac:dyDescent="0.2">
      <c r="A1185" s="3"/>
      <c r="B1185" s="4" t="s">
        <v>19</v>
      </c>
      <c r="C1185" s="3" t="s">
        <v>20</v>
      </c>
      <c r="D1185" s="3" t="s">
        <v>6</v>
      </c>
      <c r="E1185" s="273" t="s">
        <v>33</v>
      </c>
      <c r="F1185" s="273"/>
      <c r="G1185" s="12" t="s">
        <v>21</v>
      </c>
      <c r="H1185" s="4" t="s">
        <v>22</v>
      </c>
      <c r="I1185" s="4" t="s">
        <v>23</v>
      </c>
      <c r="J1185" s="4" t="s">
        <v>7</v>
      </c>
    </row>
    <row r="1186" spans="1:10" ht="64.900000000000006" customHeight="1" x14ac:dyDescent="0.2">
      <c r="A1186" s="14" t="s">
        <v>34</v>
      </c>
      <c r="B1186" s="15" t="s">
        <v>108</v>
      </c>
      <c r="C1186" s="14" t="s">
        <v>25</v>
      </c>
      <c r="D1186" s="14" t="s">
        <v>109</v>
      </c>
      <c r="E1186" s="287" t="s">
        <v>50</v>
      </c>
      <c r="F1186" s="287"/>
      <c r="G1186" s="16" t="s">
        <v>29</v>
      </c>
      <c r="H1186" s="18">
        <v>1</v>
      </c>
      <c r="I1186" s="17">
        <v>5.21</v>
      </c>
      <c r="J1186" s="17">
        <v>5.21</v>
      </c>
    </row>
    <row r="1187" spans="1:10" ht="52.15" customHeight="1" x14ac:dyDescent="0.2">
      <c r="A1187" s="24" t="s">
        <v>39</v>
      </c>
      <c r="B1187" s="25" t="s">
        <v>116</v>
      </c>
      <c r="C1187" s="24" t="s">
        <v>25</v>
      </c>
      <c r="D1187" s="24" t="s">
        <v>117</v>
      </c>
      <c r="E1187" s="285" t="s">
        <v>40</v>
      </c>
      <c r="F1187" s="285"/>
      <c r="G1187" s="26" t="s">
        <v>30</v>
      </c>
      <c r="H1187" s="27">
        <v>7.3000000000000004E-6</v>
      </c>
      <c r="I1187" s="28">
        <v>80202.759999999995</v>
      </c>
      <c r="J1187" s="28">
        <v>0.57999999999999996</v>
      </c>
    </row>
    <row r="1188" spans="1:10" ht="52.15" customHeight="1" x14ac:dyDescent="0.2">
      <c r="A1188" s="24" t="s">
        <v>39</v>
      </c>
      <c r="B1188" s="25" t="s">
        <v>100</v>
      </c>
      <c r="C1188" s="24" t="s">
        <v>25</v>
      </c>
      <c r="D1188" s="24" t="s">
        <v>101</v>
      </c>
      <c r="E1188" s="285" t="s">
        <v>69</v>
      </c>
      <c r="F1188" s="285"/>
      <c r="G1188" s="26" t="s">
        <v>30</v>
      </c>
      <c r="H1188" s="27">
        <v>7.1999999999999997E-6</v>
      </c>
      <c r="I1188" s="28">
        <v>643606.84</v>
      </c>
      <c r="J1188" s="28">
        <v>4.63</v>
      </c>
    </row>
    <row r="1189" spans="1:10" ht="25.5" x14ac:dyDescent="0.2">
      <c r="A1189" s="29"/>
      <c r="B1189" s="29"/>
      <c r="C1189" s="29"/>
      <c r="D1189" s="29"/>
      <c r="E1189" s="29" t="s">
        <v>44</v>
      </c>
      <c r="F1189" s="30">
        <v>0</v>
      </c>
      <c r="G1189" s="29" t="s">
        <v>45</v>
      </c>
      <c r="H1189" s="30">
        <v>0</v>
      </c>
      <c r="I1189" s="29" t="s">
        <v>46</v>
      </c>
      <c r="J1189" s="30">
        <v>0</v>
      </c>
    </row>
    <row r="1190" spans="1:10" ht="15" thickBot="1" x14ac:dyDescent="0.25">
      <c r="A1190" s="29"/>
      <c r="B1190" s="29"/>
      <c r="C1190" s="29"/>
      <c r="D1190" s="29"/>
      <c r="E1190" s="29" t="s">
        <v>47</v>
      </c>
      <c r="F1190" s="30">
        <v>1.27</v>
      </c>
      <c r="G1190" s="29"/>
      <c r="H1190" s="284" t="s">
        <v>48</v>
      </c>
      <c r="I1190" s="284"/>
      <c r="J1190" s="30">
        <v>6.48</v>
      </c>
    </row>
    <row r="1191" spans="1:10" ht="1.1499999999999999" customHeight="1" thickTop="1" x14ac:dyDescent="0.2">
      <c r="A1191" s="31"/>
      <c r="B1191" s="31"/>
      <c r="C1191" s="31"/>
      <c r="D1191" s="31"/>
      <c r="E1191" s="31"/>
      <c r="F1191" s="31"/>
      <c r="G1191" s="31"/>
      <c r="H1191" s="31"/>
      <c r="I1191" s="31"/>
      <c r="J1191" s="31"/>
    </row>
    <row r="1192" spans="1:10" ht="18" customHeight="1" x14ac:dyDescent="0.2">
      <c r="A1192" s="3"/>
      <c r="B1192" s="4" t="s">
        <v>19</v>
      </c>
      <c r="C1192" s="3" t="s">
        <v>20</v>
      </c>
      <c r="D1192" s="3" t="s">
        <v>6</v>
      </c>
      <c r="E1192" s="273" t="s">
        <v>33</v>
      </c>
      <c r="F1192" s="273"/>
      <c r="G1192" s="12" t="s">
        <v>21</v>
      </c>
      <c r="H1192" s="4" t="s">
        <v>22</v>
      </c>
      <c r="I1192" s="4" t="s">
        <v>23</v>
      </c>
      <c r="J1192" s="4" t="s">
        <v>7</v>
      </c>
    </row>
    <row r="1193" spans="1:10" ht="64.900000000000006" customHeight="1" x14ac:dyDescent="0.2">
      <c r="A1193" s="14" t="s">
        <v>34</v>
      </c>
      <c r="B1193" s="15" t="s">
        <v>114</v>
      </c>
      <c r="C1193" s="14" t="s">
        <v>25</v>
      </c>
      <c r="D1193" s="14" t="s">
        <v>115</v>
      </c>
      <c r="E1193" s="287" t="s">
        <v>50</v>
      </c>
      <c r="F1193" s="287"/>
      <c r="G1193" s="16" t="s">
        <v>29</v>
      </c>
      <c r="H1193" s="18">
        <v>1</v>
      </c>
      <c r="I1193" s="17">
        <v>46.9</v>
      </c>
      <c r="J1193" s="17">
        <v>46.9</v>
      </c>
    </row>
    <row r="1194" spans="1:10" ht="52.15" customHeight="1" x14ac:dyDescent="0.2">
      <c r="A1194" s="24" t="s">
        <v>39</v>
      </c>
      <c r="B1194" s="25" t="s">
        <v>116</v>
      </c>
      <c r="C1194" s="24" t="s">
        <v>25</v>
      </c>
      <c r="D1194" s="24" t="s">
        <v>117</v>
      </c>
      <c r="E1194" s="285" t="s">
        <v>40</v>
      </c>
      <c r="F1194" s="285"/>
      <c r="G1194" s="26" t="s">
        <v>30</v>
      </c>
      <c r="H1194" s="27">
        <v>6.8899999999999994E-5</v>
      </c>
      <c r="I1194" s="28">
        <v>80202.759999999995</v>
      </c>
      <c r="J1194" s="28">
        <v>5.52</v>
      </c>
    </row>
    <row r="1195" spans="1:10" ht="52.15" customHeight="1" x14ac:dyDescent="0.2">
      <c r="A1195" s="24" t="s">
        <v>39</v>
      </c>
      <c r="B1195" s="25" t="s">
        <v>100</v>
      </c>
      <c r="C1195" s="24" t="s">
        <v>25</v>
      </c>
      <c r="D1195" s="24" t="s">
        <v>101</v>
      </c>
      <c r="E1195" s="285" t="s">
        <v>69</v>
      </c>
      <c r="F1195" s="285"/>
      <c r="G1195" s="26" t="s">
        <v>30</v>
      </c>
      <c r="H1195" s="27">
        <v>6.4300000000000004E-5</v>
      </c>
      <c r="I1195" s="28">
        <v>643606.84</v>
      </c>
      <c r="J1195" s="28">
        <v>41.38</v>
      </c>
    </row>
    <row r="1196" spans="1:10" ht="25.5" x14ac:dyDescent="0.2">
      <c r="A1196" s="29"/>
      <c r="B1196" s="29"/>
      <c r="C1196" s="29"/>
      <c r="D1196" s="29"/>
      <c r="E1196" s="29" t="s">
        <v>44</v>
      </c>
      <c r="F1196" s="30">
        <v>0</v>
      </c>
      <c r="G1196" s="29" t="s">
        <v>45</v>
      </c>
      <c r="H1196" s="30">
        <v>0</v>
      </c>
      <c r="I1196" s="29" t="s">
        <v>46</v>
      </c>
      <c r="J1196" s="30">
        <v>0</v>
      </c>
    </row>
    <row r="1197" spans="1:10" ht="15" thickBot="1" x14ac:dyDescent="0.25">
      <c r="A1197" s="29"/>
      <c r="B1197" s="29"/>
      <c r="C1197" s="29"/>
      <c r="D1197" s="29"/>
      <c r="E1197" s="29" t="s">
        <v>47</v>
      </c>
      <c r="F1197" s="30">
        <v>11.45</v>
      </c>
      <c r="G1197" s="29"/>
      <c r="H1197" s="284" t="s">
        <v>48</v>
      </c>
      <c r="I1197" s="284"/>
      <c r="J1197" s="30">
        <v>58.35</v>
      </c>
    </row>
    <row r="1198" spans="1:10" ht="1.1499999999999999" customHeight="1" thickTop="1" x14ac:dyDescent="0.2">
      <c r="A1198" s="31"/>
      <c r="B1198" s="31"/>
      <c r="C1198" s="31"/>
      <c r="D1198" s="31"/>
      <c r="E1198" s="31"/>
      <c r="F1198" s="31"/>
      <c r="G1198" s="31"/>
      <c r="H1198" s="31"/>
      <c r="I1198" s="31"/>
      <c r="J1198" s="31"/>
    </row>
    <row r="1199" spans="1:10" ht="18" customHeight="1" x14ac:dyDescent="0.2">
      <c r="A1199" s="3"/>
      <c r="B1199" s="4" t="s">
        <v>19</v>
      </c>
      <c r="C1199" s="3" t="s">
        <v>20</v>
      </c>
      <c r="D1199" s="3" t="s">
        <v>6</v>
      </c>
      <c r="E1199" s="273" t="s">
        <v>33</v>
      </c>
      <c r="F1199" s="273"/>
      <c r="G1199" s="12" t="s">
        <v>21</v>
      </c>
      <c r="H1199" s="4" t="s">
        <v>22</v>
      </c>
      <c r="I1199" s="4" t="s">
        <v>23</v>
      </c>
      <c r="J1199" s="4" t="s">
        <v>7</v>
      </c>
    </row>
    <row r="1200" spans="1:10" ht="64.900000000000006" customHeight="1" x14ac:dyDescent="0.2">
      <c r="A1200" s="14" t="s">
        <v>34</v>
      </c>
      <c r="B1200" s="15" t="s">
        <v>112</v>
      </c>
      <c r="C1200" s="14" t="s">
        <v>25</v>
      </c>
      <c r="D1200" s="14" t="s">
        <v>113</v>
      </c>
      <c r="E1200" s="287" t="s">
        <v>50</v>
      </c>
      <c r="F1200" s="287"/>
      <c r="G1200" s="16" t="s">
        <v>29</v>
      </c>
      <c r="H1200" s="18">
        <v>1</v>
      </c>
      <c r="I1200" s="17">
        <v>130.24</v>
      </c>
      <c r="J1200" s="17">
        <v>130.24</v>
      </c>
    </row>
    <row r="1201" spans="1:10" ht="24" customHeight="1" x14ac:dyDescent="0.2">
      <c r="A1201" s="24" t="s">
        <v>39</v>
      </c>
      <c r="B1201" s="25" t="s">
        <v>102</v>
      </c>
      <c r="C1201" s="24" t="s">
        <v>25</v>
      </c>
      <c r="D1201" s="24" t="s">
        <v>103</v>
      </c>
      <c r="E1201" s="285" t="s">
        <v>40</v>
      </c>
      <c r="F1201" s="285"/>
      <c r="G1201" s="26" t="s">
        <v>58</v>
      </c>
      <c r="H1201" s="27">
        <v>32.159999999999997</v>
      </c>
      <c r="I1201" s="28">
        <v>4.05</v>
      </c>
      <c r="J1201" s="28">
        <v>130.24</v>
      </c>
    </row>
    <row r="1202" spans="1:10" ht="25.5" x14ac:dyDescent="0.2">
      <c r="A1202" s="29"/>
      <c r="B1202" s="29"/>
      <c r="C1202" s="29"/>
      <c r="D1202" s="29"/>
      <c r="E1202" s="29" t="s">
        <v>44</v>
      </c>
      <c r="F1202" s="30">
        <v>0</v>
      </c>
      <c r="G1202" s="29" t="s">
        <v>45</v>
      </c>
      <c r="H1202" s="30">
        <v>0</v>
      </c>
      <c r="I1202" s="29" t="s">
        <v>46</v>
      </c>
      <c r="J1202" s="30">
        <v>0</v>
      </c>
    </row>
    <row r="1203" spans="1:10" ht="15" thickBot="1" x14ac:dyDescent="0.25">
      <c r="A1203" s="29"/>
      <c r="B1203" s="29"/>
      <c r="C1203" s="29"/>
      <c r="D1203" s="29"/>
      <c r="E1203" s="29" t="s">
        <v>47</v>
      </c>
      <c r="F1203" s="30">
        <v>31.8</v>
      </c>
      <c r="G1203" s="29"/>
      <c r="H1203" s="284" t="s">
        <v>48</v>
      </c>
      <c r="I1203" s="284"/>
      <c r="J1203" s="30">
        <v>162.04</v>
      </c>
    </row>
    <row r="1204" spans="1:10" ht="1.1499999999999999" customHeight="1" thickTop="1" x14ac:dyDescent="0.2">
      <c r="A1204" s="31"/>
      <c r="B1204" s="31"/>
      <c r="C1204" s="31"/>
      <c r="D1204" s="31"/>
      <c r="E1204" s="31"/>
      <c r="F1204" s="31"/>
      <c r="G1204" s="31"/>
      <c r="H1204" s="31"/>
      <c r="I1204" s="31"/>
      <c r="J1204" s="31"/>
    </row>
    <row r="1205" spans="1:10" ht="18" customHeight="1" x14ac:dyDescent="0.2">
      <c r="A1205" s="3"/>
      <c r="B1205" s="4" t="s">
        <v>19</v>
      </c>
      <c r="C1205" s="3" t="s">
        <v>20</v>
      </c>
      <c r="D1205" s="3" t="s">
        <v>6</v>
      </c>
      <c r="E1205" s="273" t="s">
        <v>33</v>
      </c>
      <c r="F1205" s="273"/>
      <c r="G1205" s="12" t="s">
        <v>21</v>
      </c>
      <c r="H1205" s="4" t="s">
        <v>22</v>
      </c>
      <c r="I1205" s="4" t="s">
        <v>23</v>
      </c>
      <c r="J1205" s="4" t="s">
        <v>7</v>
      </c>
    </row>
    <row r="1206" spans="1:10" ht="24" customHeight="1" x14ac:dyDescent="0.2">
      <c r="A1206" s="14" t="s">
        <v>34</v>
      </c>
      <c r="B1206" s="15" t="s">
        <v>326</v>
      </c>
      <c r="C1206" s="14" t="s">
        <v>25</v>
      </c>
      <c r="D1206" s="14" t="s">
        <v>327</v>
      </c>
      <c r="E1206" s="287" t="s">
        <v>36</v>
      </c>
      <c r="F1206" s="287"/>
      <c r="G1206" s="16" t="s">
        <v>29</v>
      </c>
      <c r="H1206" s="18">
        <v>1</v>
      </c>
      <c r="I1206" s="17">
        <v>19.54</v>
      </c>
      <c r="J1206" s="17">
        <v>19.54</v>
      </c>
    </row>
    <row r="1207" spans="1:10" ht="25.9" customHeight="1" x14ac:dyDescent="0.2">
      <c r="A1207" s="19" t="s">
        <v>35</v>
      </c>
      <c r="B1207" s="20" t="s">
        <v>537</v>
      </c>
      <c r="C1207" s="19" t="s">
        <v>25</v>
      </c>
      <c r="D1207" s="19" t="s">
        <v>538</v>
      </c>
      <c r="E1207" s="286" t="s">
        <v>36</v>
      </c>
      <c r="F1207" s="286"/>
      <c r="G1207" s="21" t="s">
        <v>29</v>
      </c>
      <c r="H1207" s="22">
        <v>1</v>
      </c>
      <c r="I1207" s="23">
        <v>0.19</v>
      </c>
      <c r="J1207" s="23">
        <v>0.19</v>
      </c>
    </row>
    <row r="1208" spans="1:10" ht="24" customHeight="1" x14ac:dyDescent="0.2">
      <c r="A1208" s="24" t="s">
        <v>39</v>
      </c>
      <c r="B1208" s="25" t="s">
        <v>118</v>
      </c>
      <c r="C1208" s="24" t="s">
        <v>25</v>
      </c>
      <c r="D1208" s="24" t="s">
        <v>119</v>
      </c>
      <c r="E1208" s="285" t="s">
        <v>72</v>
      </c>
      <c r="F1208" s="285"/>
      <c r="G1208" s="26" t="s">
        <v>29</v>
      </c>
      <c r="H1208" s="27">
        <v>1</v>
      </c>
      <c r="I1208" s="28">
        <v>15.71</v>
      </c>
      <c r="J1208" s="28">
        <v>15.71</v>
      </c>
    </row>
    <row r="1209" spans="1:10" ht="25.9" customHeight="1" x14ac:dyDescent="0.2">
      <c r="A1209" s="24" t="s">
        <v>39</v>
      </c>
      <c r="B1209" s="25" t="s">
        <v>74</v>
      </c>
      <c r="C1209" s="24" t="s">
        <v>25</v>
      </c>
      <c r="D1209" s="24" t="s">
        <v>203</v>
      </c>
      <c r="E1209" s="285" t="s">
        <v>75</v>
      </c>
      <c r="F1209" s="285"/>
      <c r="G1209" s="26" t="s">
        <v>29</v>
      </c>
      <c r="H1209" s="27">
        <v>1</v>
      </c>
      <c r="I1209" s="28">
        <v>0.42</v>
      </c>
      <c r="J1209" s="28">
        <v>0.42</v>
      </c>
    </row>
    <row r="1210" spans="1:10" ht="25.9" customHeight="1" x14ac:dyDescent="0.2">
      <c r="A1210" s="24" t="s">
        <v>39</v>
      </c>
      <c r="B1210" s="25" t="s">
        <v>76</v>
      </c>
      <c r="C1210" s="24" t="s">
        <v>25</v>
      </c>
      <c r="D1210" s="24" t="s">
        <v>204</v>
      </c>
      <c r="E1210" s="285" t="s">
        <v>77</v>
      </c>
      <c r="F1210" s="285"/>
      <c r="G1210" s="26" t="s">
        <v>29</v>
      </c>
      <c r="H1210" s="27">
        <v>1</v>
      </c>
      <c r="I1210" s="28">
        <v>0.63</v>
      </c>
      <c r="J1210" s="28">
        <v>0.63</v>
      </c>
    </row>
    <row r="1211" spans="1:10" ht="25.9" customHeight="1" x14ac:dyDescent="0.2">
      <c r="A1211" s="24" t="s">
        <v>39</v>
      </c>
      <c r="B1211" s="25" t="s">
        <v>78</v>
      </c>
      <c r="C1211" s="24" t="s">
        <v>25</v>
      </c>
      <c r="D1211" s="24" t="s">
        <v>193</v>
      </c>
      <c r="E1211" s="285" t="s">
        <v>75</v>
      </c>
      <c r="F1211" s="285"/>
      <c r="G1211" s="26" t="s">
        <v>29</v>
      </c>
      <c r="H1211" s="27">
        <v>1</v>
      </c>
      <c r="I1211" s="28">
        <v>0.99</v>
      </c>
      <c r="J1211" s="28">
        <v>0.99</v>
      </c>
    </row>
    <row r="1212" spans="1:10" ht="25.9" customHeight="1" x14ac:dyDescent="0.2">
      <c r="A1212" s="24" t="s">
        <v>39</v>
      </c>
      <c r="B1212" s="25" t="s">
        <v>79</v>
      </c>
      <c r="C1212" s="24" t="s">
        <v>25</v>
      </c>
      <c r="D1212" s="24" t="s">
        <v>194</v>
      </c>
      <c r="E1212" s="285" t="s">
        <v>80</v>
      </c>
      <c r="F1212" s="285"/>
      <c r="G1212" s="26" t="s">
        <v>29</v>
      </c>
      <c r="H1212" s="27">
        <v>1</v>
      </c>
      <c r="I1212" s="28">
        <v>0.01</v>
      </c>
      <c r="J1212" s="28">
        <v>0.01</v>
      </c>
    </row>
    <row r="1213" spans="1:10" ht="25.9" customHeight="1" x14ac:dyDescent="0.2">
      <c r="A1213" s="24" t="s">
        <v>39</v>
      </c>
      <c r="B1213" s="25" t="s">
        <v>471</v>
      </c>
      <c r="C1213" s="24" t="s">
        <v>25</v>
      </c>
      <c r="D1213" s="24" t="s">
        <v>472</v>
      </c>
      <c r="E1213" s="285" t="s">
        <v>69</v>
      </c>
      <c r="F1213" s="285"/>
      <c r="G1213" s="26" t="s">
        <v>29</v>
      </c>
      <c r="H1213" s="27">
        <v>1</v>
      </c>
      <c r="I1213" s="28">
        <v>0.43</v>
      </c>
      <c r="J1213" s="28">
        <v>0.43</v>
      </c>
    </row>
    <row r="1214" spans="1:10" ht="25.9" customHeight="1" x14ac:dyDescent="0.2">
      <c r="A1214" s="24" t="s">
        <v>39</v>
      </c>
      <c r="B1214" s="25" t="s">
        <v>473</v>
      </c>
      <c r="C1214" s="24" t="s">
        <v>25</v>
      </c>
      <c r="D1214" s="24" t="s">
        <v>474</v>
      </c>
      <c r="E1214" s="285" t="s">
        <v>69</v>
      </c>
      <c r="F1214" s="285"/>
      <c r="G1214" s="26" t="s">
        <v>29</v>
      </c>
      <c r="H1214" s="27">
        <v>1</v>
      </c>
      <c r="I1214" s="28">
        <v>1.1599999999999999</v>
      </c>
      <c r="J1214" s="28">
        <v>1.1599999999999999</v>
      </c>
    </row>
    <row r="1215" spans="1:10" ht="25.5" x14ac:dyDescent="0.2">
      <c r="A1215" s="29"/>
      <c r="B1215" s="29"/>
      <c r="C1215" s="29"/>
      <c r="D1215" s="29"/>
      <c r="E1215" s="29" t="s">
        <v>44</v>
      </c>
      <c r="F1215" s="30">
        <v>8.5626581999999996</v>
      </c>
      <c r="G1215" s="29" t="s">
        <v>45</v>
      </c>
      <c r="H1215" s="30">
        <v>7.34</v>
      </c>
      <c r="I1215" s="29" t="s">
        <v>46</v>
      </c>
      <c r="J1215" s="30">
        <v>15.9</v>
      </c>
    </row>
    <row r="1216" spans="1:10" ht="15" thickBot="1" x14ac:dyDescent="0.25">
      <c r="A1216" s="29"/>
      <c r="B1216" s="29"/>
      <c r="C1216" s="29"/>
      <c r="D1216" s="29"/>
      <c r="E1216" s="29" t="s">
        <v>47</v>
      </c>
      <c r="F1216" s="30">
        <v>4.7699999999999996</v>
      </c>
      <c r="G1216" s="29"/>
      <c r="H1216" s="284" t="s">
        <v>48</v>
      </c>
      <c r="I1216" s="284"/>
      <c r="J1216" s="30">
        <v>24.31</v>
      </c>
    </row>
    <row r="1217" spans="1:10" ht="1.1499999999999999" customHeight="1" thickTop="1" x14ac:dyDescent="0.2">
      <c r="A1217" s="31"/>
      <c r="B1217" s="31"/>
      <c r="C1217" s="31"/>
      <c r="D1217" s="31"/>
      <c r="E1217" s="31"/>
      <c r="F1217" s="31"/>
      <c r="G1217" s="31"/>
      <c r="H1217" s="31"/>
      <c r="I1217" s="31"/>
      <c r="J1217" s="31"/>
    </row>
    <row r="1218" spans="1:10" ht="18" customHeight="1" x14ac:dyDescent="0.2">
      <c r="A1218" s="3"/>
      <c r="B1218" s="4" t="s">
        <v>19</v>
      </c>
      <c r="C1218" s="3" t="s">
        <v>20</v>
      </c>
      <c r="D1218" s="3" t="s">
        <v>6</v>
      </c>
      <c r="E1218" s="273" t="s">
        <v>33</v>
      </c>
      <c r="F1218" s="273"/>
      <c r="G1218" s="12" t="s">
        <v>21</v>
      </c>
      <c r="H1218" s="4" t="s">
        <v>22</v>
      </c>
      <c r="I1218" s="4" t="s">
        <v>23</v>
      </c>
      <c r="J1218" s="4" t="s">
        <v>7</v>
      </c>
    </row>
    <row r="1219" spans="1:10" ht="39" customHeight="1" x14ac:dyDescent="0.2">
      <c r="A1219" s="14" t="s">
        <v>34</v>
      </c>
      <c r="B1219" s="15" t="s">
        <v>339</v>
      </c>
      <c r="C1219" s="14" t="s">
        <v>25</v>
      </c>
      <c r="D1219" s="14" t="s">
        <v>340</v>
      </c>
      <c r="E1219" s="287" t="s">
        <v>50</v>
      </c>
      <c r="F1219" s="287"/>
      <c r="G1219" s="16" t="s">
        <v>52</v>
      </c>
      <c r="H1219" s="18">
        <v>1</v>
      </c>
      <c r="I1219" s="17">
        <v>18.989999999999998</v>
      </c>
      <c r="J1219" s="17">
        <v>18.989999999999998</v>
      </c>
    </row>
    <row r="1220" spans="1:10" ht="25.9" customHeight="1" x14ac:dyDescent="0.2">
      <c r="A1220" s="19" t="s">
        <v>35</v>
      </c>
      <c r="B1220" s="20" t="s">
        <v>539</v>
      </c>
      <c r="C1220" s="19" t="s">
        <v>25</v>
      </c>
      <c r="D1220" s="19" t="s">
        <v>540</v>
      </c>
      <c r="E1220" s="286" t="s">
        <v>36</v>
      </c>
      <c r="F1220" s="286"/>
      <c r="G1220" s="21" t="s">
        <v>29</v>
      </c>
      <c r="H1220" s="22">
        <v>1</v>
      </c>
      <c r="I1220" s="23">
        <v>18.329999999999998</v>
      </c>
      <c r="J1220" s="23">
        <v>18.329999999999998</v>
      </c>
    </row>
    <row r="1221" spans="1:10" ht="39" customHeight="1" x14ac:dyDescent="0.2">
      <c r="A1221" s="19" t="s">
        <v>35</v>
      </c>
      <c r="B1221" s="20" t="s">
        <v>541</v>
      </c>
      <c r="C1221" s="19" t="s">
        <v>25</v>
      </c>
      <c r="D1221" s="19" t="s">
        <v>542</v>
      </c>
      <c r="E1221" s="286" t="s">
        <v>50</v>
      </c>
      <c r="F1221" s="286"/>
      <c r="G1221" s="21" t="s">
        <v>29</v>
      </c>
      <c r="H1221" s="22">
        <v>1</v>
      </c>
      <c r="I1221" s="23">
        <v>0.57999999999999996</v>
      </c>
      <c r="J1221" s="23">
        <v>0.57999999999999996</v>
      </c>
    </row>
    <row r="1222" spans="1:10" ht="39" customHeight="1" x14ac:dyDescent="0.2">
      <c r="A1222" s="19" t="s">
        <v>35</v>
      </c>
      <c r="B1222" s="20" t="s">
        <v>543</v>
      </c>
      <c r="C1222" s="19" t="s">
        <v>25</v>
      </c>
      <c r="D1222" s="19" t="s">
        <v>544</v>
      </c>
      <c r="E1222" s="286" t="s">
        <v>50</v>
      </c>
      <c r="F1222" s="286"/>
      <c r="G1222" s="21" t="s">
        <v>29</v>
      </c>
      <c r="H1222" s="22">
        <v>1</v>
      </c>
      <c r="I1222" s="23">
        <v>0.08</v>
      </c>
      <c r="J1222" s="23">
        <v>0.08</v>
      </c>
    </row>
    <row r="1223" spans="1:10" ht="25.5" x14ac:dyDescent="0.2">
      <c r="A1223" s="29"/>
      <c r="B1223" s="29"/>
      <c r="C1223" s="29"/>
      <c r="D1223" s="29"/>
      <c r="E1223" s="29" t="s">
        <v>44</v>
      </c>
      <c r="F1223" s="30">
        <v>8.3795573000000001</v>
      </c>
      <c r="G1223" s="29" t="s">
        <v>45</v>
      </c>
      <c r="H1223" s="30">
        <v>7.18</v>
      </c>
      <c r="I1223" s="29" t="s">
        <v>46</v>
      </c>
      <c r="J1223" s="30">
        <v>15.56</v>
      </c>
    </row>
    <row r="1224" spans="1:10" ht="15" thickBot="1" x14ac:dyDescent="0.25">
      <c r="A1224" s="29"/>
      <c r="B1224" s="29"/>
      <c r="C1224" s="29"/>
      <c r="D1224" s="29"/>
      <c r="E1224" s="29" t="s">
        <v>47</v>
      </c>
      <c r="F1224" s="30">
        <v>4.63</v>
      </c>
      <c r="G1224" s="29"/>
      <c r="H1224" s="284" t="s">
        <v>48</v>
      </c>
      <c r="I1224" s="284"/>
      <c r="J1224" s="30">
        <v>23.62</v>
      </c>
    </row>
    <row r="1225" spans="1:10" ht="1.1499999999999999" customHeight="1" thickTop="1" x14ac:dyDescent="0.2">
      <c r="A1225" s="31"/>
      <c r="B1225" s="31"/>
      <c r="C1225" s="31"/>
      <c r="D1225" s="31"/>
      <c r="E1225" s="31"/>
      <c r="F1225" s="31"/>
      <c r="G1225" s="31"/>
      <c r="H1225" s="31"/>
      <c r="I1225" s="31"/>
      <c r="J1225" s="31"/>
    </row>
    <row r="1226" spans="1:10" ht="18" customHeight="1" x14ac:dyDescent="0.2">
      <c r="A1226" s="3"/>
      <c r="B1226" s="4" t="s">
        <v>19</v>
      </c>
      <c r="C1226" s="3" t="s">
        <v>20</v>
      </c>
      <c r="D1226" s="3" t="s">
        <v>6</v>
      </c>
      <c r="E1226" s="273" t="s">
        <v>33</v>
      </c>
      <c r="F1226" s="273"/>
      <c r="G1226" s="12" t="s">
        <v>21</v>
      </c>
      <c r="H1226" s="4" t="s">
        <v>22</v>
      </c>
      <c r="I1226" s="4" t="s">
        <v>23</v>
      </c>
      <c r="J1226" s="4" t="s">
        <v>7</v>
      </c>
    </row>
    <row r="1227" spans="1:10" ht="39" customHeight="1" x14ac:dyDescent="0.2">
      <c r="A1227" s="14" t="s">
        <v>34</v>
      </c>
      <c r="B1227" s="15" t="s">
        <v>337</v>
      </c>
      <c r="C1227" s="14" t="s">
        <v>25</v>
      </c>
      <c r="D1227" s="14" t="s">
        <v>338</v>
      </c>
      <c r="E1227" s="287" t="s">
        <v>50</v>
      </c>
      <c r="F1227" s="287"/>
      <c r="G1227" s="16" t="s">
        <v>51</v>
      </c>
      <c r="H1227" s="18">
        <v>1</v>
      </c>
      <c r="I1227" s="17">
        <v>24.25</v>
      </c>
      <c r="J1227" s="17">
        <v>24.25</v>
      </c>
    </row>
    <row r="1228" spans="1:10" ht="25.9" customHeight="1" x14ac:dyDescent="0.2">
      <c r="A1228" s="19" t="s">
        <v>35</v>
      </c>
      <c r="B1228" s="20" t="s">
        <v>539</v>
      </c>
      <c r="C1228" s="19" t="s">
        <v>25</v>
      </c>
      <c r="D1228" s="19" t="s">
        <v>540</v>
      </c>
      <c r="E1228" s="286" t="s">
        <v>36</v>
      </c>
      <c r="F1228" s="286"/>
      <c r="G1228" s="21" t="s">
        <v>29</v>
      </c>
      <c r="H1228" s="22">
        <v>1</v>
      </c>
      <c r="I1228" s="23">
        <v>18.329999999999998</v>
      </c>
      <c r="J1228" s="23">
        <v>18.329999999999998</v>
      </c>
    </row>
    <row r="1229" spans="1:10" ht="39" customHeight="1" x14ac:dyDescent="0.2">
      <c r="A1229" s="19" t="s">
        <v>35</v>
      </c>
      <c r="B1229" s="20" t="s">
        <v>541</v>
      </c>
      <c r="C1229" s="19" t="s">
        <v>25</v>
      </c>
      <c r="D1229" s="19" t="s">
        <v>542</v>
      </c>
      <c r="E1229" s="286" t="s">
        <v>50</v>
      </c>
      <c r="F1229" s="286"/>
      <c r="G1229" s="21" t="s">
        <v>29</v>
      </c>
      <c r="H1229" s="22">
        <v>1</v>
      </c>
      <c r="I1229" s="23">
        <v>0.57999999999999996</v>
      </c>
      <c r="J1229" s="23">
        <v>0.57999999999999996</v>
      </c>
    </row>
    <row r="1230" spans="1:10" ht="39" customHeight="1" x14ac:dyDescent="0.2">
      <c r="A1230" s="19" t="s">
        <v>35</v>
      </c>
      <c r="B1230" s="20" t="s">
        <v>543</v>
      </c>
      <c r="C1230" s="19" t="s">
        <v>25</v>
      </c>
      <c r="D1230" s="19" t="s">
        <v>544</v>
      </c>
      <c r="E1230" s="286" t="s">
        <v>50</v>
      </c>
      <c r="F1230" s="286"/>
      <c r="G1230" s="21" t="s">
        <v>29</v>
      </c>
      <c r="H1230" s="22">
        <v>1</v>
      </c>
      <c r="I1230" s="23">
        <v>0.08</v>
      </c>
      <c r="J1230" s="23">
        <v>0.08</v>
      </c>
    </row>
    <row r="1231" spans="1:10" ht="39" customHeight="1" x14ac:dyDescent="0.2">
      <c r="A1231" s="19" t="s">
        <v>35</v>
      </c>
      <c r="B1231" s="20" t="s">
        <v>545</v>
      </c>
      <c r="C1231" s="19" t="s">
        <v>25</v>
      </c>
      <c r="D1231" s="19" t="s">
        <v>546</v>
      </c>
      <c r="E1231" s="286" t="s">
        <v>50</v>
      </c>
      <c r="F1231" s="286"/>
      <c r="G1231" s="21" t="s">
        <v>29</v>
      </c>
      <c r="H1231" s="22">
        <v>1</v>
      </c>
      <c r="I1231" s="23">
        <v>0.73</v>
      </c>
      <c r="J1231" s="23">
        <v>0.73</v>
      </c>
    </row>
    <row r="1232" spans="1:10" ht="39" customHeight="1" x14ac:dyDescent="0.2">
      <c r="A1232" s="19" t="s">
        <v>35</v>
      </c>
      <c r="B1232" s="20" t="s">
        <v>547</v>
      </c>
      <c r="C1232" s="19" t="s">
        <v>25</v>
      </c>
      <c r="D1232" s="19" t="s">
        <v>548</v>
      </c>
      <c r="E1232" s="286" t="s">
        <v>50</v>
      </c>
      <c r="F1232" s="286"/>
      <c r="G1232" s="21" t="s">
        <v>29</v>
      </c>
      <c r="H1232" s="22">
        <v>1</v>
      </c>
      <c r="I1232" s="23">
        <v>4.53</v>
      </c>
      <c r="J1232" s="23">
        <v>4.53</v>
      </c>
    </row>
    <row r="1233" spans="1:10" ht="25.5" x14ac:dyDescent="0.2">
      <c r="A1233" s="29"/>
      <c r="B1233" s="29"/>
      <c r="C1233" s="29"/>
      <c r="D1233" s="29"/>
      <c r="E1233" s="29" t="s">
        <v>44</v>
      </c>
      <c r="F1233" s="30">
        <v>8.3795573000000001</v>
      </c>
      <c r="G1233" s="29" t="s">
        <v>45</v>
      </c>
      <c r="H1233" s="30">
        <v>7.18</v>
      </c>
      <c r="I1233" s="29" t="s">
        <v>46</v>
      </c>
      <c r="J1233" s="30">
        <v>15.56</v>
      </c>
    </row>
    <row r="1234" spans="1:10" ht="15" thickBot="1" x14ac:dyDescent="0.25">
      <c r="A1234" s="29"/>
      <c r="B1234" s="29"/>
      <c r="C1234" s="29"/>
      <c r="D1234" s="29"/>
      <c r="E1234" s="29" t="s">
        <v>47</v>
      </c>
      <c r="F1234" s="30">
        <v>5.92</v>
      </c>
      <c r="G1234" s="29"/>
      <c r="H1234" s="284" t="s">
        <v>48</v>
      </c>
      <c r="I1234" s="284"/>
      <c r="J1234" s="30">
        <v>30.17</v>
      </c>
    </row>
    <row r="1235" spans="1:10" ht="1.1499999999999999" customHeight="1" thickTop="1" x14ac:dyDescent="0.2">
      <c r="A1235" s="31"/>
      <c r="B1235" s="31"/>
      <c r="C1235" s="31"/>
      <c r="D1235" s="31"/>
      <c r="E1235" s="31"/>
      <c r="F1235" s="31"/>
      <c r="G1235" s="31"/>
      <c r="H1235" s="31"/>
      <c r="I1235" s="31"/>
      <c r="J1235" s="31"/>
    </row>
    <row r="1236" spans="1:10" ht="18" customHeight="1" x14ac:dyDescent="0.2">
      <c r="A1236" s="3"/>
      <c r="B1236" s="4" t="s">
        <v>19</v>
      </c>
      <c r="C1236" s="3" t="s">
        <v>20</v>
      </c>
      <c r="D1236" s="3" t="s">
        <v>6</v>
      </c>
      <c r="E1236" s="273" t="s">
        <v>33</v>
      </c>
      <c r="F1236" s="273"/>
      <c r="G1236" s="12" t="s">
        <v>21</v>
      </c>
      <c r="H1236" s="4" t="s">
        <v>22</v>
      </c>
      <c r="I1236" s="4" t="s">
        <v>23</v>
      </c>
      <c r="J1236" s="4" t="s">
        <v>7</v>
      </c>
    </row>
    <row r="1237" spans="1:10" ht="39" customHeight="1" x14ac:dyDescent="0.2">
      <c r="A1237" s="14" t="s">
        <v>34</v>
      </c>
      <c r="B1237" s="15" t="s">
        <v>541</v>
      </c>
      <c r="C1237" s="14" t="s">
        <v>25</v>
      </c>
      <c r="D1237" s="14" t="s">
        <v>542</v>
      </c>
      <c r="E1237" s="287" t="s">
        <v>50</v>
      </c>
      <c r="F1237" s="287"/>
      <c r="G1237" s="16" t="s">
        <v>29</v>
      </c>
      <c r="H1237" s="18">
        <v>1</v>
      </c>
      <c r="I1237" s="17">
        <v>0.57999999999999996</v>
      </c>
      <c r="J1237" s="17">
        <v>0.57999999999999996</v>
      </c>
    </row>
    <row r="1238" spans="1:10" ht="25.9" customHeight="1" x14ac:dyDescent="0.2">
      <c r="A1238" s="24" t="s">
        <v>39</v>
      </c>
      <c r="B1238" s="25" t="s">
        <v>549</v>
      </c>
      <c r="C1238" s="24" t="s">
        <v>25</v>
      </c>
      <c r="D1238" s="24" t="s">
        <v>550</v>
      </c>
      <c r="E1238" s="285" t="s">
        <v>69</v>
      </c>
      <c r="F1238" s="285"/>
      <c r="G1238" s="26" t="s">
        <v>30</v>
      </c>
      <c r="H1238" s="27">
        <v>5.3300000000000001E-5</v>
      </c>
      <c r="I1238" s="28">
        <v>10963.7</v>
      </c>
      <c r="J1238" s="28">
        <v>0.57999999999999996</v>
      </c>
    </row>
    <row r="1239" spans="1:10" ht="25.5" x14ac:dyDescent="0.2">
      <c r="A1239" s="29"/>
      <c r="B1239" s="29"/>
      <c r="C1239" s="29"/>
      <c r="D1239" s="29"/>
      <c r="E1239" s="29" t="s">
        <v>44</v>
      </c>
      <c r="F1239" s="30">
        <v>0</v>
      </c>
      <c r="G1239" s="29" t="s">
        <v>45</v>
      </c>
      <c r="H1239" s="30">
        <v>0</v>
      </c>
      <c r="I1239" s="29" t="s">
        <v>46</v>
      </c>
      <c r="J1239" s="30">
        <v>0</v>
      </c>
    </row>
    <row r="1240" spans="1:10" ht="15" thickBot="1" x14ac:dyDescent="0.25">
      <c r="A1240" s="29"/>
      <c r="B1240" s="29"/>
      <c r="C1240" s="29"/>
      <c r="D1240" s="29"/>
      <c r="E1240" s="29" t="s">
        <v>47</v>
      </c>
      <c r="F1240" s="30">
        <v>0.14000000000000001</v>
      </c>
      <c r="G1240" s="29"/>
      <c r="H1240" s="284" t="s">
        <v>48</v>
      </c>
      <c r="I1240" s="284"/>
      <c r="J1240" s="30">
        <v>0.72</v>
      </c>
    </row>
    <row r="1241" spans="1:10" ht="1.1499999999999999" customHeight="1" thickTop="1" x14ac:dyDescent="0.2">
      <c r="A1241" s="31"/>
      <c r="B1241" s="31"/>
      <c r="C1241" s="31"/>
      <c r="D1241" s="31"/>
      <c r="E1241" s="31"/>
      <c r="F1241" s="31"/>
      <c r="G1241" s="31"/>
      <c r="H1241" s="31"/>
      <c r="I1241" s="31"/>
      <c r="J1241" s="31"/>
    </row>
    <row r="1242" spans="1:10" ht="18" customHeight="1" x14ac:dyDescent="0.2">
      <c r="A1242" s="3"/>
      <c r="B1242" s="4" t="s">
        <v>19</v>
      </c>
      <c r="C1242" s="3" t="s">
        <v>20</v>
      </c>
      <c r="D1242" s="3" t="s">
        <v>6</v>
      </c>
      <c r="E1242" s="273" t="s">
        <v>33</v>
      </c>
      <c r="F1242" s="273"/>
      <c r="G1242" s="12" t="s">
        <v>21</v>
      </c>
      <c r="H1242" s="4" t="s">
        <v>22</v>
      </c>
      <c r="I1242" s="4" t="s">
        <v>23</v>
      </c>
      <c r="J1242" s="4" t="s">
        <v>7</v>
      </c>
    </row>
    <row r="1243" spans="1:10" ht="39" customHeight="1" x14ac:dyDescent="0.2">
      <c r="A1243" s="14" t="s">
        <v>34</v>
      </c>
      <c r="B1243" s="15" t="s">
        <v>543</v>
      </c>
      <c r="C1243" s="14" t="s">
        <v>25</v>
      </c>
      <c r="D1243" s="14" t="s">
        <v>544</v>
      </c>
      <c r="E1243" s="287" t="s">
        <v>50</v>
      </c>
      <c r="F1243" s="287"/>
      <c r="G1243" s="16" t="s">
        <v>29</v>
      </c>
      <c r="H1243" s="18">
        <v>1</v>
      </c>
      <c r="I1243" s="17">
        <v>0.08</v>
      </c>
      <c r="J1243" s="17">
        <v>0.08</v>
      </c>
    </row>
    <row r="1244" spans="1:10" ht="25.9" customHeight="1" x14ac:dyDescent="0.2">
      <c r="A1244" s="24" t="s">
        <v>39</v>
      </c>
      <c r="B1244" s="25" t="s">
        <v>549</v>
      </c>
      <c r="C1244" s="24" t="s">
        <v>25</v>
      </c>
      <c r="D1244" s="24" t="s">
        <v>550</v>
      </c>
      <c r="E1244" s="285" t="s">
        <v>69</v>
      </c>
      <c r="F1244" s="285"/>
      <c r="G1244" s="26" t="s">
        <v>30</v>
      </c>
      <c r="H1244" s="27">
        <v>7.4000000000000003E-6</v>
      </c>
      <c r="I1244" s="28">
        <v>10963.7</v>
      </c>
      <c r="J1244" s="28">
        <v>0.08</v>
      </c>
    </row>
    <row r="1245" spans="1:10" ht="25.5" x14ac:dyDescent="0.2">
      <c r="A1245" s="29"/>
      <c r="B1245" s="29"/>
      <c r="C1245" s="29"/>
      <c r="D1245" s="29"/>
      <c r="E1245" s="29" t="s">
        <v>44</v>
      </c>
      <c r="F1245" s="30">
        <v>0</v>
      </c>
      <c r="G1245" s="29" t="s">
        <v>45</v>
      </c>
      <c r="H1245" s="30">
        <v>0</v>
      </c>
      <c r="I1245" s="29" t="s">
        <v>46</v>
      </c>
      <c r="J1245" s="30">
        <v>0</v>
      </c>
    </row>
    <row r="1246" spans="1:10" ht="15" thickBot="1" x14ac:dyDescent="0.25">
      <c r="A1246" s="29"/>
      <c r="B1246" s="29"/>
      <c r="C1246" s="29"/>
      <c r="D1246" s="29"/>
      <c r="E1246" s="29" t="s">
        <v>47</v>
      </c>
      <c r="F1246" s="30">
        <v>0.01</v>
      </c>
      <c r="G1246" s="29"/>
      <c r="H1246" s="284" t="s">
        <v>48</v>
      </c>
      <c r="I1246" s="284"/>
      <c r="J1246" s="30">
        <v>0.09</v>
      </c>
    </row>
    <row r="1247" spans="1:10" ht="1.1499999999999999" customHeight="1" thickTop="1" x14ac:dyDescent="0.2">
      <c r="A1247" s="31"/>
      <c r="B1247" s="31"/>
      <c r="C1247" s="31"/>
      <c r="D1247" s="31"/>
      <c r="E1247" s="31"/>
      <c r="F1247" s="31"/>
      <c r="G1247" s="31"/>
      <c r="H1247" s="31"/>
      <c r="I1247" s="31"/>
      <c r="J1247" s="31"/>
    </row>
    <row r="1248" spans="1:10" ht="18" customHeight="1" x14ac:dyDescent="0.2">
      <c r="A1248" s="3"/>
      <c r="B1248" s="4" t="s">
        <v>19</v>
      </c>
      <c r="C1248" s="3" t="s">
        <v>20</v>
      </c>
      <c r="D1248" s="3" t="s">
        <v>6</v>
      </c>
      <c r="E1248" s="273" t="s">
        <v>33</v>
      </c>
      <c r="F1248" s="273"/>
      <c r="G1248" s="12" t="s">
        <v>21</v>
      </c>
      <c r="H1248" s="4" t="s">
        <v>22</v>
      </c>
      <c r="I1248" s="4" t="s">
        <v>23</v>
      </c>
      <c r="J1248" s="4" t="s">
        <v>7</v>
      </c>
    </row>
    <row r="1249" spans="1:10" ht="39" customHeight="1" x14ac:dyDescent="0.2">
      <c r="A1249" s="14" t="s">
        <v>34</v>
      </c>
      <c r="B1249" s="15" t="s">
        <v>545</v>
      </c>
      <c r="C1249" s="14" t="s">
        <v>25</v>
      </c>
      <c r="D1249" s="14" t="s">
        <v>546</v>
      </c>
      <c r="E1249" s="287" t="s">
        <v>50</v>
      </c>
      <c r="F1249" s="287"/>
      <c r="G1249" s="16" t="s">
        <v>29</v>
      </c>
      <c r="H1249" s="18">
        <v>1</v>
      </c>
      <c r="I1249" s="17">
        <v>0.73</v>
      </c>
      <c r="J1249" s="17">
        <v>0.73</v>
      </c>
    </row>
    <row r="1250" spans="1:10" ht="25.9" customHeight="1" x14ac:dyDescent="0.2">
      <c r="A1250" s="24" t="s">
        <v>39</v>
      </c>
      <c r="B1250" s="25" t="s">
        <v>549</v>
      </c>
      <c r="C1250" s="24" t="s">
        <v>25</v>
      </c>
      <c r="D1250" s="24" t="s">
        <v>550</v>
      </c>
      <c r="E1250" s="285" t="s">
        <v>69</v>
      </c>
      <c r="F1250" s="285"/>
      <c r="G1250" s="26" t="s">
        <v>30</v>
      </c>
      <c r="H1250" s="27">
        <v>6.6699999999999995E-5</v>
      </c>
      <c r="I1250" s="28">
        <v>10963.7</v>
      </c>
      <c r="J1250" s="28">
        <v>0.73</v>
      </c>
    </row>
    <row r="1251" spans="1:10" ht="25.5" x14ac:dyDescent="0.2">
      <c r="A1251" s="29"/>
      <c r="B1251" s="29"/>
      <c r="C1251" s="29"/>
      <c r="D1251" s="29"/>
      <c r="E1251" s="29" t="s">
        <v>44</v>
      </c>
      <c r="F1251" s="30">
        <v>0</v>
      </c>
      <c r="G1251" s="29" t="s">
        <v>45</v>
      </c>
      <c r="H1251" s="30">
        <v>0</v>
      </c>
      <c r="I1251" s="29" t="s">
        <v>46</v>
      </c>
      <c r="J1251" s="30">
        <v>0</v>
      </c>
    </row>
    <row r="1252" spans="1:10" ht="15" thickBot="1" x14ac:dyDescent="0.25">
      <c r="A1252" s="29"/>
      <c r="B1252" s="29"/>
      <c r="C1252" s="29"/>
      <c r="D1252" s="29"/>
      <c r="E1252" s="29" t="s">
        <v>47</v>
      </c>
      <c r="F1252" s="30">
        <v>0.17</v>
      </c>
      <c r="G1252" s="29"/>
      <c r="H1252" s="284" t="s">
        <v>48</v>
      </c>
      <c r="I1252" s="284"/>
      <c r="J1252" s="30">
        <v>0.9</v>
      </c>
    </row>
    <row r="1253" spans="1:10" ht="1.1499999999999999" customHeight="1" thickTop="1" x14ac:dyDescent="0.2">
      <c r="A1253" s="31"/>
      <c r="B1253" s="31"/>
      <c r="C1253" s="31"/>
      <c r="D1253" s="31"/>
      <c r="E1253" s="31"/>
      <c r="F1253" s="31"/>
      <c r="G1253" s="31"/>
      <c r="H1253" s="31"/>
      <c r="I1253" s="31"/>
      <c r="J1253" s="31"/>
    </row>
    <row r="1254" spans="1:10" ht="18" customHeight="1" x14ac:dyDescent="0.2">
      <c r="A1254" s="3"/>
      <c r="B1254" s="4" t="s">
        <v>19</v>
      </c>
      <c r="C1254" s="3" t="s">
        <v>20</v>
      </c>
      <c r="D1254" s="3" t="s">
        <v>6</v>
      </c>
      <c r="E1254" s="273" t="s">
        <v>33</v>
      </c>
      <c r="F1254" s="273"/>
      <c r="G1254" s="12" t="s">
        <v>21</v>
      </c>
      <c r="H1254" s="4" t="s">
        <v>22</v>
      </c>
      <c r="I1254" s="4" t="s">
        <v>23</v>
      </c>
      <c r="J1254" s="4" t="s">
        <v>7</v>
      </c>
    </row>
    <row r="1255" spans="1:10" ht="39" customHeight="1" x14ac:dyDescent="0.2">
      <c r="A1255" s="14" t="s">
        <v>34</v>
      </c>
      <c r="B1255" s="15" t="s">
        <v>547</v>
      </c>
      <c r="C1255" s="14" t="s">
        <v>25</v>
      </c>
      <c r="D1255" s="14" t="s">
        <v>548</v>
      </c>
      <c r="E1255" s="287" t="s">
        <v>50</v>
      </c>
      <c r="F1255" s="287"/>
      <c r="G1255" s="16" t="s">
        <v>29</v>
      </c>
      <c r="H1255" s="18">
        <v>1</v>
      </c>
      <c r="I1255" s="17">
        <v>4.53</v>
      </c>
      <c r="J1255" s="17">
        <v>4.53</v>
      </c>
    </row>
    <row r="1256" spans="1:10" ht="24" customHeight="1" x14ac:dyDescent="0.2">
      <c r="A1256" s="24" t="s">
        <v>39</v>
      </c>
      <c r="B1256" s="25" t="s">
        <v>551</v>
      </c>
      <c r="C1256" s="24" t="s">
        <v>25</v>
      </c>
      <c r="D1256" s="24" t="s">
        <v>552</v>
      </c>
      <c r="E1256" s="285" t="s">
        <v>40</v>
      </c>
      <c r="F1256" s="285"/>
      <c r="G1256" s="26" t="s">
        <v>58</v>
      </c>
      <c r="H1256" s="27">
        <v>1.03</v>
      </c>
      <c r="I1256" s="28">
        <v>4.4000000000000004</v>
      </c>
      <c r="J1256" s="28">
        <v>4.53</v>
      </c>
    </row>
    <row r="1257" spans="1:10" ht="25.5" x14ac:dyDescent="0.2">
      <c r="A1257" s="29"/>
      <c r="B1257" s="29"/>
      <c r="C1257" s="29"/>
      <c r="D1257" s="29"/>
      <c r="E1257" s="29" t="s">
        <v>44</v>
      </c>
      <c r="F1257" s="30">
        <v>0</v>
      </c>
      <c r="G1257" s="29" t="s">
        <v>45</v>
      </c>
      <c r="H1257" s="30">
        <v>0</v>
      </c>
      <c r="I1257" s="29" t="s">
        <v>46</v>
      </c>
      <c r="J1257" s="30">
        <v>0</v>
      </c>
    </row>
    <row r="1258" spans="1:10" ht="15" thickBot="1" x14ac:dyDescent="0.25">
      <c r="A1258" s="29"/>
      <c r="B1258" s="29"/>
      <c r="C1258" s="29"/>
      <c r="D1258" s="29"/>
      <c r="E1258" s="29" t="s">
        <v>47</v>
      </c>
      <c r="F1258" s="30">
        <v>1.1000000000000001</v>
      </c>
      <c r="G1258" s="29"/>
      <c r="H1258" s="284" t="s">
        <v>48</v>
      </c>
      <c r="I1258" s="284"/>
      <c r="J1258" s="30">
        <v>5.63</v>
      </c>
    </row>
    <row r="1259" spans="1:10" ht="1.1499999999999999" customHeight="1" thickTop="1" x14ac:dyDescent="0.2">
      <c r="A1259" s="31"/>
      <c r="B1259" s="31"/>
      <c r="C1259" s="31"/>
      <c r="D1259" s="31"/>
      <c r="E1259" s="31"/>
      <c r="F1259" s="31"/>
      <c r="G1259" s="31"/>
      <c r="H1259" s="31"/>
      <c r="I1259" s="31"/>
      <c r="J1259" s="31"/>
    </row>
    <row r="1260" spans="1:10" ht="18" customHeight="1" x14ac:dyDescent="0.2">
      <c r="A1260" s="3"/>
      <c r="B1260" s="4" t="s">
        <v>19</v>
      </c>
      <c r="C1260" s="3" t="s">
        <v>20</v>
      </c>
      <c r="D1260" s="3" t="s">
        <v>6</v>
      </c>
      <c r="E1260" s="273" t="s">
        <v>33</v>
      </c>
      <c r="F1260" s="273"/>
      <c r="G1260" s="12" t="s">
        <v>21</v>
      </c>
      <c r="H1260" s="4" t="s">
        <v>22</v>
      </c>
      <c r="I1260" s="4" t="s">
        <v>23</v>
      </c>
      <c r="J1260" s="4" t="s">
        <v>7</v>
      </c>
    </row>
    <row r="1261" spans="1:10" ht="39" customHeight="1" x14ac:dyDescent="0.2">
      <c r="A1261" s="14" t="s">
        <v>34</v>
      </c>
      <c r="B1261" s="15" t="s">
        <v>373</v>
      </c>
      <c r="C1261" s="14" t="s">
        <v>25</v>
      </c>
      <c r="D1261" s="14" t="s">
        <v>374</v>
      </c>
      <c r="E1261" s="287" t="s">
        <v>55</v>
      </c>
      <c r="F1261" s="287"/>
      <c r="G1261" s="16" t="s">
        <v>27</v>
      </c>
      <c r="H1261" s="18">
        <v>1</v>
      </c>
      <c r="I1261" s="17">
        <v>386.97</v>
      </c>
      <c r="J1261" s="17">
        <v>386.97</v>
      </c>
    </row>
    <row r="1262" spans="1:10" ht="24" customHeight="1" x14ac:dyDescent="0.2">
      <c r="A1262" s="19" t="s">
        <v>35</v>
      </c>
      <c r="B1262" s="20" t="s">
        <v>37</v>
      </c>
      <c r="C1262" s="19" t="s">
        <v>25</v>
      </c>
      <c r="D1262" s="19" t="s">
        <v>38</v>
      </c>
      <c r="E1262" s="286" t="s">
        <v>36</v>
      </c>
      <c r="F1262" s="286"/>
      <c r="G1262" s="21" t="s">
        <v>29</v>
      </c>
      <c r="H1262" s="22">
        <v>2.0266999999999999</v>
      </c>
      <c r="I1262" s="23">
        <v>15.78</v>
      </c>
      <c r="J1262" s="23">
        <v>31.98</v>
      </c>
    </row>
    <row r="1263" spans="1:10" ht="25.9" customHeight="1" x14ac:dyDescent="0.2">
      <c r="A1263" s="19" t="s">
        <v>35</v>
      </c>
      <c r="B1263" s="20" t="s">
        <v>475</v>
      </c>
      <c r="C1263" s="19" t="s">
        <v>25</v>
      </c>
      <c r="D1263" s="19" t="s">
        <v>476</v>
      </c>
      <c r="E1263" s="286" t="s">
        <v>36</v>
      </c>
      <c r="F1263" s="286"/>
      <c r="G1263" s="21" t="s">
        <v>29</v>
      </c>
      <c r="H1263" s="22">
        <v>1.2767999999999999</v>
      </c>
      <c r="I1263" s="23">
        <v>15.68</v>
      </c>
      <c r="J1263" s="23">
        <v>20.02</v>
      </c>
    </row>
    <row r="1264" spans="1:10" ht="52.15" customHeight="1" x14ac:dyDescent="0.2">
      <c r="A1264" s="19" t="s">
        <v>35</v>
      </c>
      <c r="B1264" s="20" t="s">
        <v>481</v>
      </c>
      <c r="C1264" s="19" t="s">
        <v>25</v>
      </c>
      <c r="D1264" s="19" t="s">
        <v>1042</v>
      </c>
      <c r="E1264" s="286" t="s">
        <v>50</v>
      </c>
      <c r="F1264" s="286"/>
      <c r="G1264" s="21" t="s">
        <v>51</v>
      </c>
      <c r="H1264" s="22">
        <v>0.65720000000000001</v>
      </c>
      <c r="I1264" s="23">
        <v>3.96</v>
      </c>
      <c r="J1264" s="23">
        <v>2.6</v>
      </c>
    </row>
    <row r="1265" spans="1:10" ht="52.15" customHeight="1" x14ac:dyDescent="0.2">
      <c r="A1265" s="19" t="s">
        <v>35</v>
      </c>
      <c r="B1265" s="20" t="s">
        <v>482</v>
      </c>
      <c r="C1265" s="19" t="s">
        <v>25</v>
      </c>
      <c r="D1265" s="19" t="s">
        <v>1043</v>
      </c>
      <c r="E1265" s="286" t="s">
        <v>50</v>
      </c>
      <c r="F1265" s="286"/>
      <c r="G1265" s="21" t="s">
        <v>52</v>
      </c>
      <c r="H1265" s="22">
        <v>0.61970000000000003</v>
      </c>
      <c r="I1265" s="23">
        <v>1.2</v>
      </c>
      <c r="J1265" s="23">
        <v>0.74</v>
      </c>
    </row>
    <row r="1266" spans="1:10" ht="25.9" customHeight="1" x14ac:dyDescent="0.2">
      <c r="A1266" s="24" t="s">
        <v>39</v>
      </c>
      <c r="B1266" s="25" t="s">
        <v>65</v>
      </c>
      <c r="C1266" s="24" t="s">
        <v>25</v>
      </c>
      <c r="D1266" s="24" t="s">
        <v>66</v>
      </c>
      <c r="E1266" s="285" t="s">
        <v>40</v>
      </c>
      <c r="F1266" s="285"/>
      <c r="G1266" s="26" t="s">
        <v>27</v>
      </c>
      <c r="H1266" s="27">
        <v>0.76090000000000002</v>
      </c>
      <c r="I1266" s="28">
        <v>99.76</v>
      </c>
      <c r="J1266" s="28">
        <v>75.900000000000006</v>
      </c>
    </row>
    <row r="1267" spans="1:10" ht="24" customHeight="1" x14ac:dyDescent="0.2">
      <c r="A1267" s="24" t="s">
        <v>39</v>
      </c>
      <c r="B1267" s="25" t="s">
        <v>85</v>
      </c>
      <c r="C1267" s="24" t="s">
        <v>25</v>
      </c>
      <c r="D1267" s="24" t="s">
        <v>86</v>
      </c>
      <c r="E1267" s="285" t="s">
        <v>40</v>
      </c>
      <c r="F1267" s="285"/>
      <c r="G1267" s="26" t="s">
        <v>43</v>
      </c>
      <c r="H1267" s="27">
        <v>325.15890000000002</v>
      </c>
      <c r="I1267" s="28">
        <v>0.61</v>
      </c>
      <c r="J1267" s="28">
        <v>198.34</v>
      </c>
    </row>
    <row r="1268" spans="1:10" ht="25.9" customHeight="1" x14ac:dyDescent="0.2">
      <c r="A1268" s="24" t="s">
        <v>39</v>
      </c>
      <c r="B1268" s="25" t="s">
        <v>120</v>
      </c>
      <c r="C1268" s="24" t="s">
        <v>25</v>
      </c>
      <c r="D1268" s="24" t="s">
        <v>121</v>
      </c>
      <c r="E1268" s="285" t="s">
        <v>40</v>
      </c>
      <c r="F1268" s="285"/>
      <c r="G1268" s="26" t="s">
        <v>27</v>
      </c>
      <c r="H1268" s="27">
        <v>0.59119999999999995</v>
      </c>
      <c r="I1268" s="28">
        <v>97.09</v>
      </c>
      <c r="J1268" s="28">
        <v>57.39</v>
      </c>
    </row>
    <row r="1269" spans="1:10" ht="25.5" x14ac:dyDescent="0.2">
      <c r="A1269" s="29"/>
      <c r="B1269" s="29"/>
      <c r="C1269" s="29"/>
      <c r="D1269" s="29"/>
      <c r="E1269" s="29" t="s">
        <v>44</v>
      </c>
      <c r="F1269" s="30">
        <v>22.112122354461736</v>
      </c>
      <c r="G1269" s="29" t="s">
        <v>45</v>
      </c>
      <c r="H1269" s="30">
        <v>18.95</v>
      </c>
      <c r="I1269" s="29" t="s">
        <v>46</v>
      </c>
      <c r="J1269" s="30">
        <v>41.06</v>
      </c>
    </row>
    <row r="1270" spans="1:10" ht="15" thickBot="1" x14ac:dyDescent="0.25">
      <c r="A1270" s="29"/>
      <c r="B1270" s="29"/>
      <c r="C1270" s="29"/>
      <c r="D1270" s="29"/>
      <c r="E1270" s="29" t="s">
        <v>47</v>
      </c>
      <c r="F1270" s="30">
        <v>94.49</v>
      </c>
      <c r="G1270" s="29"/>
      <c r="H1270" s="284" t="s">
        <v>48</v>
      </c>
      <c r="I1270" s="284"/>
      <c r="J1270" s="30">
        <v>481.46</v>
      </c>
    </row>
    <row r="1271" spans="1:10" ht="1.1499999999999999" customHeight="1" thickTop="1" x14ac:dyDescent="0.2">
      <c r="A1271" s="31"/>
      <c r="B1271" s="31"/>
      <c r="C1271" s="31"/>
      <c r="D1271" s="31"/>
      <c r="E1271" s="31"/>
      <c r="F1271" s="31"/>
      <c r="G1271" s="31"/>
      <c r="H1271" s="31"/>
      <c r="I1271" s="31"/>
      <c r="J1271" s="31"/>
    </row>
    <row r="1272" spans="1:10" ht="18" customHeight="1" x14ac:dyDescent="0.2">
      <c r="A1272" s="3"/>
      <c r="B1272" s="4" t="s">
        <v>19</v>
      </c>
      <c r="C1272" s="3" t="s">
        <v>20</v>
      </c>
      <c r="D1272" s="3" t="s">
        <v>6</v>
      </c>
      <c r="E1272" s="273" t="s">
        <v>33</v>
      </c>
      <c r="F1272" s="273"/>
      <c r="G1272" s="12" t="s">
        <v>21</v>
      </c>
      <c r="H1272" s="4" t="s">
        <v>22</v>
      </c>
      <c r="I1272" s="4" t="s">
        <v>23</v>
      </c>
      <c r="J1272" s="4" t="s">
        <v>7</v>
      </c>
    </row>
    <row r="1273" spans="1:10" ht="39" customHeight="1" x14ac:dyDescent="0.2">
      <c r="A1273" s="14" t="s">
        <v>34</v>
      </c>
      <c r="B1273" s="15" t="s">
        <v>199</v>
      </c>
      <c r="C1273" s="14" t="s">
        <v>25</v>
      </c>
      <c r="D1273" s="14" t="s">
        <v>200</v>
      </c>
      <c r="E1273" s="287" t="s">
        <v>55</v>
      </c>
      <c r="F1273" s="287"/>
      <c r="G1273" s="16" t="s">
        <v>27</v>
      </c>
      <c r="H1273" s="18">
        <v>1</v>
      </c>
      <c r="I1273" s="17">
        <v>375.86</v>
      </c>
      <c r="J1273" s="17">
        <v>375.86</v>
      </c>
    </row>
    <row r="1274" spans="1:10" ht="24" customHeight="1" x14ac:dyDescent="0.2">
      <c r="A1274" s="19" t="s">
        <v>35</v>
      </c>
      <c r="B1274" s="20" t="s">
        <v>37</v>
      </c>
      <c r="C1274" s="19" t="s">
        <v>25</v>
      </c>
      <c r="D1274" s="19" t="s">
        <v>38</v>
      </c>
      <c r="E1274" s="286" t="s">
        <v>36</v>
      </c>
      <c r="F1274" s="286"/>
      <c r="G1274" s="21" t="s">
        <v>29</v>
      </c>
      <c r="H1274" s="22">
        <v>6.2858000000000001</v>
      </c>
      <c r="I1274" s="23">
        <v>15.78</v>
      </c>
      <c r="J1274" s="23">
        <v>99.18</v>
      </c>
    </row>
    <row r="1275" spans="1:10" ht="25.9" customHeight="1" x14ac:dyDescent="0.2">
      <c r="A1275" s="24" t="s">
        <v>39</v>
      </c>
      <c r="B1275" s="25" t="s">
        <v>65</v>
      </c>
      <c r="C1275" s="24" t="s">
        <v>25</v>
      </c>
      <c r="D1275" s="24" t="s">
        <v>66</v>
      </c>
      <c r="E1275" s="285" t="s">
        <v>40</v>
      </c>
      <c r="F1275" s="285"/>
      <c r="G1275" s="26" t="s">
        <v>27</v>
      </c>
      <c r="H1275" s="27">
        <v>0.8538</v>
      </c>
      <c r="I1275" s="28">
        <v>99.76</v>
      </c>
      <c r="J1275" s="28">
        <v>85.17</v>
      </c>
    </row>
    <row r="1276" spans="1:10" ht="24" customHeight="1" x14ac:dyDescent="0.2">
      <c r="A1276" s="24" t="s">
        <v>39</v>
      </c>
      <c r="B1276" s="25" t="s">
        <v>85</v>
      </c>
      <c r="C1276" s="24" t="s">
        <v>25</v>
      </c>
      <c r="D1276" s="24" t="s">
        <v>86</v>
      </c>
      <c r="E1276" s="285" t="s">
        <v>40</v>
      </c>
      <c r="F1276" s="285"/>
      <c r="G1276" s="26" t="s">
        <v>43</v>
      </c>
      <c r="H1276" s="27">
        <v>218.93</v>
      </c>
      <c r="I1276" s="28">
        <v>0.61</v>
      </c>
      <c r="J1276" s="28">
        <v>133.54</v>
      </c>
    </row>
    <row r="1277" spans="1:10" ht="25.9" customHeight="1" x14ac:dyDescent="0.2">
      <c r="A1277" s="24" t="s">
        <v>39</v>
      </c>
      <c r="B1277" s="25" t="s">
        <v>120</v>
      </c>
      <c r="C1277" s="24" t="s">
        <v>25</v>
      </c>
      <c r="D1277" s="24" t="s">
        <v>121</v>
      </c>
      <c r="E1277" s="285" t="s">
        <v>40</v>
      </c>
      <c r="F1277" s="285"/>
      <c r="G1277" s="26" t="s">
        <v>27</v>
      </c>
      <c r="H1277" s="27">
        <v>0.59709999999999996</v>
      </c>
      <c r="I1277" s="28">
        <v>97.09</v>
      </c>
      <c r="J1277" s="28">
        <v>57.97</v>
      </c>
    </row>
    <row r="1278" spans="1:10" ht="25.5" x14ac:dyDescent="0.2">
      <c r="A1278" s="29"/>
      <c r="B1278" s="29"/>
      <c r="C1278" s="29"/>
      <c r="D1278" s="29"/>
      <c r="E1278" s="29" t="s">
        <v>44</v>
      </c>
      <c r="F1278" s="30">
        <v>41.057676773116476</v>
      </c>
      <c r="G1278" s="29" t="s">
        <v>45</v>
      </c>
      <c r="H1278" s="30">
        <v>35.18</v>
      </c>
      <c r="I1278" s="29" t="s">
        <v>46</v>
      </c>
      <c r="J1278" s="30">
        <v>76.239999999999995</v>
      </c>
    </row>
    <row r="1279" spans="1:10" ht="15" thickBot="1" x14ac:dyDescent="0.25">
      <c r="A1279" s="29"/>
      <c r="B1279" s="29"/>
      <c r="C1279" s="29"/>
      <c r="D1279" s="29"/>
      <c r="E1279" s="29" t="s">
        <v>47</v>
      </c>
      <c r="F1279" s="30">
        <v>91.78</v>
      </c>
      <c r="G1279" s="29"/>
      <c r="H1279" s="284" t="s">
        <v>48</v>
      </c>
      <c r="I1279" s="284"/>
      <c r="J1279" s="30">
        <v>467.64</v>
      </c>
    </row>
    <row r="1280" spans="1:10" ht="1.1499999999999999" customHeight="1" thickTop="1" x14ac:dyDescent="0.2">
      <c r="A1280" s="31"/>
      <c r="B1280" s="31"/>
      <c r="C1280" s="31"/>
      <c r="D1280" s="31"/>
      <c r="E1280" s="31"/>
      <c r="F1280" s="31"/>
      <c r="G1280" s="31"/>
      <c r="H1280" s="31"/>
      <c r="I1280" s="31"/>
      <c r="J1280" s="31"/>
    </row>
    <row r="1281" spans="1:10" ht="18" customHeight="1" x14ac:dyDescent="0.2">
      <c r="A1281" s="3"/>
      <c r="B1281" s="4" t="s">
        <v>19</v>
      </c>
      <c r="C1281" s="3" t="s">
        <v>20</v>
      </c>
      <c r="D1281" s="3" t="s">
        <v>6</v>
      </c>
      <c r="E1281" s="273" t="s">
        <v>33</v>
      </c>
      <c r="F1281" s="273"/>
      <c r="G1281" s="12" t="s">
        <v>21</v>
      </c>
      <c r="H1281" s="4" t="s">
        <v>22</v>
      </c>
      <c r="I1281" s="4" t="s">
        <v>23</v>
      </c>
      <c r="J1281" s="4" t="s">
        <v>7</v>
      </c>
    </row>
    <row r="1282" spans="1:10" ht="39" customHeight="1" x14ac:dyDescent="0.2">
      <c r="A1282" s="14" t="s">
        <v>34</v>
      </c>
      <c r="B1282" s="15" t="s">
        <v>752</v>
      </c>
      <c r="C1282" s="14" t="s">
        <v>25</v>
      </c>
      <c r="D1282" s="14" t="s">
        <v>753</v>
      </c>
      <c r="E1282" s="287" t="s">
        <v>55</v>
      </c>
      <c r="F1282" s="287"/>
      <c r="G1282" s="16" t="s">
        <v>27</v>
      </c>
      <c r="H1282" s="18">
        <v>1</v>
      </c>
      <c r="I1282" s="17">
        <v>329.36</v>
      </c>
      <c r="J1282" s="17">
        <v>329.36</v>
      </c>
    </row>
    <row r="1283" spans="1:10" ht="24" customHeight="1" x14ac:dyDescent="0.2">
      <c r="A1283" s="19" t="s">
        <v>35</v>
      </c>
      <c r="B1283" s="20" t="s">
        <v>37</v>
      </c>
      <c r="C1283" s="19" t="s">
        <v>25</v>
      </c>
      <c r="D1283" s="19" t="s">
        <v>38</v>
      </c>
      <c r="E1283" s="286" t="s">
        <v>36</v>
      </c>
      <c r="F1283" s="286"/>
      <c r="G1283" s="21" t="s">
        <v>29</v>
      </c>
      <c r="H1283" s="22">
        <v>2.3433000000000002</v>
      </c>
      <c r="I1283" s="23">
        <v>15.78</v>
      </c>
      <c r="J1283" s="23">
        <v>36.97</v>
      </c>
    </row>
    <row r="1284" spans="1:10" ht="25.9" customHeight="1" x14ac:dyDescent="0.2">
      <c r="A1284" s="19" t="s">
        <v>35</v>
      </c>
      <c r="B1284" s="20" t="s">
        <v>475</v>
      </c>
      <c r="C1284" s="19" t="s">
        <v>25</v>
      </c>
      <c r="D1284" s="19" t="s">
        <v>476</v>
      </c>
      <c r="E1284" s="286" t="s">
        <v>36</v>
      </c>
      <c r="F1284" s="286"/>
      <c r="G1284" s="21" t="s">
        <v>29</v>
      </c>
      <c r="H1284" s="22">
        <v>1.4811000000000001</v>
      </c>
      <c r="I1284" s="23">
        <v>15.68</v>
      </c>
      <c r="J1284" s="23">
        <v>23.22</v>
      </c>
    </row>
    <row r="1285" spans="1:10" ht="52.15" customHeight="1" x14ac:dyDescent="0.2">
      <c r="A1285" s="19" t="s">
        <v>35</v>
      </c>
      <c r="B1285" s="20" t="s">
        <v>479</v>
      </c>
      <c r="C1285" s="19" t="s">
        <v>25</v>
      </c>
      <c r="D1285" s="19" t="s">
        <v>1036</v>
      </c>
      <c r="E1285" s="286" t="s">
        <v>50</v>
      </c>
      <c r="F1285" s="286"/>
      <c r="G1285" s="21" t="s">
        <v>51</v>
      </c>
      <c r="H1285" s="22">
        <v>0.76229999999999998</v>
      </c>
      <c r="I1285" s="23">
        <v>1.35</v>
      </c>
      <c r="J1285" s="23">
        <v>1.02</v>
      </c>
    </row>
    <row r="1286" spans="1:10" ht="52.15" customHeight="1" x14ac:dyDescent="0.2">
      <c r="A1286" s="19" t="s">
        <v>35</v>
      </c>
      <c r="B1286" s="20" t="s">
        <v>480</v>
      </c>
      <c r="C1286" s="19" t="s">
        <v>25</v>
      </c>
      <c r="D1286" s="19" t="s">
        <v>1037</v>
      </c>
      <c r="E1286" s="286" t="s">
        <v>50</v>
      </c>
      <c r="F1286" s="286"/>
      <c r="G1286" s="21" t="s">
        <v>52</v>
      </c>
      <c r="H1286" s="22">
        <v>0.71879999999999999</v>
      </c>
      <c r="I1286" s="23">
        <v>0.28999999999999998</v>
      </c>
      <c r="J1286" s="23">
        <v>0.2</v>
      </c>
    </row>
    <row r="1287" spans="1:10" ht="25.9" customHeight="1" x14ac:dyDescent="0.2">
      <c r="A1287" s="24" t="s">
        <v>39</v>
      </c>
      <c r="B1287" s="25" t="s">
        <v>65</v>
      </c>
      <c r="C1287" s="24" t="s">
        <v>25</v>
      </c>
      <c r="D1287" s="24" t="s">
        <v>66</v>
      </c>
      <c r="E1287" s="285" t="s">
        <v>40</v>
      </c>
      <c r="F1287" s="285"/>
      <c r="G1287" s="26" t="s">
        <v>27</v>
      </c>
      <c r="H1287" s="27">
        <v>0.82689999999999997</v>
      </c>
      <c r="I1287" s="28">
        <v>99.76</v>
      </c>
      <c r="J1287" s="28">
        <v>82.49</v>
      </c>
    </row>
    <row r="1288" spans="1:10" ht="24" customHeight="1" x14ac:dyDescent="0.2">
      <c r="A1288" s="24" t="s">
        <v>39</v>
      </c>
      <c r="B1288" s="25" t="s">
        <v>85</v>
      </c>
      <c r="C1288" s="24" t="s">
        <v>25</v>
      </c>
      <c r="D1288" s="24" t="s">
        <v>86</v>
      </c>
      <c r="E1288" s="285" t="s">
        <v>40</v>
      </c>
      <c r="F1288" s="285"/>
      <c r="G1288" s="26" t="s">
        <v>43</v>
      </c>
      <c r="H1288" s="27">
        <v>212.01939999999999</v>
      </c>
      <c r="I1288" s="28">
        <v>0.61</v>
      </c>
      <c r="J1288" s="28">
        <v>129.33000000000001</v>
      </c>
    </row>
    <row r="1289" spans="1:10" ht="25.9" customHeight="1" x14ac:dyDescent="0.2">
      <c r="A1289" s="24" t="s">
        <v>39</v>
      </c>
      <c r="B1289" s="25" t="s">
        <v>120</v>
      </c>
      <c r="C1289" s="24" t="s">
        <v>25</v>
      </c>
      <c r="D1289" s="24" t="s">
        <v>121</v>
      </c>
      <c r="E1289" s="285" t="s">
        <v>40</v>
      </c>
      <c r="F1289" s="285"/>
      <c r="G1289" s="26" t="s">
        <v>27</v>
      </c>
      <c r="H1289" s="27">
        <v>0.57820000000000005</v>
      </c>
      <c r="I1289" s="28">
        <v>97.09</v>
      </c>
      <c r="J1289" s="28">
        <v>56.13</v>
      </c>
    </row>
    <row r="1290" spans="1:10" ht="25.5" x14ac:dyDescent="0.2">
      <c r="A1290" s="29"/>
      <c r="B1290" s="29"/>
      <c r="C1290" s="29"/>
      <c r="D1290" s="29"/>
      <c r="E1290" s="29" t="s">
        <v>44</v>
      </c>
      <c r="F1290" s="30">
        <v>25.601809467391888</v>
      </c>
      <c r="G1290" s="29" t="s">
        <v>45</v>
      </c>
      <c r="H1290" s="30">
        <v>21.94</v>
      </c>
      <c r="I1290" s="29" t="s">
        <v>46</v>
      </c>
      <c r="J1290" s="30">
        <v>47.54</v>
      </c>
    </row>
    <row r="1291" spans="1:10" ht="15" thickBot="1" x14ac:dyDescent="0.25">
      <c r="A1291" s="29"/>
      <c r="B1291" s="29"/>
      <c r="C1291" s="29"/>
      <c r="D1291" s="29"/>
      <c r="E1291" s="29" t="s">
        <v>47</v>
      </c>
      <c r="F1291" s="30">
        <v>80.42</v>
      </c>
      <c r="G1291" s="29"/>
      <c r="H1291" s="284" t="s">
        <v>48</v>
      </c>
      <c r="I1291" s="284"/>
      <c r="J1291" s="30">
        <v>409.78</v>
      </c>
    </row>
    <row r="1292" spans="1:10" ht="1.1499999999999999" customHeight="1" thickTop="1" x14ac:dyDescent="0.2">
      <c r="A1292" s="31"/>
      <c r="B1292" s="31"/>
      <c r="C1292" s="31"/>
      <c r="D1292" s="31"/>
      <c r="E1292" s="31"/>
      <c r="F1292" s="31"/>
      <c r="G1292" s="31"/>
      <c r="H1292" s="31"/>
      <c r="I1292" s="31"/>
      <c r="J1292" s="31"/>
    </row>
    <row r="1293" spans="1:10" ht="18" customHeight="1" x14ac:dyDescent="0.2">
      <c r="A1293" s="3"/>
      <c r="B1293" s="4" t="s">
        <v>19</v>
      </c>
      <c r="C1293" s="3" t="s">
        <v>20</v>
      </c>
      <c r="D1293" s="3" t="s">
        <v>6</v>
      </c>
      <c r="E1293" s="273" t="s">
        <v>33</v>
      </c>
      <c r="F1293" s="273"/>
      <c r="G1293" s="12" t="s">
        <v>21</v>
      </c>
      <c r="H1293" s="4" t="s">
        <v>22</v>
      </c>
      <c r="I1293" s="4" t="s">
        <v>23</v>
      </c>
      <c r="J1293" s="4" t="s">
        <v>7</v>
      </c>
    </row>
    <row r="1294" spans="1:10" ht="39" customHeight="1" x14ac:dyDescent="0.2">
      <c r="A1294" s="14" t="s">
        <v>34</v>
      </c>
      <c r="B1294" s="15" t="s">
        <v>341</v>
      </c>
      <c r="C1294" s="14" t="s">
        <v>25</v>
      </c>
      <c r="D1294" s="14" t="s">
        <v>342</v>
      </c>
      <c r="E1294" s="287" t="s">
        <v>55</v>
      </c>
      <c r="F1294" s="287"/>
      <c r="G1294" s="16" t="s">
        <v>27</v>
      </c>
      <c r="H1294" s="18">
        <v>1</v>
      </c>
      <c r="I1294" s="17">
        <v>327.33</v>
      </c>
      <c r="J1294" s="17">
        <v>327.33</v>
      </c>
    </row>
    <row r="1295" spans="1:10" ht="24" customHeight="1" x14ac:dyDescent="0.2">
      <c r="A1295" s="19" t="s">
        <v>35</v>
      </c>
      <c r="B1295" s="20" t="s">
        <v>37</v>
      </c>
      <c r="C1295" s="19" t="s">
        <v>25</v>
      </c>
      <c r="D1295" s="19" t="s">
        <v>38</v>
      </c>
      <c r="E1295" s="286" t="s">
        <v>36</v>
      </c>
      <c r="F1295" s="286"/>
      <c r="G1295" s="21" t="s">
        <v>29</v>
      </c>
      <c r="H1295" s="22">
        <v>2.1057999999999999</v>
      </c>
      <c r="I1295" s="23">
        <v>15.78</v>
      </c>
      <c r="J1295" s="23">
        <v>33.22</v>
      </c>
    </row>
    <row r="1296" spans="1:10" ht="25.9" customHeight="1" x14ac:dyDescent="0.2">
      <c r="A1296" s="19" t="s">
        <v>35</v>
      </c>
      <c r="B1296" s="20" t="s">
        <v>475</v>
      </c>
      <c r="C1296" s="19" t="s">
        <v>25</v>
      </c>
      <c r="D1296" s="19" t="s">
        <v>476</v>
      </c>
      <c r="E1296" s="286" t="s">
        <v>36</v>
      </c>
      <c r="F1296" s="286"/>
      <c r="G1296" s="21" t="s">
        <v>29</v>
      </c>
      <c r="H1296" s="22">
        <v>1.3314999999999999</v>
      </c>
      <c r="I1296" s="23">
        <v>15.68</v>
      </c>
      <c r="J1296" s="23">
        <v>20.87</v>
      </c>
    </row>
    <row r="1297" spans="1:10" ht="52.15" customHeight="1" x14ac:dyDescent="0.2">
      <c r="A1297" s="19" t="s">
        <v>35</v>
      </c>
      <c r="B1297" s="20" t="s">
        <v>481</v>
      </c>
      <c r="C1297" s="19" t="s">
        <v>25</v>
      </c>
      <c r="D1297" s="19" t="s">
        <v>1042</v>
      </c>
      <c r="E1297" s="286" t="s">
        <v>50</v>
      </c>
      <c r="F1297" s="286"/>
      <c r="G1297" s="21" t="s">
        <v>51</v>
      </c>
      <c r="H1297" s="22">
        <v>0.68530000000000002</v>
      </c>
      <c r="I1297" s="23">
        <v>3.96</v>
      </c>
      <c r="J1297" s="23">
        <v>2.71</v>
      </c>
    </row>
    <row r="1298" spans="1:10" ht="52.15" customHeight="1" x14ac:dyDescent="0.2">
      <c r="A1298" s="19" t="s">
        <v>35</v>
      </c>
      <c r="B1298" s="20" t="s">
        <v>482</v>
      </c>
      <c r="C1298" s="19" t="s">
        <v>25</v>
      </c>
      <c r="D1298" s="19" t="s">
        <v>1043</v>
      </c>
      <c r="E1298" s="286" t="s">
        <v>50</v>
      </c>
      <c r="F1298" s="286"/>
      <c r="G1298" s="21" t="s">
        <v>52</v>
      </c>
      <c r="H1298" s="22">
        <v>0.6462</v>
      </c>
      <c r="I1298" s="23">
        <v>1.2</v>
      </c>
      <c r="J1298" s="23">
        <v>0.77</v>
      </c>
    </row>
    <row r="1299" spans="1:10" ht="25.9" customHeight="1" x14ac:dyDescent="0.2">
      <c r="A1299" s="24" t="s">
        <v>39</v>
      </c>
      <c r="B1299" s="25" t="s">
        <v>65</v>
      </c>
      <c r="C1299" s="24" t="s">
        <v>25</v>
      </c>
      <c r="D1299" s="24" t="s">
        <v>66</v>
      </c>
      <c r="E1299" s="285" t="s">
        <v>40</v>
      </c>
      <c r="F1299" s="285"/>
      <c r="G1299" s="26" t="s">
        <v>27</v>
      </c>
      <c r="H1299" s="27">
        <v>0.83250000000000002</v>
      </c>
      <c r="I1299" s="28">
        <v>99.76</v>
      </c>
      <c r="J1299" s="28">
        <v>83.05</v>
      </c>
    </row>
    <row r="1300" spans="1:10" ht="24" customHeight="1" x14ac:dyDescent="0.2">
      <c r="A1300" s="24" t="s">
        <v>39</v>
      </c>
      <c r="B1300" s="25" t="s">
        <v>85</v>
      </c>
      <c r="C1300" s="24" t="s">
        <v>25</v>
      </c>
      <c r="D1300" s="24" t="s">
        <v>86</v>
      </c>
      <c r="E1300" s="285" t="s">
        <v>40</v>
      </c>
      <c r="F1300" s="285"/>
      <c r="G1300" s="26" t="s">
        <v>43</v>
      </c>
      <c r="H1300" s="27">
        <v>213.45310000000001</v>
      </c>
      <c r="I1300" s="28">
        <v>0.61</v>
      </c>
      <c r="J1300" s="28">
        <v>130.19999999999999</v>
      </c>
    </row>
    <row r="1301" spans="1:10" ht="25.9" customHeight="1" x14ac:dyDescent="0.2">
      <c r="A1301" s="24" t="s">
        <v>39</v>
      </c>
      <c r="B1301" s="25" t="s">
        <v>120</v>
      </c>
      <c r="C1301" s="24" t="s">
        <v>25</v>
      </c>
      <c r="D1301" s="24" t="s">
        <v>121</v>
      </c>
      <c r="E1301" s="285" t="s">
        <v>40</v>
      </c>
      <c r="F1301" s="285"/>
      <c r="G1301" s="26" t="s">
        <v>27</v>
      </c>
      <c r="H1301" s="27">
        <v>0.58209999999999995</v>
      </c>
      <c r="I1301" s="28">
        <v>97.09</v>
      </c>
      <c r="J1301" s="28">
        <v>56.51</v>
      </c>
    </row>
    <row r="1302" spans="1:10" ht="25.5" x14ac:dyDescent="0.2">
      <c r="A1302" s="29"/>
      <c r="B1302" s="29"/>
      <c r="C1302" s="29"/>
      <c r="D1302" s="29"/>
      <c r="E1302" s="29" t="s">
        <v>44</v>
      </c>
      <c r="F1302" s="30">
        <v>23.006085411169153</v>
      </c>
      <c r="G1302" s="29" t="s">
        <v>45</v>
      </c>
      <c r="H1302" s="30">
        <v>19.71</v>
      </c>
      <c r="I1302" s="29" t="s">
        <v>46</v>
      </c>
      <c r="J1302" s="30">
        <v>42.72</v>
      </c>
    </row>
    <row r="1303" spans="1:10" ht="15" thickBot="1" x14ac:dyDescent="0.25">
      <c r="A1303" s="29"/>
      <c r="B1303" s="29"/>
      <c r="C1303" s="29"/>
      <c r="D1303" s="29"/>
      <c r="E1303" s="29" t="s">
        <v>47</v>
      </c>
      <c r="F1303" s="30">
        <v>79.930000000000007</v>
      </c>
      <c r="G1303" s="29"/>
      <c r="H1303" s="284" t="s">
        <v>48</v>
      </c>
      <c r="I1303" s="284"/>
      <c r="J1303" s="30">
        <v>407.26</v>
      </c>
    </row>
    <row r="1304" spans="1:10" ht="1.1499999999999999" customHeight="1" thickTop="1" x14ac:dyDescent="0.2">
      <c r="A1304" s="31"/>
      <c r="B1304" s="31"/>
      <c r="C1304" s="31"/>
      <c r="D1304" s="31"/>
      <c r="E1304" s="31"/>
      <c r="F1304" s="31"/>
      <c r="G1304" s="31"/>
      <c r="H1304" s="31"/>
      <c r="I1304" s="31"/>
      <c r="J1304" s="31"/>
    </row>
    <row r="1305" spans="1:10" ht="18" customHeight="1" x14ac:dyDescent="0.2">
      <c r="A1305" s="3"/>
      <c r="B1305" s="4" t="s">
        <v>19</v>
      </c>
      <c r="C1305" s="3" t="s">
        <v>20</v>
      </c>
      <c r="D1305" s="3" t="s">
        <v>6</v>
      </c>
      <c r="E1305" s="273" t="s">
        <v>33</v>
      </c>
      <c r="F1305" s="273"/>
      <c r="G1305" s="12" t="s">
        <v>21</v>
      </c>
      <c r="H1305" s="4" t="s">
        <v>22</v>
      </c>
      <c r="I1305" s="4" t="s">
        <v>23</v>
      </c>
      <c r="J1305" s="4" t="s">
        <v>7</v>
      </c>
    </row>
    <row r="1306" spans="1:10" ht="25.9" customHeight="1" x14ac:dyDescent="0.2">
      <c r="A1306" s="14" t="s">
        <v>34</v>
      </c>
      <c r="B1306" s="15" t="s">
        <v>489</v>
      </c>
      <c r="C1306" s="14" t="s">
        <v>25</v>
      </c>
      <c r="D1306" s="14" t="s">
        <v>490</v>
      </c>
      <c r="E1306" s="287" t="s">
        <v>55</v>
      </c>
      <c r="F1306" s="287"/>
      <c r="G1306" s="16" t="s">
        <v>43</v>
      </c>
      <c r="H1306" s="18">
        <v>1</v>
      </c>
      <c r="I1306" s="17">
        <v>8.7200000000000006</v>
      </c>
      <c r="J1306" s="17">
        <v>8.7200000000000006</v>
      </c>
    </row>
    <row r="1307" spans="1:10" ht="24" customHeight="1" x14ac:dyDescent="0.2">
      <c r="A1307" s="19" t="s">
        <v>35</v>
      </c>
      <c r="B1307" s="20" t="s">
        <v>461</v>
      </c>
      <c r="C1307" s="19" t="s">
        <v>25</v>
      </c>
      <c r="D1307" s="19" t="s">
        <v>462</v>
      </c>
      <c r="E1307" s="286" t="s">
        <v>36</v>
      </c>
      <c r="F1307" s="286"/>
      <c r="G1307" s="21" t="s">
        <v>29</v>
      </c>
      <c r="H1307" s="22">
        <v>1.4E-3</v>
      </c>
      <c r="I1307" s="23">
        <v>15.59</v>
      </c>
      <c r="J1307" s="23">
        <v>0.02</v>
      </c>
    </row>
    <row r="1308" spans="1:10" ht="24" customHeight="1" x14ac:dyDescent="0.2">
      <c r="A1308" s="19" t="s">
        <v>35</v>
      </c>
      <c r="B1308" s="20" t="s">
        <v>485</v>
      </c>
      <c r="C1308" s="19" t="s">
        <v>25</v>
      </c>
      <c r="D1308" s="19" t="s">
        <v>486</v>
      </c>
      <c r="E1308" s="286" t="s">
        <v>36</v>
      </c>
      <c r="F1308" s="286"/>
      <c r="G1308" s="21" t="s">
        <v>29</v>
      </c>
      <c r="H1308" s="22">
        <v>8.8000000000000005E-3</v>
      </c>
      <c r="I1308" s="23">
        <v>19.68</v>
      </c>
      <c r="J1308" s="23">
        <v>0.17</v>
      </c>
    </row>
    <row r="1309" spans="1:10" ht="24" customHeight="1" x14ac:dyDescent="0.2">
      <c r="A1309" s="24" t="s">
        <v>39</v>
      </c>
      <c r="B1309" s="25" t="s">
        <v>495</v>
      </c>
      <c r="C1309" s="24" t="s">
        <v>25</v>
      </c>
      <c r="D1309" s="24" t="s">
        <v>496</v>
      </c>
      <c r="E1309" s="285" t="s">
        <v>40</v>
      </c>
      <c r="F1309" s="285"/>
      <c r="G1309" s="26" t="s">
        <v>43</v>
      </c>
      <c r="H1309" s="27">
        <v>1.1100000000000001</v>
      </c>
      <c r="I1309" s="28">
        <v>7.69</v>
      </c>
      <c r="J1309" s="28">
        <v>8.5299999999999994</v>
      </c>
    </row>
    <row r="1310" spans="1:10" ht="25.5" x14ac:dyDescent="0.2">
      <c r="A1310" s="29"/>
      <c r="B1310" s="29"/>
      <c r="C1310" s="29"/>
      <c r="D1310" s="29"/>
      <c r="E1310" s="29" t="s">
        <v>44</v>
      </c>
      <c r="F1310" s="30">
        <v>7.5394474662071193E-2</v>
      </c>
      <c r="G1310" s="29" t="s">
        <v>45</v>
      </c>
      <c r="H1310" s="30">
        <v>0.06</v>
      </c>
      <c r="I1310" s="29" t="s">
        <v>46</v>
      </c>
      <c r="J1310" s="30">
        <v>0.14000000000000001</v>
      </c>
    </row>
    <row r="1311" spans="1:10" ht="15" thickBot="1" x14ac:dyDescent="0.25">
      <c r="A1311" s="29"/>
      <c r="B1311" s="29"/>
      <c r="C1311" s="29"/>
      <c r="D1311" s="29"/>
      <c r="E1311" s="29" t="s">
        <v>47</v>
      </c>
      <c r="F1311" s="30">
        <v>2.12</v>
      </c>
      <c r="G1311" s="29"/>
      <c r="H1311" s="284" t="s">
        <v>48</v>
      </c>
      <c r="I1311" s="284"/>
      <c r="J1311" s="30">
        <v>10.84</v>
      </c>
    </row>
    <row r="1312" spans="1:10" ht="1.1499999999999999" customHeight="1" thickTop="1" x14ac:dyDescent="0.2">
      <c r="A1312" s="31"/>
      <c r="B1312" s="31"/>
      <c r="C1312" s="31"/>
      <c r="D1312" s="31"/>
      <c r="E1312" s="31"/>
      <c r="F1312" s="31"/>
      <c r="G1312" s="31"/>
      <c r="H1312" s="31"/>
      <c r="I1312" s="31"/>
      <c r="J1312" s="31"/>
    </row>
    <row r="1313" spans="1:10" ht="18" customHeight="1" x14ac:dyDescent="0.2">
      <c r="A1313" s="3"/>
      <c r="B1313" s="4" t="s">
        <v>19</v>
      </c>
      <c r="C1313" s="3" t="s">
        <v>20</v>
      </c>
      <c r="D1313" s="3" t="s">
        <v>6</v>
      </c>
      <c r="E1313" s="273" t="s">
        <v>33</v>
      </c>
      <c r="F1313" s="273"/>
      <c r="G1313" s="12" t="s">
        <v>21</v>
      </c>
      <c r="H1313" s="4" t="s">
        <v>22</v>
      </c>
      <c r="I1313" s="4" t="s">
        <v>23</v>
      </c>
      <c r="J1313" s="4" t="s">
        <v>7</v>
      </c>
    </row>
    <row r="1314" spans="1:10" ht="25.9" customHeight="1" x14ac:dyDescent="0.2">
      <c r="A1314" s="14" t="s">
        <v>34</v>
      </c>
      <c r="B1314" s="15" t="s">
        <v>491</v>
      </c>
      <c r="C1314" s="14" t="s">
        <v>25</v>
      </c>
      <c r="D1314" s="14" t="s">
        <v>492</v>
      </c>
      <c r="E1314" s="287" t="s">
        <v>55</v>
      </c>
      <c r="F1314" s="287"/>
      <c r="G1314" s="16" t="s">
        <v>43</v>
      </c>
      <c r="H1314" s="18">
        <v>1</v>
      </c>
      <c r="I1314" s="17">
        <v>7.49</v>
      </c>
      <c r="J1314" s="17">
        <v>7.49</v>
      </c>
    </row>
    <row r="1315" spans="1:10" ht="24" customHeight="1" x14ac:dyDescent="0.2">
      <c r="A1315" s="19" t="s">
        <v>35</v>
      </c>
      <c r="B1315" s="20" t="s">
        <v>461</v>
      </c>
      <c r="C1315" s="19" t="s">
        <v>25</v>
      </c>
      <c r="D1315" s="19" t="s">
        <v>462</v>
      </c>
      <c r="E1315" s="286" t="s">
        <v>36</v>
      </c>
      <c r="F1315" s="286"/>
      <c r="G1315" s="21" t="s">
        <v>29</v>
      </c>
      <c r="H1315" s="22">
        <v>8.0000000000000004E-4</v>
      </c>
      <c r="I1315" s="23">
        <v>15.59</v>
      </c>
      <c r="J1315" s="23">
        <v>0.01</v>
      </c>
    </row>
    <row r="1316" spans="1:10" ht="24" customHeight="1" x14ac:dyDescent="0.2">
      <c r="A1316" s="19" t="s">
        <v>35</v>
      </c>
      <c r="B1316" s="20" t="s">
        <v>485</v>
      </c>
      <c r="C1316" s="19" t="s">
        <v>25</v>
      </c>
      <c r="D1316" s="19" t="s">
        <v>486</v>
      </c>
      <c r="E1316" s="286" t="s">
        <v>36</v>
      </c>
      <c r="F1316" s="286"/>
      <c r="G1316" s="21" t="s">
        <v>29</v>
      </c>
      <c r="H1316" s="22">
        <v>4.7999999999999996E-3</v>
      </c>
      <c r="I1316" s="23">
        <v>19.68</v>
      </c>
      <c r="J1316" s="23">
        <v>0.09</v>
      </c>
    </row>
    <row r="1317" spans="1:10" ht="24" customHeight="1" x14ac:dyDescent="0.2">
      <c r="A1317" s="24" t="s">
        <v>39</v>
      </c>
      <c r="B1317" s="25" t="s">
        <v>555</v>
      </c>
      <c r="C1317" s="24" t="s">
        <v>25</v>
      </c>
      <c r="D1317" s="24" t="s">
        <v>556</v>
      </c>
      <c r="E1317" s="285" t="s">
        <v>40</v>
      </c>
      <c r="F1317" s="285"/>
      <c r="G1317" s="26" t="s">
        <v>43</v>
      </c>
      <c r="H1317" s="27">
        <v>1.1100000000000001</v>
      </c>
      <c r="I1317" s="28">
        <v>6.66</v>
      </c>
      <c r="J1317" s="28">
        <v>7.39</v>
      </c>
    </row>
    <row r="1318" spans="1:10" ht="25.5" x14ac:dyDescent="0.2">
      <c r="A1318" s="29"/>
      <c r="B1318" s="29"/>
      <c r="C1318" s="29"/>
      <c r="D1318" s="29"/>
      <c r="E1318" s="29" t="s">
        <v>44</v>
      </c>
      <c r="F1318" s="30">
        <v>3.7697237331035603E-2</v>
      </c>
      <c r="G1318" s="29" t="s">
        <v>45</v>
      </c>
      <c r="H1318" s="30">
        <v>0.03</v>
      </c>
      <c r="I1318" s="29" t="s">
        <v>46</v>
      </c>
      <c r="J1318" s="30">
        <v>7.0000000000000007E-2</v>
      </c>
    </row>
    <row r="1319" spans="1:10" ht="15" thickBot="1" x14ac:dyDescent="0.25">
      <c r="A1319" s="29"/>
      <c r="B1319" s="29"/>
      <c r="C1319" s="29"/>
      <c r="D1319" s="29"/>
      <c r="E1319" s="29" t="s">
        <v>47</v>
      </c>
      <c r="F1319" s="30">
        <v>1.82</v>
      </c>
      <c r="G1319" s="29"/>
      <c r="H1319" s="284" t="s">
        <v>48</v>
      </c>
      <c r="I1319" s="284"/>
      <c r="J1319" s="30">
        <v>9.31</v>
      </c>
    </row>
    <row r="1320" spans="1:10" ht="1.1499999999999999" customHeight="1" thickTop="1" x14ac:dyDescent="0.2">
      <c r="A1320" s="31"/>
      <c r="B1320" s="31"/>
      <c r="C1320" s="31"/>
      <c r="D1320" s="31"/>
      <c r="E1320" s="31"/>
      <c r="F1320" s="31"/>
      <c r="G1320" s="31"/>
      <c r="H1320" s="31"/>
      <c r="I1320" s="31"/>
      <c r="J1320" s="31"/>
    </row>
    <row r="1321" spans="1:10" ht="18" customHeight="1" x14ac:dyDescent="0.2">
      <c r="A1321" s="3"/>
      <c r="B1321" s="4" t="s">
        <v>19</v>
      </c>
      <c r="C1321" s="3" t="s">
        <v>20</v>
      </c>
      <c r="D1321" s="3" t="s">
        <v>6</v>
      </c>
      <c r="E1321" s="273" t="s">
        <v>33</v>
      </c>
      <c r="F1321" s="273"/>
      <c r="G1321" s="12" t="s">
        <v>21</v>
      </c>
      <c r="H1321" s="4" t="s">
        <v>22</v>
      </c>
      <c r="I1321" s="4" t="s">
        <v>23</v>
      </c>
      <c r="J1321" s="4" t="s">
        <v>7</v>
      </c>
    </row>
    <row r="1322" spans="1:10" ht="25.9" customHeight="1" x14ac:dyDescent="0.2">
      <c r="A1322" s="14" t="s">
        <v>34</v>
      </c>
      <c r="B1322" s="15" t="s">
        <v>1038</v>
      </c>
      <c r="C1322" s="14" t="s">
        <v>25</v>
      </c>
      <c r="D1322" s="14" t="s">
        <v>1039</v>
      </c>
      <c r="E1322" s="287" t="s">
        <v>55</v>
      </c>
      <c r="F1322" s="287"/>
      <c r="G1322" s="16" t="s">
        <v>43</v>
      </c>
      <c r="H1322" s="18">
        <v>1</v>
      </c>
      <c r="I1322" s="17">
        <v>7.43</v>
      </c>
      <c r="J1322" s="17">
        <v>7.43</v>
      </c>
    </row>
    <row r="1323" spans="1:10" ht="24" customHeight="1" x14ac:dyDescent="0.2">
      <c r="A1323" s="19" t="s">
        <v>35</v>
      </c>
      <c r="B1323" s="20" t="s">
        <v>485</v>
      </c>
      <c r="C1323" s="19" t="s">
        <v>25</v>
      </c>
      <c r="D1323" s="19" t="s">
        <v>486</v>
      </c>
      <c r="E1323" s="286" t="s">
        <v>36</v>
      </c>
      <c r="F1323" s="286"/>
      <c r="G1323" s="21" t="s">
        <v>29</v>
      </c>
      <c r="H1323" s="22">
        <v>2.5000000000000001E-3</v>
      </c>
      <c r="I1323" s="23">
        <v>19.68</v>
      </c>
      <c r="J1323" s="23">
        <v>0.04</v>
      </c>
    </row>
    <row r="1324" spans="1:10" ht="24" customHeight="1" x14ac:dyDescent="0.2">
      <c r="A1324" s="24" t="s">
        <v>39</v>
      </c>
      <c r="B1324" s="25" t="s">
        <v>555</v>
      </c>
      <c r="C1324" s="24" t="s">
        <v>25</v>
      </c>
      <c r="D1324" s="24" t="s">
        <v>556</v>
      </c>
      <c r="E1324" s="285" t="s">
        <v>40</v>
      </c>
      <c r="F1324" s="285"/>
      <c r="G1324" s="26" t="s">
        <v>43</v>
      </c>
      <c r="H1324" s="27">
        <v>1.1100000000000001</v>
      </c>
      <c r="I1324" s="28">
        <v>6.66</v>
      </c>
      <c r="J1324" s="28">
        <v>7.39</v>
      </c>
    </row>
    <row r="1325" spans="1:10" ht="25.5" x14ac:dyDescent="0.2">
      <c r="A1325" s="29"/>
      <c r="B1325" s="29"/>
      <c r="C1325" s="29"/>
      <c r="D1325" s="29"/>
      <c r="E1325" s="29" t="s">
        <v>44</v>
      </c>
      <c r="F1325" s="30">
        <v>1.6155958856158115E-2</v>
      </c>
      <c r="G1325" s="29" t="s">
        <v>45</v>
      </c>
      <c r="H1325" s="30">
        <v>0.01</v>
      </c>
      <c r="I1325" s="29" t="s">
        <v>46</v>
      </c>
      <c r="J1325" s="30">
        <v>0.03</v>
      </c>
    </row>
    <row r="1326" spans="1:10" ht="15" thickBot="1" x14ac:dyDescent="0.25">
      <c r="A1326" s="29"/>
      <c r="B1326" s="29"/>
      <c r="C1326" s="29"/>
      <c r="D1326" s="29"/>
      <c r="E1326" s="29" t="s">
        <v>47</v>
      </c>
      <c r="F1326" s="30">
        <v>1.81</v>
      </c>
      <c r="G1326" s="29"/>
      <c r="H1326" s="284" t="s">
        <v>48</v>
      </c>
      <c r="I1326" s="284"/>
      <c r="J1326" s="30">
        <v>9.24</v>
      </c>
    </row>
    <row r="1327" spans="1:10" ht="1.1499999999999999" customHeight="1" thickTop="1" x14ac:dyDescent="0.2">
      <c r="A1327" s="31"/>
      <c r="B1327" s="31"/>
      <c r="C1327" s="31"/>
      <c r="D1327" s="31"/>
      <c r="E1327" s="31"/>
      <c r="F1327" s="31"/>
      <c r="G1327" s="31"/>
      <c r="H1327" s="31"/>
      <c r="I1327" s="31"/>
      <c r="J1327" s="31"/>
    </row>
    <row r="1328" spans="1:10" ht="18" customHeight="1" x14ac:dyDescent="0.2">
      <c r="A1328" s="3"/>
      <c r="B1328" s="4" t="s">
        <v>19</v>
      </c>
      <c r="C1328" s="3" t="s">
        <v>20</v>
      </c>
      <c r="D1328" s="3" t="s">
        <v>6</v>
      </c>
      <c r="E1328" s="273" t="s">
        <v>33</v>
      </c>
      <c r="F1328" s="273"/>
      <c r="G1328" s="12" t="s">
        <v>21</v>
      </c>
      <c r="H1328" s="4" t="s">
        <v>22</v>
      </c>
      <c r="I1328" s="4" t="s">
        <v>23</v>
      </c>
      <c r="J1328" s="4" t="s">
        <v>7</v>
      </c>
    </row>
    <row r="1329" spans="1:10" ht="25.9" customHeight="1" x14ac:dyDescent="0.2">
      <c r="A1329" s="14" t="s">
        <v>34</v>
      </c>
      <c r="B1329" s="15" t="s">
        <v>371</v>
      </c>
      <c r="C1329" s="14" t="s">
        <v>25</v>
      </c>
      <c r="D1329" s="14" t="s">
        <v>372</v>
      </c>
      <c r="E1329" s="287" t="s">
        <v>55</v>
      </c>
      <c r="F1329" s="287"/>
      <c r="G1329" s="16" t="s">
        <v>43</v>
      </c>
      <c r="H1329" s="18">
        <v>1</v>
      </c>
      <c r="I1329" s="17">
        <v>9.35</v>
      </c>
      <c r="J1329" s="17">
        <v>9.35</v>
      </c>
    </row>
    <row r="1330" spans="1:10" ht="24" customHeight="1" x14ac:dyDescent="0.2">
      <c r="A1330" s="19" t="s">
        <v>35</v>
      </c>
      <c r="B1330" s="20" t="s">
        <v>461</v>
      </c>
      <c r="C1330" s="19" t="s">
        <v>25</v>
      </c>
      <c r="D1330" s="19" t="s">
        <v>462</v>
      </c>
      <c r="E1330" s="286" t="s">
        <v>36</v>
      </c>
      <c r="F1330" s="286"/>
      <c r="G1330" s="21" t="s">
        <v>29</v>
      </c>
      <c r="H1330" s="22">
        <v>5.1000000000000004E-3</v>
      </c>
      <c r="I1330" s="23">
        <v>15.59</v>
      </c>
      <c r="J1330" s="23">
        <v>7.0000000000000007E-2</v>
      </c>
    </row>
    <row r="1331" spans="1:10" ht="24" customHeight="1" x14ac:dyDescent="0.2">
      <c r="A1331" s="19" t="s">
        <v>35</v>
      </c>
      <c r="B1331" s="20" t="s">
        <v>485</v>
      </c>
      <c r="C1331" s="19" t="s">
        <v>25</v>
      </c>
      <c r="D1331" s="19" t="s">
        <v>486</v>
      </c>
      <c r="E1331" s="286" t="s">
        <v>36</v>
      </c>
      <c r="F1331" s="286"/>
      <c r="G1331" s="21" t="s">
        <v>29</v>
      </c>
      <c r="H1331" s="22">
        <v>3.1E-2</v>
      </c>
      <c r="I1331" s="23">
        <v>19.68</v>
      </c>
      <c r="J1331" s="23">
        <v>0.61</v>
      </c>
    </row>
    <row r="1332" spans="1:10" ht="24" customHeight="1" x14ac:dyDescent="0.2">
      <c r="A1332" s="24" t="s">
        <v>39</v>
      </c>
      <c r="B1332" s="25" t="s">
        <v>557</v>
      </c>
      <c r="C1332" s="24" t="s">
        <v>25</v>
      </c>
      <c r="D1332" s="24" t="s">
        <v>558</v>
      </c>
      <c r="E1332" s="285" t="s">
        <v>40</v>
      </c>
      <c r="F1332" s="285"/>
      <c r="G1332" s="26" t="s">
        <v>43</v>
      </c>
      <c r="H1332" s="27">
        <v>1.07</v>
      </c>
      <c r="I1332" s="28">
        <v>8.11</v>
      </c>
      <c r="J1332" s="28">
        <v>8.67</v>
      </c>
    </row>
    <row r="1333" spans="1:10" ht="25.5" x14ac:dyDescent="0.2">
      <c r="A1333" s="29"/>
      <c r="B1333" s="29"/>
      <c r="C1333" s="29"/>
      <c r="D1333" s="29"/>
      <c r="E1333" s="29" t="s">
        <v>44</v>
      </c>
      <c r="F1333" s="30">
        <v>0.29619257902956542</v>
      </c>
      <c r="G1333" s="29" t="s">
        <v>45</v>
      </c>
      <c r="H1333" s="30">
        <v>0.25</v>
      </c>
      <c r="I1333" s="29" t="s">
        <v>46</v>
      </c>
      <c r="J1333" s="30">
        <v>0.55000000000000004</v>
      </c>
    </row>
    <row r="1334" spans="1:10" ht="15" thickBot="1" x14ac:dyDescent="0.25">
      <c r="A1334" s="29"/>
      <c r="B1334" s="29"/>
      <c r="C1334" s="29"/>
      <c r="D1334" s="29"/>
      <c r="E1334" s="29" t="s">
        <v>47</v>
      </c>
      <c r="F1334" s="30">
        <v>2.2799999999999998</v>
      </c>
      <c r="G1334" s="29"/>
      <c r="H1334" s="284" t="s">
        <v>48</v>
      </c>
      <c r="I1334" s="284"/>
      <c r="J1334" s="30">
        <v>11.63</v>
      </c>
    </row>
    <row r="1335" spans="1:10" ht="1.1499999999999999" customHeight="1" thickTop="1" x14ac:dyDescent="0.2">
      <c r="A1335" s="31"/>
      <c r="B1335" s="31"/>
      <c r="C1335" s="31"/>
      <c r="D1335" s="31"/>
      <c r="E1335" s="31"/>
      <c r="F1335" s="31"/>
      <c r="G1335" s="31"/>
      <c r="H1335" s="31"/>
      <c r="I1335" s="31"/>
      <c r="J1335" s="31"/>
    </row>
    <row r="1336" spans="1:10" ht="18" customHeight="1" x14ac:dyDescent="0.2">
      <c r="A1336" s="3"/>
      <c r="B1336" s="4" t="s">
        <v>19</v>
      </c>
      <c r="C1336" s="3" t="s">
        <v>20</v>
      </c>
      <c r="D1336" s="3" t="s">
        <v>6</v>
      </c>
      <c r="E1336" s="273" t="s">
        <v>33</v>
      </c>
      <c r="F1336" s="273"/>
      <c r="G1336" s="12" t="s">
        <v>21</v>
      </c>
      <c r="H1336" s="4" t="s">
        <v>22</v>
      </c>
      <c r="I1336" s="4" t="s">
        <v>23</v>
      </c>
      <c r="J1336" s="4" t="s">
        <v>7</v>
      </c>
    </row>
    <row r="1337" spans="1:10" ht="25.9" customHeight="1" x14ac:dyDescent="0.2">
      <c r="A1337" s="14" t="s">
        <v>34</v>
      </c>
      <c r="B1337" s="15" t="s">
        <v>493</v>
      </c>
      <c r="C1337" s="14" t="s">
        <v>25</v>
      </c>
      <c r="D1337" s="14" t="s">
        <v>494</v>
      </c>
      <c r="E1337" s="287" t="s">
        <v>55</v>
      </c>
      <c r="F1337" s="287"/>
      <c r="G1337" s="16" t="s">
        <v>43</v>
      </c>
      <c r="H1337" s="18">
        <v>1</v>
      </c>
      <c r="I1337" s="17">
        <v>9.41</v>
      </c>
      <c r="J1337" s="17">
        <v>9.41</v>
      </c>
    </row>
    <row r="1338" spans="1:10" ht="24" customHeight="1" x14ac:dyDescent="0.2">
      <c r="A1338" s="19" t="s">
        <v>35</v>
      </c>
      <c r="B1338" s="20" t="s">
        <v>461</v>
      </c>
      <c r="C1338" s="19" t="s">
        <v>25</v>
      </c>
      <c r="D1338" s="19" t="s">
        <v>462</v>
      </c>
      <c r="E1338" s="286" t="s">
        <v>36</v>
      </c>
      <c r="F1338" s="286"/>
      <c r="G1338" s="21" t="s">
        <v>29</v>
      </c>
      <c r="H1338" s="22">
        <v>2.5999999999999999E-3</v>
      </c>
      <c r="I1338" s="23">
        <v>15.59</v>
      </c>
      <c r="J1338" s="23">
        <v>0.04</v>
      </c>
    </row>
    <row r="1339" spans="1:10" ht="24" customHeight="1" x14ac:dyDescent="0.2">
      <c r="A1339" s="19" t="s">
        <v>35</v>
      </c>
      <c r="B1339" s="20" t="s">
        <v>485</v>
      </c>
      <c r="C1339" s="19" t="s">
        <v>25</v>
      </c>
      <c r="D1339" s="19" t="s">
        <v>486</v>
      </c>
      <c r="E1339" s="286" t="s">
        <v>36</v>
      </c>
      <c r="F1339" s="286"/>
      <c r="G1339" s="21" t="s">
        <v>29</v>
      </c>
      <c r="H1339" s="22">
        <v>1.6199999999999999E-2</v>
      </c>
      <c r="I1339" s="23">
        <v>19.68</v>
      </c>
      <c r="J1339" s="23">
        <v>0.31</v>
      </c>
    </row>
    <row r="1340" spans="1:10" ht="24" customHeight="1" x14ac:dyDescent="0.2">
      <c r="A1340" s="24" t="s">
        <v>39</v>
      </c>
      <c r="B1340" s="25" t="s">
        <v>559</v>
      </c>
      <c r="C1340" s="24" t="s">
        <v>25</v>
      </c>
      <c r="D1340" s="24" t="s">
        <v>560</v>
      </c>
      <c r="E1340" s="285" t="s">
        <v>40</v>
      </c>
      <c r="F1340" s="285"/>
      <c r="G1340" s="26" t="s">
        <v>43</v>
      </c>
      <c r="H1340" s="27">
        <v>1.1100000000000001</v>
      </c>
      <c r="I1340" s="28">
        <v>8.17</v>
      </c>
      <c r="J1340" s="28">
        <v>9.06</v>
      </c>
    </row>
    <row r="1341" spans="1:10" ht="25.5" x14ac:dyDescent="0.2">
      <c r="A1341" s="29"/>
      <c r="B1341" s="29"/>
      <c r="C1341" s="29"/>
      <c r="D1341" s="29"/>
      <c r="E1341" s="29" t="s">
        <v>44</v>
      </c>
      <c r="F1341" s="30">
        <v>0.15078894932414239</v>
      </c>
      <c r="G1341" s="29" t="s">
        <v>45</v>
      </c>
      <c r="H1341" s="30">
        <v>0.13</v>
      </c>
      <c r="I1341" s="29" t="s">
        <v>46</v>
      </c>
      <c r="J1341" s="30">
        <v>0.28000000000000003</v>
      </c>
    </row>
    <row r="1342" spans="1:10" ht="15" thickBot="1" x14ac:dyDescent="0.25">
      <c r="A1342" s="29"/>
      <c r="B1342" s="29"/>
      <c r="C1342" s="29"/>
      <c r="D1342" s="29"/>
      <c r="E1342" s="29" t="s">
        <v>47</v>
      </c>
      <c r="F1342" s="30">
        <v>2.29</v>
      </c>
      <c r="G1342" s="29"/>
      <c r="H1342" s="284" t="s">
        <v>48</v>
      </c>
      <c r="I1342" s="284"/>
      <c r="J1342" s="30">
        <v>11.7</v>
      </c>
    </row>
    <row r="1343" spans="1:10" ht="1.1499999999999999" customHeight="1" thickTop="1" x14ac:dyDescent="0.2">
      <c r="A1343" s="31"/>
      <c r="B1343" s="31"/>
      <c r="C1343" s="31"/>
      <c r="D1343" s="31"/>
      <c r="E1343" s="31"/>
      <c r="F1343" s="31"/>
      <c r="G1343" s="31"/>
      <c r="H1343" s="31"/>
      <c r="I1343" s="31"/>
      <c r="J1343" s="31"/>
    </row>
    <row r="1344" spans="1:10" ht="18" customHeight="1" x14ac:dyDescent="0.2">
      <c r="A1344" s="3"/>
      <c r="B1344" s="4" t="s">
        <v>19</v>
      </c>
      <c r="C1344" s="3" t="s">
        <v>20</v>
      </c>
      <c r="D1344" s="3" t="s">
        <v>6</v>
      </c>
      <c r="E1344" s="273" t="s">
        <v>33</v>
      </c>
      <c r="F1344" s="273"/>
      <c r="G1344" s="12" t="s">
        <v>21</v>
      </c>
      <c r="H1344" s="4" t="s">
        <v>22</v>
      </c>
      <c r="I1344" s="4" t="s">
        <v>23</v>
      </c>
      <c r="J1344" s="4" t="s">
        <v>7</v>
      </c>
    </row>
    <row r="1345" spans="1:10" ht="25.9" customHeight="1" x14ac:dyDescent="0.2">
      <c r="A1345" s="14" t="s">
        <v>34</v>
      </c>
      <c r="B1345" s="15" t="s">
        <v>375</v>
      </c>
      <c r="C1345" s="14" t="s">
        <v>25</v>
      </c>
      <c r="D1345" s="14" t="s">
        <v>376</v>
      </c>
      <c r="E1345" s="287" t="s">
        <v>55</v>
      </c>
      <c r="F1345" s="287"/>
      <c r="G1345" s="16" t="s">
        <v>43</v>
      </c>
      <c r="H1345" s="18">
        <v>1</v>
      </c>
      <c r="I1345" s="17">
        <v>9.06</v>
      </c>
      <c r="J1345" s="17">
        <v>9.06</v>
      </c>
    </row>
    <row r="1346" spans="1:10" ht="24" customHeight="1" x14ac:dyDescent="0.2">
      <c r="A1346" s="19" t="s">
        <v>35</v>
      </c>
      <c r="B1346" s="20" t="s">
        <v>461</v>
      </c>
      <c r="C1346" s="19" t="s">
        <v>25</v>
      </c>
      <c r="D1346" s="19" t="s">
        <v>462</v>
      </c>
      <c r="E1346" s="286" t="s">
        <v>36</v>
      </c>
      <c r="F1346" s="286"/>
      <c r="G1346" s="21" t="s">
        <v>29</v>
      </c>
      <c r="H1346" s="22">
        <v>9.4999999999999998E-3</v>
      </c>
      <c r="I1346" s="23">
        <v>15.59</v>
      </c>
      <c r="J1346" s="23">
        <v>0.14000000000000001</v>
      </c>
    </row>
    <row r="1347" spans="1:10" ht="24" customHeight="1" x14ac:dyDescent="0.2">
      <c r="A1347" s="19" t="s">
        <v>35</v>
      </c>
      <c r="B1347" s="20" t="s">
        <v>485</v>
      </c>
      <c r="C1347" s="19" t="s">
        <v>25</v>
      </c>
      <c r="D1347" s="19" t="s">
        <v>486</v>
      </c>
      <c r="E1347" s="286" t="s">
        <v>36</v>
      </c>
      <c r="F1347" s="286"/>
      <c r="G1347" s="21" t="s">
        <v>29</v>
      </c>
      <c r="H1347" s="22">
        <v>5.8099999999999999E-2</v>
      </c>
      <c r="I1347" s="23">
        <v>19.68</v>
      </c>
      <c r="J1347" s="23">
        <v>1.1399999999999999</v>
      </c>
    </row>
    <row r="1348" spans="1:10" ht="25.9" customHeight="1" x14ac:dyDescent="0.2">
      <c r="A1348" s="24" t="s">
        <v>39</v>
      </c>
      <c r="B1348" s="25" t="s">
        <v>561</v>
      </c>
      <c r="C1348" s="24" t="s">
        <v>25</v>
      </c>
      <c r="D1348" s="24" t="s">
        <v>562</v>
      </c>
      <c r="E1348" s="285" t="s">
        <v>40</v>
      </c>
      <c r="F1348" s="285"/>
      <c r="G1348" s="26" t="s">
        <v>43</v>
      </c>
      <c r="H1348" s="27">
        <v>1.07</v>
      </c>
      <c r="I1348" s="28">
        <v>7.28</v>
      </c>
      <c r="J1348" s="28">
        <v>7.78</v>
      </c>
    </row>
    <row r="1349" spans="1:10" ht="25.5" x14ac:dyDescent="0.2">
      <c r="A1349" s="29"/>
      <c r="B1349" s="29"/>
      <c r="C1349" s="29"/>
      <c r="D1349" s="29"/>
      <c r="E1349" s="29" t="s">
        <v>44</v>
      </c>
      <c r="F1349" s="30">
        <v>0.55468792072809525</v>
      </c>
      <c r="G1349" s="29" t="s">
        <v>45</v>
      </c>
      <c r="H1349" s="30">
        <v>0.48</v>
      </c>
      <c r="I1349" s="29" t="s">
        <v>46</v>
      </c>
      <c r="J1349" s="30">
        <v>1.03</v>
      </c>
    </row>
    <row r="1350" spans="1:10" ht="15" thickBot="1" x14ac:dyDescent="0.25">
      <c r="A1350" s="29"/>
      <c r="B1350" s="29"/>
      <c r="C1350" s="29"/>
      <c r="D1350" s="29"/>
      <c r="E1350" s="29" t="s">
        <v>47</v>
      </c>
      <c r="F1350" s="30">
        <v>2.21</v>
      </c>
      <c r="G1350" s="29"/>
      <c r="H1350" s="284" t="s">
        <v>48</v>
      </c>
      <c r="I1350" s="284"/>
      <c r="J1350" s="30">
        <v>11.27</v>
      </c>
    </row>
    <row r="1351" spans="1:10" ht="1.1499999999999999" customHeight="1" thickTop="1" x14ac:dyDescent="0.2">
      <c r="A1351" s="31"/>
      <c r="B1351" s="31"/>
      <c r="C1351" s="31"/>
      <c r="D1351" s="31"/>
      <c r="E1351" s="31"/>
      <c r="F1351" s="31"/>
      <c r="G1351" s="31"/>
      <c r="H1351" s="31"/>
      <c r="I1351" s="31"/>
      <c r="J1351" s="31"/>
    </row>
    <row r="1352" spans="1:10" ht="18" customHeight="1" x14ac:dyDescent="0.2">
      <c r="A1352" s="3"/>
      <c r="B1352" s="4" t="s">
        <v>19</v>
      </c>
      <c r="C1352" s="3" t="s">
        <v>20</v>
      </c>
      <c r="D1352" s="3" t="s">
        <v>6</v>
      </c>
      <c r="E1352" s="273" t="s">
        <v>33</v>
      </c>
      <c r="F1352" s="273"/>
      <c r="G1352" s="12" t="s">
        <v>21</v>
      </c>
      <c r="H1352" s="4" t="s">
        <v>22</v>
      </c>
      <c r="I1352" s="4" t="s">
        <v>23</v>
      </c>
      <c r="J1352" s="4" t="s">
        <v>7</v>
      </c>
    </row>
    <row r="1353" spans="1:10" ht="25.9" customHeight="1" x14ac:dyDescent="0.2">
      <c r="A1353" s="14" t="s">
        <v>34</v>
      </c>
      <c r="B1353" s="15" t="s">
        <v>463</v>
      </c>
      <c r="C1353" s="14" t="s">
        <v>25</v>
      </c>
      <c r="D1353" s="14" t="s">
        <v>464</v>
      </c>
      <c r="E1353" s="287" t="s">
        <v>36</v>
      </c>
      <c r="F1353" s="287"/>
      <c r="G1353" s="16" t="s">
        <v>29</v>
      </c>
      <c r="H1353" s="18">
        <v>1</v>
      </c>
      <c r="I1353" s="17">
        <v>0.14000000000000001</v>
      </c>
      <c r="J1353" s="17">
        <v>0.14000000000000001</v>
      </c>
    </row>
    <row r="1354" spans="1:10" ht="24" customHeight="1" x14ac:dyDescent="0.2">
      <c r="A1354" s="24" t="s">
        <v>39</v>
      </c>
      <c r="B1354" s="25" t="s">
        <v>465</v>
      </c>
      <c r="C1354" s="24" t="s">
        <v>25</v>
      </c>
      <c r="D1354" s="24" t="s">
        <v>466</v>
      </c>
      <c r="E1354" s="285" t="s">
        <v>72</v>
      </c>
      <c r="F1354" s="285"/>
      <c r="G1354" s="26" t="s">
        <v>29</v>
      </c>
      <c r="H1354" s="27">
        <v>1.2109999999999999E-2</v>
      </c>
      <c r="I1354" s="28">
        <v>11.65</v>
      </c>
      <c r="J1354" s="28">
        <v>0.14000000000000001</v>
      </c>
    </row>
    <row r="1355" spans="1:10" ht="25.5" x14ac:dyDescent="0.2">
      <c r="A1355" s="29"/>
      <c r="B1355" s="29"/>
      <c r="C1355" s="29"/>
      <c r="D1355" s="29"/>
      <c r="E1355" s="29" t="s">
        <v>44</v>
      </c>
      <c r="F1355" s="30">
        <v>7.5394500000000003E-2</v>
      </c>
      <c r="G1355" s="29" t="s">
        <v>45</v>
      </c>
      <c r="H1355" s="30">
        <v>0.06</v>
      </c>
      <c r="I1355" s="29" t="s">
        <v>46</v>
      </c>
      <c r="J1355" s="30">
        <v>0.14000000000000001</v>
      </c>
    </row>
    <row r="1356" spans="1:10" ht="15" thickBot="1" x14ac:dyDescent="0.25">
      <c r="A1356" s="29"/>
      <c r="B1356" s="29"/>
      <c r="C1356" s="29"/>
      <c r="D1356" s="29"/>
      <c r="E1356" s="29" t="s">
        <v>47</v>
      </c>
      <c r="F1356" s="30">
        <v>0.03</v>
      </c>
      <c r="G1356" s="29"/>
      <c r="H1356" s="284" t="s">
        <v>48</v>
      </c>
      <c r="I1356" s="284"/>
      <c r="J1356" s="30">
        <v>0.17</v>
      </c>
    </row>
    <row r="1357" spans="1:10" ht="1.1499999999999999" customHeight="1" thickTop="1" x14ac:dyDescent="0.2">
      <c r="A1357" s="31"/>
      <c r="B1357" s="31"/>
      <c r="C1357" s="31"/>
      <c r="D1357" s="31"/>
      <c r="E1357" s="31"/>
      <c r="F1357" s="31"/>
      <c r="G1357" s="31"/>
      <c r="H1357" s="31"/>
      <c r="I1357" s="31"/>
      <c r="J1357" s="31"/>
    </row>
    <row r="1358" spans="1:10" ht="18" customHeight="1" x14ac:dyDescent="0.2">
      <c r="A1358" s="3"/>
      <c r="B1358" s="4" t="s">
        <v>19</v>
      </c>
      <c r="C1358" s="3" t="s">
        <v>20</v>
      </c>
      <c r="D1358" s="3" t="s">
        <v>6</v>
      </c>
      <c r="E1358" s="273" t="s">
        <v>33</v>
      </c>
      <c r="F1358" s="273"/>
      <c r="G1358" s="12" t="s">
        <v>21</v>
      </c>
      <c r="H1358" s="4" t="s">
        <v>22</v>
      </c>
      <c r="I1358" s="4" t="s">
        <v>23</v>
      </c>
      <c r="J1358" s="4" t="s">
        <v>7</v>
      </c>
    </row>
    <row r="1359" spans="1:10" ht="25.9" customHeight="1" x14ac:dyDescent="0.2">
      <c r="A1359" s="14" t="s">
        <v>34</v>
      </c>
      <c r="B1359" s="15" t="s">
        <v>467</v>
      </c>
      <c r="C1359" s="14" t="s">
        <v>25</v>
      </c>
      <c r="D1359" s="14" t="s">
        <v>468</v>
      </c>
      <c r="E1359" s="287" t="s">
        <v>36</v>
      </c>
      <c r="F1359" s="287"/>
      <c r="G1359" s="16" t="s">
        <v>29</v>
      </c>
      <c r="H1359" s="18">
        <v>1</v>
      </c>
      <c r="I1359" s="17">
        <v>0.18</v>
      </c>
      <c r="J1359" s="17">
        <v>0.18</v>
      </c>
    </row>
    <row r="1360" spans="1:10" ht="24" customHeight="1" x14ac:dyDescent="0.2">
      <c r="A1360" s="24" t="s">
        <v>39</v>
      </c>
      <c r="B1360" s="25" t="s">
        <v>469</v>
      </c>
      <c r="C1360" s="24" t="s">
        <v>25</v>
      </c>
      <c r="D1360" s="24" t="s">
        <v>470</v>
      </c>
      <c r="E1360" s="285" t="s">
        <v>72</v>
      </c>
      <c r="F1360" s="285"/>
      <c r="G1360" s="26" t="s">
        <v>29</v>
      </c>
      <c r="H1360" s="27">
        <v>1.549E-2</v>
      </c>
      <c r="I1360" s="28">
        <v>11.66</v>
      </c>
      <c r="J1360" s="28">
        <v>0.18</v>
      </c>
    </row>
    <row r="1361" spans="1:10" ht="25.5" x14ac:dyDescent="0.2">
      <c r="A1361" s="29"/>
      <c r="B1361" s="29"/>
      <c r="C1361" s="29"/>
      <c r="D1361" s="29"/>
      <c r="E1361" s="29" t="s">
        <v>44</v>
      </c>
      <c r="F1361" s="30">
        <v>9.6935800000000003E-2</v>
      </c>
      <c r="G1361" s="29" t="s">
        <v>45</v>
      </c>
      <c r="H1361" s="30">
        <v>0.08</v>
      </c>
      <c r="I1361" s="29" t="s">
        <v>46</v>
      </c>
      <c r="J1361" s="30">
        <v>0.18</v>
      </c>
    </row>
    <row r="1362" spans="1:10" ht="15" thickBot="1" x14ac:dyDescent="0.25">
      <c r="A1362" s="29"/>
      <c r="B1362" s="29"/>
      <c r="C1362" s="29"/>
      <c r="D1362" s="29"/>
      <c r="E1362" s="29" t="s">
        <v>47</v>
      </c>
      <c r="F1362" s="30">
        <v>0.04</v>
      </c>
      <c r="G1362" s="29"/>
      <c r="H1362" s="284" t="s">
        <v>48</v>
      </c>
      <c r="I1362" s="284"/>
      <c r="J1362" s="30">
        <v>0.22</v>
      </c>
    </row>
    <row r="1363" spans="1:10" ht="1.1499999999999999" customHeight="1" thickTop="1" x14ac:dyDescent="0.2">
      <c r="A1363" s="31"/>
      <c r="B1363" s="31"/>
      <c r="C1363" s="31"/>
      <c r="D1363" s="31"/>
      <c r="E1363" s="31"/>
      <c r="F1363" s="31"/>
      <c r="G1363" s="31"/>
      <c r="H1363" s="31"/>
      <c r="I1363" s="31"/>
      <c r="J1363" s="31"/>
    </row>
    <row r="1364" spans="1:10" ht="18" customHeight="1" x14ac:dyDescent="0.2">
      <c r="A1364" s="3"/>
      <c r="B1364" s="4" t="s">
        <v>19</v>
      </c>
      <c r="C1364" s="3" t="s">
        <v>20</v>
      </c>
      <c r="D1364" s="3" t="s">
        <v>6</v>
      </c>
      <c r="E1364" s="273" t="s">
        <v>33</v>
      </c>
      <c r="F1364" s="273"/>
      <c r="G1364" s="12" t="s">
        <v>21</v>
      </c>
      <c r="H1364" s="4" t="s">
        <v>22</v>
      </c>
      <c r="I1364" s="4" t="s">
        <v>23</v>
      </c>
      <c r="J1364" s="4" t="s">
        <v>7</v>
      </c>
    </row>
    <row r="1365" spans="1:10" ht="25.9" customHeight="1" x14ac:dyDescent="0.2">
      <c r="A1365" s="14" t="s">
        <v>34</v>
      </c>
      <c r="B1365" s="15" t="s">
        <v>1165</v>
      </c>
      <c r="C1365" s="14" t="s">
        <v>25</v>
      </c>
      <c r="D1365" s="14" t="s">
        <v>1166</v>
      </c>
      <c r="E1365" s="287" t="s">
        <v>36</v>
      </c>
      <c r="F1365" s="287"/>
      <c r="G1365" s="16" t="s">
        <v>29</v>
      </c>
      <c r="H1365" s="18">
        <v>1</v>
      </c>
      <c r="I1365" s="17">
        <v>0.1</v>
      </c>
      <c r="J1365" s="17">
        <v>0.1</v>
      </c>
    </row>
    <row r="1366" spans="1:10" ht="24" customHeight="1" x14ac:dyDescent="0.2">
      <c r="A1366" s="24" t="s">
        <v>39</v>
      </c>
      <c r="B1366" s="25" t="s">
        <v>1167</v>
      </c>
      <c r="C1366" s="24" t="s">
        <v>25</v>
      </c>
      <c r="D1366" s="24" t="s">
        <v>1168</v>
      </c>
      <c r="E1366" s="285" t="s">
        <v>72</v>
      </c>
      <c r="F1366" s="285"/>
      <c r="G1366" s="26" t="s">
        <v>29</v>
      </c>
      <c r="H1366" s="27">
        <v>1.2109999999999999E-2</v>
      </c>
      <c r="I1366" s="28">
        <v>8.59</v>
      </c>
      <c r="J1366" s="28">
        <v>0.1</v>
      </c>
    </row>
    <row r="1367" spans="1:10" ht="25.5" x14ac:dyDescent="0.2">
      <c r="A1367" s="29"/>
      <c r="B1367" s="29"/>
      <c r="C1367" s="29"/>
      <c r="D1367" s="29"/>
      <c r="E1367" s="29" t="s">
        <v>44</v>
      </c>
      <c r="F1367" s="30">
        <v>5.3853199999999997E-2</v>
      </c>
      <c r="G1367" s="29" t="s">
        <v>45</v>
      </c>
      <c r="H1367" s="30">
        <v>0.05</v>
      </c>
      <c r="I1367" s="29" t="s">
        <v>46</v>
      </c>
      <c r="J1367" s="30">
        <v>0.1</v>
      </c>
    </row>
    <row r="1368" spans="1:10" ht="15" thickBot="1" x14ac:dyDescent="0.25">
      <c r="A1368" s="29"/>
      <c r="B1368" s="29"/>
      <c r="C1368" s="29"/>
      <c r="D1368" s="29"/>
      <c r="E1368" s="29" t="s">
        <v>47</v>
      </c>
      <c r="F1368" s="30">
        <v>0.02</v>
      </c>
      <c r="G1368" s="29"/>
      <c r="H1368" s="284" t="s">
        <v>48</v>
      </c>
      <c r="I1368" s="284"/>
      <c r="J1368" s="30">
        <v>0.12</v>
      </c>
    </row>
    <row r="1369" spans="1:10" ht="1.1499999999999999" customHeight="1" thickTop="1" x14ac:dyDescent="0.2">
      <c r="A1369" s="31"/>
      <c r="B1369" s="31"/>
      <c r="C1369" s="31"/>
      <c r="D1369" s="31"/>
      <c r="E1369" s="31"/>
      <c r="F1369" s="31"/>
      <c r="G1369" s="31"/>
      <c r="H1369" s="31"/>
      <c r="I1369" s="31"/>
      <c r="J1369" s="31"/>
    </row>
    <row r="1370" spans="1:10" ht="18" customHeight="1" x14ac:dyDescent="0.2">
      <c r="A1370" s="3"/>
      <c r="B1370" s="4" t="s">
        <v>19</v>
      </c>
      <c r="C1370" s="3" t="s">
        <v>20</v>
      </c>
      <c r="D1370" s="3" t="s">
        <v>6</v>
      </c>
      <c r="E1370" s="273" t="s">
        <v>33</v>
      </c>
      <c r="F1370" s="273"/>
      <c r="G1370" s="12" t="s">
        <v>21</v>
      </c>
      <c r="H1370" s="4" t="s">
        <v>22</v>
      </c>
      <c r="I1370" s="4" t="s">
        <v>23</v>
      </c>
      <c r="J1370" s="4" t="s">
        <v>7</v>
      </c>
    </row>
    <row r="1371" spans="1:10" ht="25.9" customHeight="1" x14ac:dyDescent="0.2">
      <c r="A1371" s="14" t="s">
        <v>34</v>
      </c>
      <c r="B1371" s="15" t="s">
        <v>487</v>
      </c>
      <c r="C1371" s="14" t="s">
        <v>25</v>
      </c>
      <c r="D1371" s="14" t="s">
        <v>488</v>
      </c>
      <c r="E1371" s="287" t="s">
        <v>36</v>
      </c>
      <c r="F1371" s="287"/>
      <c r="G1371" s="16" t="s">
        <v>29</v>
      </c>
      <c r="H1371" s="18">
        <v>1</v>
      </c>
      <c r="I1371" s="17">
        <v>0.19</v>
      </c>
      <c r="J1371" s="17">
        <v>0.19</v>
      </c>
    </row>
    <row r="1372" spans="1:10" ht="24" customHeight="1" x14ac:dyDescent="0.2">
      <c r="A1372" s="24" t="s">
        <v>39</v>
      </c>
      <c r="B1372" s="25" t="s">
        <v>87</v>
      </c>
      <c r="C1372" s="24" t="s">
        <v>25</v>
      </c>
      <c r="D1372" s="24" t="s">
        <v>88</v>
      </c>
      <c r="E1372" s="285" t="s">
        <v>72</v>
      </c>
      <c r="F1372" s="285"/>
      <c r="G1372" s="26" t="s">
        <v>29</v>
      </c>
      <c r="H1372" s="27">
        <v>1.2109999999999999E-2</v>
      </c>
      <c r="I1372" s="28">
        <v>15.69</v>
      </c>
      <c r="J1372" s="28">
        <v>0.19</v>
      </c>
    </row>
    <row r="1373" spans="1:10" ht="25.5" x14ac:dyDescent="0.2">
      <c r="A1373" s="29"/>
      <c r="B1373" s="29"/>
      <c r="C1373" s="29"/>
      <c r="D1373" s="29"/>
      <c r="E1373" s="29" t="s">
        <v>44</v>
      </c>
      <c r="F1373" s="30">
        <v>0.1023211</v>
      </c>
      <c r="G1373" s="29" t="s">
        <v>45</v>
      </c>
      <c r="H1373" s="30">
        <v>0.09</v>
      </c>
      <c r="I1373" s="29" t="s">
        <v>46</v>
      </c>
      <c r="J1373" s="30">
        <v>0.19</v>
      </c>
    </row>
    <row r="1374" spans="1:10" ht="15" thickBot="1" x14ac:dyDescent="0.25">
      <c r="A1374" s="29"/>
      <c r="B1374" s="29"/>
      <c r="C1374" s="29"/>
      <c r="D1374" s="29"/>
      <c r="E1374" s="29" t="s">
        <v>47</v>
      </c>
      <c r="F1374" s="30">
        <v>0.04</v>
      </c>
      <c r="G1374" s="29"/>
      <c r="H1374" s="284" t="s">
        <v>48</v>
      </c>
      <c r="I1374" s="284"/>
      <c r="J1374" s="30">
        <v>0.23</v>
      </c>
    </row>
    <row r="1375" spans="1:10" ht="1.1499999999999999" customHeight="1" thickTop="1" x14ac:dyDescent="0.2">
      <c r="A1375" s="31"/>
      <c r="B1375" s="31"/>
      <c r="C1375" s="31"/>
      <c r="D1375" s="31"/>
      <c r="E1375" s="31"/>
      <c r="F1375" s="31"/>
      <c r="G1375" s="31"/>
      <c r="H1375" s="31"/>
      <c r="I1375" s="31"/>
      <c r="J1375" s="31"/>
    </row>
    <row r="1376" spans="1:10" ht="18" customHeight="1" x14ac:dyDescent="0.2">
      <c r="A1376" s="3"/>
      <c r="B1376" s="4" t="s">
        <v>19</v>
      </c>
      <c r="C1376" s="3" t="s">
        <v>20</v>
      </c>
      <c r="D1376" s="3" t="s">
        <v>6</v>
      </c>
      <c r="E1376" s="273" t="s">
        <v>33</v>
      </c>
      <c r="F1376" s="273"/>
      <c r="G1376" s="12" t="s">
        <v>21</v>
      </c>
      <c r="H1376" s="4" t="s">
        <v>22</v>
      </c>
      <c r="I1376" s="4" t="s">
        <v>23</v>
      </c>
      <c r="J1376" s="4" t="s">
        <v>7</v>
      </c>
    </row>
    <row r="1377" spans="1:10" ht="25.9" customHeight="1" x14ac:dyDescent="0.2">
      <c r="A1377" s="14" t="s">
        <v>34</v>
      </c>
      <c r="B1377" s="15" t="s">
        <v>497</v>
      </c>
      <c r="C1377" s="14" t="s">
        <v>25</v>
      </c>
      <c r="D1377" s="14" t="s">
        <v>498</v>
      </c>
      <c r="E1377" s="287" t="s">
        <v>36</v>
      </c>
      <c r="F1377" s="287"/>
      <c r="G1377" s="16" t="s">
        <v>29</v>
      </c>
      <c r="H1377" s="18">
        <v>1</v>
      </c>
      <c r="I1377" s="17">
        <v>0.46</v>
      </c>
      <c r="J1377" s="17">
        <v>0.46</v>
      </c>
    </row>
    <row r="1378" spans="1:10" ht="24" customHeight="1" x14ac:dyDescent="0.2">
      <c r="A1378" s="24" t="s">
        <v>39</v>
      </c>
      <c r="B1378" s="25" t="s">
        <v>499</v>
      </c>
      <c r="C1378" s="24" t="s">
        <v>25</v>
      </c>
      <c r="D1378" s="24" t="s">
        <v>500</v>
      </c>
      <c r="E1378" s="285" t="s">
        <v>72</v>
      </c>
      <c r="F1378" s="285"/>
      <c r="G1378" s="26" t="s">
        <v>29</v>
      </c>
      <c r="H1378" s="27">
        <v>3.916E-2</v>
      </c>
      <c r="I1378" s="28">
        <v>11.87</v>
      </c>
      <c r="J1378" s="28">
        <v>0.46</v>
      </c>
    </row>
    <row r="1379" spans="1:10" ht="25.5" x14ac:dyDescent="0.2">
      <c r="A1379" s="29"/>
      <c r="B1379" s="29"/>
      <c r="C1379" s="29"/>
      <c r="D1379" s="29"/>
      <c r="E1379" s="29" t="s">
        <v>44</v>
      </c>
      <c r="F1379" s="30">
        <v>0.24772469999999999</v>
      </c>
      <c r="G1379" s="29" t="s">
        <v>45</v>
      </c>
      <c r="H1379" s="30">
        <v>0.21</v>
      </c>
      <c r="I1379" s="29" t="s">
        <v>46</v>
      </c>
      <c r="J1379" s="30">
        <v>0.46</v>
      </c>
    </row>
    <row r="1380" spans="1:10" ht="15" thickBot="1" x14ac:dyDescent="0.25">
      <c r="A1380" s="29"/>
      <c r="B1380" s="29"/>
      <c r="C1380" s="29"/>
      <c r="D1380" s="29"/>
      <c r="E1380" s="29" t="s">
        <v>47</v>
      </c>
      <c r="F1380" s="30">
        <v>0.11</v>
      </c>
      <c r="G1380" s="29"/>
      <c r="H1380" s="284" t="s">
        <v>48</v>
      </c>
      <c r="I1380" s="284"/>
      <c r="J1380" s="30">
        <v>0.56999999999999995</v>
      </c>
    </row>
    <row r="1381" spans="1:10" ht="1.1499999999999999" customHeight="1" thickTop="1" x14ac:dyDescent="0.2">
      <c r="A1381" s="31"/>
      <c r="B1381" s="31"/>
      <c r="C1381" s="31"/>
      <c r="D1381" s="31"/>
      <c r="E1381" s="31"/>
      <c r="F1381" s="31"/>
      <c r="G1381" s="31"/>
      <c r="H1381" s="31"/>
      <c r="I1381" s="31"/>
      <c r="J1381" s="31"/>
    </row>
    <row r="1382" spans="1:10" ht="18" customHeight="1" x14ac:dyDescent="0.2">
      <c r="A1382" s="3"/>
      <c r="B1382" s="4" t="s">
        <v>19</v>
      </c>
      <c r="C1382" s="3" t="s">
        <v>20</v>
      </c>
      <c r="D1382" s="3" t="s">
        <v>6</v>
      </c>
      <c r="E1382" s="273" t="s">
        <v>33</v>
      </c>
      <c r="F1382" s="273"/>
      <c r="G1382" s="12" t="s">
        <v>21</v>
      </c>
      <c r="H1382" s="4" t="s">
        <v>22</v>
      </c>
      <c r="I1382" s="4" t="s">
        <v>23</v>
      </c>
      <c r="J1382" s="4" t="s">
        <v>7</v>
      </c>
    </row>
    <row r="1383" spans="1:10" ht="39" customHeight="1" x14ac:dyDescent="0.2">
      <c r="A1383" s="14" t="s">
        <v>34</v>
      </c>
      <c r="B1383" s="15" t="s">
        <v>505</v>
      </c>
      <c r="C1383" s="14" t="s">
        <v>25</v>
      </c>
      <c r="D1383" s="14" t="s">
        <v>506</v>
      </c>
      <c r="E1383" s="287" t="s">
        <v>36</v>
      </c>
      <c r="F1383" s="287"/>
      <c r="G1383" s="16" t="s">
        <v>29</v>
      </c>
      <c r="H1383" s="18">
        <v>1</v>
      </c>
      <c r="I1383" s="17">
        <v>0.22</v>
      </c>
      <c r="J1383" s="17">
        <v>0.22</v>
      </c>
    </row>
    <row r="1384" spans="1:10" ht="25.9" customHeight="1" x14ac:dyDescent="0.2">
      <c r="A1384" s="24" t="s">
        <v>39</v>
      </c>
      <c r="B1384" s="25" t="s">
        <v>507</v>
      </c>
      <c r="C1384" s="24" t="s">
        <v>25</v>
      </c>
      <c r="D1384" s="24" t="s">
        <v>508</v>
      </c>
      <c r="E1384" s="285" t="s">
        <v>72</v>
      </c>
      <c r="F1384" s="285"/>
      <c r="G1384" s="26" t="s">
        <v>29</v>
      </c>
      <c r="H1384" s="27">
        <v>1.8870000000000001E-2</v>
      </c>
      <c r="I1384" s="28">
        <v>11.66</v>
      </c>
      <c r="J1384" s="28">
        <v>0.22</v>
      </c>
    </row>
    <row r="1385" spans="1:10" ht="25.5" x14ac:dyDescent="0.2">
      <c r="A1385" s="29"/>
      <c r="B1385" s="29"/>
      <c r="C1385" s="29"/>
      <c r="D1385" s="29"/>
      <c r="E1385" s="29" t="s">
        <v>44</v>
      </c>
      <c r="F1385" s="30">
        <v>0.118477</v>
      </c>
      <c r="G1385" s="29" t="s">
        <v>45</v>
      </c>
      <c r="H1385" s="30">
        <v>0.1</v>
      </c>
      <c r="I1385" s="29" t="s">
        <v>46</v>
      </c>
      <c r="J1385" s="30">
        <v>0.22</v>
      </c>
    </row>
    <row r="1386" spans="1:10" ht="15" thickBot="1" x14ac:dyDescent="0.25">
      <c r="A1386" s="29"/>
      <c r="B1386" s="29"/>
      <c r="C1386" s="29"/>
      <c r="D1386" s="29"/>
      <c r="E1386" s="29" t="s">
        <v>47</v>
      </c>
      <c r="F1386" s="30">
        <v>0.05</v>
      </c>
      <c r="G1386" s="29"/>
      <c r="H1386" s="284" t="s">
        <v>48</v>
      </c>
      <c r="I1386" s="284"/>
      <c r="J1386" s="30">
        <v>0.27</v>
      </c>
    </row>
    <row r="1387" spans="1:10" ht="1.1499999999999999" customHeight="1" thickTop="1" x14ac:dyDescent="0.2">
      <c r="A1387" s="31"/>
      <c r="B1387" s="31"/>
      <c r="C1387" s="31"/>
      <c r="D1387" s="31"/>
      <c r="E1387" s="31"/>
      <c r="F1387" s="31"/>
      <c r="G1387" s="31"/>
      <c r="H1387" s="31"/>
      <c r="I1387" s="31"/>
      <c r="J1387" s="31"/>
    </row>
    <row r="1388" spans="1:10" ht="18" customHeight="1" x14ac:dyDescent="0.2">
      <c r="A1388" s="3"/>
      <c r="B1388" s="4" t="s">
        <v>19</v>
      </c>
      <c r="C1388" s="3" t="s">
        <v>20</v>
      </c>
      <c r="D1388" s="3" t="s">
        <v>6</v>
      </c>
      <c r="E1388" s="273" t="s">
        <v>33</v>
      </c>
      <c r="F1388" s="273"/>
      <c r="G1388" s="12" t="s">
        <v>21</v>
      </c>
      <c r="H1388" s="4" t="s">
        <v>22</v>
      </c>
      <c r="I1388" s="4" t="s">
        <v>23</v>
      </c>
      <c r="J1388" s="4" t="s">
        <v>7</v>
      </c>
    </row>
    <row r="1389" spans="1:10" ht="25.9" customHeight="1" x14ac:dyDescent="0.2">
      <c r="A1389" s="14" t="s">
        <v>34</v>
      </c>
      <c r="B1389" s="15" t="s">
        <v>513</v>
      </c>
      <c r="C1389" s="14" t="s">
        <v>25</v>
      </c>
      <c r="D1389" s="14" t="s">
        <v>514</v>
      </c>
      <c r="E1389" s="287" t="s">
        <v>36</v>
      </c>
      <c r="F1389" s="287"/>
      <c r="G1389" s="16" t="s">
        <v>29</v>
      </c>
      <c r="H1389" s="18">
        <v>1</v>
      </c>
      <c r="I1389" s="17">
        <v>0.24</v>
      </c>
      <c r="J1389" s="17">
        <v>0.24</v>
      </c>
    </row>
    <row r="1390" spans="1:10" ht="24" customHeight="1" x14ac:dyDescent="0.2">
      <c r="A1390" s="24" t="s">
        <v>39</v>
      </c>
      <c r="B1390" s="25" t="s">
        <v>515</v>
      </c>
      <c r="C1390" s="24" t="s">
        <v>25</v>
      </c>
      <c r="D1390" s="24" t="s">
        <v>516</v>
      </c>
      <c r="E1390" s="285" t="s">
        <v>72</v>
      </c>
      <c r="F1390" s="285"/>
      <c r="G1390" s="26" t="s">
        <v>29</v>
      </c>
      <c r="H1390" s="27">
        <v>1.549E-2</v>
      </c>
      <c r="I1390" s="28">
        <v>15.69</v>
      </c>
      <c r="J1390" s="28">
        <v>0.24</v>
      </c>
    </row>
    <row r="1391" spans="1:10" ht="25.5" x14ac:dyDescent="0.2">
      <c r="A1391" s="29"/>
      <c r="B1391" s="29"/>
      <c r="C1391" s="29"/>
      <c r="D1391" s="29"/>
      <c r="E1391" s="29" t="s">
        <v>44</v>
      </c>
      <c r="F1391" s="30">
        <v>0.12924769999999999</v>
      </c>
      <c r="G1391" s="29" t="s">
        <v>45</v>
      </c>
      <c r="H1391" s="30">
        <v>0.11</v>
      </c>
      <c r="I1391" s="29" t="s">
        <v>46</v>
      </c>
      <c r="J1391" s="30">
        <v>0.24</v>
      </c>
    </row>
    <row r="1392" spans="1:10" ht="15" thickBot="1" x14ac:dyDescent="0.25">
      <c r="A1392" s="29"/>
      <c r="B1392" s="29"/>
      <c r="C1392" s="29"/>
      <c r="D1392" s="29"/>
      <c r="E1392" s="29" t="s">
        <v>47</v>
      </c>
      <c r="F1392" s="30">
        <v>0.05</v>
      </c>
      <c r="G1392" s="29"/>
      <c r="H1392" s="284" t="s">
        <v>48</v>
      </c>
      <c r="I1392" s="284"/>
      <c r="J1392" s="30">
        <v>0.28999999999999998</v>
      </c>
    </row>
    <row r="1393" spans="1:10" ht="1.1499999999999999" customHeight="1" thickTop="1" x14ac:dyDescent="0.2">
      <c r="A1393" s="31"/>
      <c r="B1393" s="31"/>
      <c r="C1393" s="31"/>
      <c r="D1393" s="31"/>
      <c r="E1393" s="31"/>
      <c r="F1393" s="31"/>
      <c r="G1393" s="31"/>
      <c r="H1393" s="31"/>
      <c r="I1393" s="31"/>
      <c r="J1393" s="31"/>
    </row>
    <row r="1394" spans="1:10" ht="18" customHeight="1" x14ac:dyDescent="0.2">
      <c r="A1394" s="3"/>
      <c r="B1394" s="4" t="s">
        <v>19</v>
      </c>
      <c r="C1394" s="3" t="s">
        <v>20</v>
      </c>
      <c r="D1394" s="3" t="s">
        <v>6</v>
      </c>
      <c r="E1394" s="273" t="s">
        <v>33</v>
      </c>
      <c r="F1394" s="273"/>
      <c r="G1394" s="12" t="s">
        <v>21</v>
      </c>
      <c r="H1394" s="4" t="s">
        <v>22</v>
      </c>
      <c r="I1394" s="4" t="s">
        <v>23</v>
      </c>
      <c r="J1394" s="4" t="s">
        <v>7</v>
      </c>
    </row>
    <row r="1395" spans="1:10" ht="25.9" customHeight="1" x14ac:dyDescent="0.2">
      <c r="A1395" s="14" t="s">
        <v>34</v>
      </c>
      <c r="B1395" s="15" t="s">
        <v>537</v>
      </c>
      <c r="C1395" s="14" t="s">
        <v>25</v>
      </c>
      <c r="D1395" s="14" t="s">
        <v>538</v>
      </c>
      <c r="E1395" s="287" t="s">
        <v>36</v>
      </c>
      <c r="F1395" s="287"/>
      <c r="G1395" s="16" t="s">
        <v>29</v>
      </c>
      <c r="H1395" s="18">
        <v>1</v>
      </c>
      <c r="I1395" s="17">
        <v>0.19</v>
      </c>
      <c r="J1395" s="17">
        <v>0.19</v>
      </c>
    </row>
    <row r="1396" spans="1:10" ht="24" customHeight="1" x14ac:dyDescent="0.2">
      <c r="A1396" s="24" t="s">
        <v>39</v>
      </c>
      <c r="B1396" s="25" t="s">
        <v>118</v>
      </c>
      <c r="C1396" s="24" t="s">
        <v>25</v>
      </c>
      <c r="D1396" s="24" t="s">
        <v>119</v>
      </c>
      <c r="E1396" s="285" t="s">
        <v>72</v>
      </c>
      <c r="F1396" s="285"/>
      <c r="G1396" s="26" t="s">
        <v>29</v>
      </c>
      <c r="H1396" s="27">
        <v>1.2109999999999999E-2</v>
      </c>
      <c r="I1396" s="28">
        <v>15.71</v>
      </c>
      <c r="J1396" s="28">
        <v>0.19</v>
      </c>
    </row>
    <row r="1397" spans="1:10" ht="25.5" x14ac:dyDescent="0.2">
      <c r="A1397" s="29"/>
      <c r="B1397" s="29"/>
      <c r="C1397" s="29"/>
      <c r="D1397" s="29"/>
      <c r="E1397" s="29" t="s">
        <v>44</v>
      </c>
      <c r="F1397" s="30">
        <v>0.1023211</v>
      </c>
      <c r="G1397" s="29" t="s">
        <v>45</v>
      </c>
      <c r="H1397" s="30">
        <v>0.09</v>
      </c>
      <c r="I1397" s="29" t="s">
        <v>46</v>
      </c>
      <c r="J1397" s="30">
        <v>0.19</v>
      </c>
    </row>
    <row r="1398" spans="1:10" ht="15" thickBot="1" x14ac:dyDescent="0.25">
      <c r="A1398" s="29"/>
      <c r="B1398" s="29"/>
      <c r="C1398" s="29"/>
      <c r="D1398" s="29"/>
      <c r="E1398" s="29" t="s">
        <v>47</v>
      </c>
      <c r="F1398" s="30">
        <v>0.04</v>
      </c>
      <c r="G1398" s="29"/>
      <c r="H1398" s="284" t="s">
        <v>48</v>
      </c>
      <c r="I1398" s="284"/>
      <c r="J1398" s="30">
        <v>0.23</v>
      </c>
    </row>
    <row r="1399" spans="1:10" ht="1.1499999999999999" customHeight="1" thickTop="1" x14ac:dyDescent="0.2">
      <c r="A1399" s="31"/>
      <c r="B1399" s="31"/>
      <c r="C1399" s="31"/>
      <c r="D1399" s="31"/>
      <c r="E1399" s="31"/>
      <c r="F1399" s="31"/>
      <c r="G1399" s="31"/>
      <c r="H1399" s="31"/>
      <c r="I1399" s="31"/>
      <c r="J1399" s="31"/>
    </row>
    <row r="1400" spans="1:10" ht="18" customHeight="1" x14ac:dyDescent="0.2">
      <c r="A1400" s="3"/>
      <c r="B1400" s="4" t="s">
        <v>19</v>
      </c>
      <c r="C1400" s="3" t="s">
        <v>20</v>
      </c>
      <c r="D1400" s="3" t="s">
        <v>6</v>
      </c>
      <c r="E1400" s="273" t="s">
        <v>33</v>
      </c>
      <c r="F1400" s="273"/>
      <c r="G1400" s="12" t="s">
        <v>21</v>
      </c>
      <c r="H1400" s="4" t="s">
        <v>22</v>
      </c>
      <c r="I1400" s="4" t="s">
        <v>23</v>
      </c>
      <c r="J1400" s="4" t="s">
        <v>7</v>
      </c>
    </row>
    <row r="1401" spans="1:10" ht="25.9" customHeight="1" x14ac:dyDescent="0.2">
      <c r="A1401" s="14" t="s">
        <v>34</v>
      </c>
      <c r="B1401" s="15" t="s">
        <v>563</v>
      </c>
      <c r="C1401" s="14" t="s">
        <v>25</v>
      </c>
      <c r="D1401" s="14" t="s">
        <v>564</v>
      </c>
      <c r="E1401" s="287" t="s">
        <v>36</v>
      </c>
      <c r="F1401" s="287"/>
      <c r="G1401" s="16" t="s">
        <v>29</v>
      </c>
      <c r="H1401" s="18">
        <v>1</v>
      </c>
      <c r="I1401" s="17">
        <v>0.62</v>
      </c>
      <c r="J1401" s="17">
        <v>0.62</v>
      </c>
    </row>
    <row r="1402" spans="1:10" ht="24" customHeight="1" x14ac:dyDescent="0.2">
      <c r="A1402" s="24" t="s">
        <v>39</v>
      </c>
      <c r="B1402" s="25" t="s">
        <v>197</v>
      </c>
      <c r="C1402" s="24" t="s">
        <v>25</v>
      </c>
      <c r="D1402" s="24" t="s">
        <v>198</v>
      </c>
      <c r="E1402" s="285" t="s">
        <v>72</v>
      </c>
      <c r="F1402" s="285"/>
      <c r="G1402" s="26" t="s">
        <v>29</v>
      </c>
      <c r="H1402" s="27">
        <v>3.916E-2</v>
      </c>
      <c r="I1402" s="28">
        <v>15.99</v>
      </c>
      <c r="J1402" s="28">
        <v>0.62</v>
      </c>
    </row>
    <row r="1403" spans="1:10" ht="25.5" x14ac:dyDescent="0.2">
      <c r="A1403" s="29"/>
      <c r="B1403" s="29"/>
      <c r="C1403" s="29"/>
      <c r="D1403" s="29"/>
      <c r="E1403" s="29" t="s">
        <v>44</v>
      </c>
      <c r="F1403" s="30">
        <v>0.33388980000000001</v>
      </c>
      <c r="G1403" s="29" t="s">
        <v>45</v>
      </c>
      <c r="H1403" s="30">
        <v>0.28999999999999998</v>
      </c>
      <c r="I1403" s="29" t="s">
        <v>46</v>
      </c>
      <c r="J1403" s="30">
        <v>0.62</v>
      </c>
    </row>
    <row r="1404" spans="1:10" ht="15" thickBot="1" x14ac:dyDescent="0.25">
      <c r="A1404" s="29"/>
      <c r="B1404" s="29"/>
      <c r="C1404" s="29"/>
      <c r="D1404" s="29"/>
      <c r="E1404" s="29" t="s">
        <v>47</v>
      </c>
      <c r="F1404" s="30">
        <v>0.15</v>
      </c>
      <c r="G1404" s="29"/>
      <c r="H1404" s="284" t="s">
        <v>48</v>
      </c>
      <c r="I1404" s="284"/>
      <c r="J1404" s="30">
        <v>0.77</v>
      </c>
    </row>
    <row r="1405" spans="1:10" ht="1.1499999999999999" customHeight="1" thickTop="1" x14ac:dyDescent="0.2">
      <c r="A1405" s="31"/>
      <c r="B1405" s="31"/>
      <c r="C1405" s="31"/>
      <c r="D1405" s="31"/>
      <c r="E1405" s="31"/>
      <c r="F1405" s="31"/>
      <c r="G1405" s="31"/>
      <c r="H1405" s="31"/>
      <c r="I1405" s="31"/>
      <c r="J1405" s="31"/>
    </row>
    <row r="1406" spans="1:10" ht="18" customHeight="1" x14ac:dyDescent="0.2">
      <c r="A1406" s="3"/>
      <c r="B1406" s="4" t="s">
        <v>19</v>
      </c>
      <c r="C1406" s="3" t="s">
        <v>20</v>
      </c>
      <c r="D1406" s="3" t="s">
        <v>6</v>
      </c>
      <c r="E1406" s="273" t="s">
        <v>33</v>
      </c>
      <c r="F1406" s="273"/>
      <c r="G1406" s="12" t="s">
        <v>21</v>
      </c>
      <c r="H1406" s="4" t="s">
        <v>22</v>
      </c>
      <c r="I1406" s="4" t="s">
        <v>23</v>
      </c>
      <c r="J1406" s="4" t="s">
        <v>7</v>
      </c>
    </row>
    <row r="1407" spans="1:10" ht="25.9" customHeight="1" x14ac:dyDescent="0.2">
      <c r="A1407" s="14" t="s">
        <v>34</v>
      </c>
      <c r="B1407" s="15" t="s">
        <v>565</v>
      </c>
      <c r="C1407" s="14" t="s">
        <v>25</v>
      </c>
      <c r="D1407" s="14" t="s">
        <v>566</v>
      </c>
      <c r="E1407" s="287" t="s">
        <v>36</v>
      </c>
      <c r="F1407" s="287"/>
      <c r="G1407" s="16" t="s">
        <v>29</v>
      </c>
      <c r="H1407" s="18">
        <v>1</v>
      </c>
      <c r="I1407" s="17">
        <v>0.28999999999999998</v>
      </c>
      <c r="J1407" s="17">
        <v>0.28999999999999998</v>
      </c>
    </row>
    <row r="1408" spans="1:10" ht="24" customHeight="1" x14ac:dyDescent="0.2">
      <c r="A1408" s="24" t="s">
        <v>39</v>
      </c>
      <c r="B1408" s="25" t="s">
        <v>195</v>
      </c>
      <c r="C1408" s="24" t="s">
        <v>25</v>
      </c>
      <c r="D1408" s="24" t="s">
        <v>196</v>
      </c>
      <c r="E1408" s="285" t="s">
        <v>72</v>
      </c>
      <c r="F1408" s="285"/>
      <c r="G1408" s="26" t="s">
        <v>29</v>
      </c>
      <c r="H1408" s="27">
        <v>1.8870000000000001E-2</v>
      </c>
      <c r="I1408" s="28">
        <v>15.71</v>
      </c>
      <c r="J1408" s="28">
        <v>0.28999999999999998</v>
      </c>
    </row>
    <row r="1409" spans="1:10" ht="25.5" x14ac:dyDescent="0.2">
      <c r="A1409" s="29"/>
      <c r="B1409" s="29"/>
      <c r="C1409" s="29"/>
      <c r="D1409" s="29"/>
      <c r="E1409" s="29" t="s">
        <v>44</v>
      </c>
      <c r="F1409" s="30">
        <v>0.15617429999999999</v>
      </c>
      <c r="G1409" s="29" t="s">
        <v>45</v>
      </c>
      <c r="H1409" s="30">
        <v>0.13</v>
      </c>
      <c r="I1409" s="29" t="s">
        <v>46</v>
      </c>
      <c r="J1409" s="30">
        <v>0.28999999999999998</v>
      </c>
    </row>
    <row r="1410" spans="1:10" ht="15" thickBot="1" x14ac:dyDescent="0.25">
      <c r="A1410" s="29"/>
      <c r="B1410" s="29"/>
      <c r="C1410" s="29"/>
      <c r="D1410" s="29"/>
      <c r="E1410" s="29" t="s">
        <v>47</v>
      </c>
      <c r="F1410" s="30">
        <v>7.0000000000000007E-2</v>
      </c>
      <c r="G1410" s="29"/>
      <c r="H1410" s="284" t="s">
        <v>48</v>
      </c>
      <c r="I1410" s="284"/>
      <c r="J1410" s="30">
        <v>0.36</v>
      </c>
    </row>
    <row r="1411" spans="1:10" ht="1.1499999999999999" customHeight="1" thickTop="1" x14ac:dyDescent="0.2">
      <c r="A1411" s="31"/>
      <c r="B1411" s="31"/>
      <c r="C1411" s="31"/>
      <c r="D1411" s="31"/>
      <c r="E1411" s="31"/>
      <c r="F1411" s="31"/>
      <c r="G1411" s="31"/>
      <c r="H1411" s="31"/>
      <c r="I1411" s="31"/>
      <c r="J1411" s="31"/>
    </row>
    <row r="1412" spans="1:10" ht="18" customHeight="1" x14ac:dyDescent="0.2">
      <c r="A1412" s="3"/>
      <c r="B1412" s="4" t="s">
        <v>19</v>
      </c>
      <c r="C1412" s="3" t="s">
        <v>20</v>
      </c>
      <c r="D1412" s="3" t="s">
        <v>6</v>
      </c>
      <c r="E1412" s="273" t="s">
        <v>33</v>
      </c>
      <c r="F1412" s="273"/>
      <c r="G1412" s="12" t="s">
        <v>21</v>
      </c>
      <c r="H1412" s="4" t="s">
        <v>22</v>
      </c>
      <c r="I1412" s="4" t="s">
        <v>23</v>
      </c>
      <c r="J1412" s="4" t="s">
        <v>7</v>
      </c>
    </row>
    <row r="1413" spans="1:10" ht="25.9" customHeight="1" x14ac:dyDescent="0.2">
      <c r="A1413" s="14" t="s">
        <v>34</v>
      </c>
      <c r="B1413" s="15" t="s">
        <v>567</v>
      </c>
      <c r="C1413" s="14" t="s">
        <v>25</v>
      </c>
      <c r="D1413" s="14" t="s">
        <v>568</v>
      </c>
      <c r="E1413" s="287" t="s">
        <v>36</v>
      </c>
      <c r="F1413" s="287"/>
      <c r="G1413" s="16" t="s">
        <v>29</v>
      </c>
      <c r="H1413" s="18">
        <v>1</v>
      </c>
      <c r="I1413" s="17">
        <v>0.19</v>
      </c>
      <c r="J1413" s="17">
        <v>0.19</v>
      </c>
    </row>
    <row r="1414" spans="1:10" ht="24" customHeight="1" x14ac:dyDescent="0.2">
      <c r="A1414" s="24" t="s">
        <v>39</v>
      </c>
      <c r="B1414" s="25" t="s">
        <v>569</v>
      </c>
      <c r="C1414" s="24" t="s">
        <v>25</v>
      </c>
      <c r="D1414" s="24" t="s">
        <v>570</v>
      </c>
      <c r="E1414" s="285" t="s">
        <v>72</v>
      </c>
      <c r="F1414" s="285"/>
      <c r="G1414" s="26" t="s">
        <v>29</v>
      </c>
      <c r="H1414" s="27">
        <v>1.2109999999999999E-2</v>
      </c>
      <c r="I1414" s="28">
        <v>15.69</v>
      </c>
      <c r="J1414" s="28">
        <v>0.19</v>
      </c>
    </row>
    <row r="1415" spans="1:10" ht="25.5" x14ac:dyDescent="0.2">
      <c r="A1415" s="29"/>
      <c r="B1415" s="29"/>
      <c r="C1415" s="29"/>
      <c r="D1415" s="29"/>
      <c r="E1415" s="29" t="s">
        <v>44</v>
      </c>
      <c r="F1415" s="30">
        <v>0.1023211</v>
      </c>
      <c r="G1415" s="29" t="s">
        <v>45</v>
      </c>
      <c r="H1415" s="30">
        <v>0.09</v>
      </c>
      <c r="I1415" s="29" t="s">
        <v>46</v>
      </c>
      <c r="J1415" s="30">
        <v>0.19</v>
      </c>
    </row>
    <row r="1416" spans="1:10" ht="15" thickBot="1" x14ac:dyDescent="0.25">
      <c r="A1416" s="29"/>
      <c r="B1416" s="29"/>
      <c r="C1416" s="29"/>
      <c r="D1416" s="29"/>
      <c r="E1416" s="29" t="s">
        <v>47</v>
      </c>
      <c r="F1416" s="30">
        <v>0.04</v>
      </c>
      <c r="G1416" s="29"/>
      <c r="H1416" s="284" t="s">
        <v>48</v>
      </c>
      <c r="I1416" s="284"/>
      <c r="J1416" s="30">
        <v>0.23</v>
      </c>
    </row>
    <row r="1417" spans="1:10" ht="1.1499999999999999" customHeight="1" thickTop="1" x14ac:dyDescent="0.2">
      <c r="A1417" s="31"/>
      <c r="B1417" s="31"/>
      <c r="C1417" s="31"/>
      <c r="D1417" s="31"/>
      <c r="E1417" s="31"/>
      <c r="F1417" s="31"/>
      <c r="G1417" s="31"/>
      <c r="H1417" s="31"/>
      <c r="I1417" s="31"/>
      <c r="J1417" s="31"/>
    </row>
    <row r="1418" spans="1:10" ht="18" customHeight="1" x14ac:dyDescent="0.2">
      <c r="A1418" s="3"/>
      <c r="B1418" s="4" t="s">
        <v>19</v>
      </c>
      <c r="C1418" s="3" t="s">
        <v>20</v>
      </c>
      <c r="D1418" s="3" t="s">
        <v>6</v>
      </c>
      <c r="E1418" s="273" t="s">
        <v>33</v>
      </c>
      <c r="F1418" s="273"/>
      <c r="G1418" s="12" t="s">
        <v>21</v>
      </c>
      <c r="H1418" s="4" t="s">
        <v>22</v>
      </c>
      <c r="I1418" s="4" t="s">
        <v>23</v>
      </c>
      <c r="J1418" s="4" t="s">
        <v>7</v>
      </c>
    </row>
    <row r="1419" spans="1:10" ht="25.9" customHeight="1" x14ac:dyDescent="0.2">
      <c r="A1419" s="14" t="s">
        <v>34</v>
      </c>
      <c r="B1419" s="15" t="s">
        <v>1177</v>
      </c>
      <c r="C1419" s="14" t="s">
        <v>25</v>
      </c>
      <c r="D1419" s="14" t="s">
        <v>1178</v>
      </c>
      <c r="E1419" s="287" t="s">
        <v>36</v>
      </c>
      <c r="F1419" s="287"/>
      <c r="G1419" s="16" t="s">
        <v>29</v>
      </c>
      <c r="H1419" s="18">
        <v>1</v>
      </c>
      <c r="I1419" s="17">
        <v>0.14000000000000001</v>
      </c>
      <c r="J1419" s="17">
        <v>0.14000000000000001</v>
      </c>
    </row>
    <row r="1420" spans="1:10" ht="24" customHeight="1" x14ac:dyDescent="0.2">
      <c r="A1420" s="24" t="s">
        <v>39</v>
      </c>
      <c r="B1420" s="25" t="s">
        <v>1179</v>
      </c>
      <c r="C1420" s="24" t="s">
        <v>25</v>
      </c>
      <c r="D1420" s="24" t="s">
        <v>1180</v>
      </c>
      <c r="E1420" s="285" t="s">
        <v>72</v>
      </c>
      <c r="F1420" s="285"/>
      <c r="G1420" s="26" t="s">
        <v>29</v>
      </c>
      <c r="H1420" s="27">
        <v>1.2109999999999999E-2</v>
      </c>
      <c r="I1420" s="28">
        <v>12.18</v>
      </c>
      <c r="J1420" s="28">
        <v>0.14000000000000001</v>
      </c>
    </row>
    <row r="1421" spans="1:10" ht="25.5" x14ac:dyDescent="0.2">
      <c r="A1421" s="29"/>
      <c r="B1421" s="29"/>
      <c r="C1421" s="29"/>
      <c r="D1421" s="29"/>
      <c r="E1421" s="29" t="s">
        <v>44</v>
      </c>
      <c r="F1421" s="30">
        <v>7.5394500000000003E-2</v>
      </c>
      <c r="G1421" s="29" t="s">
        <v>45</v>
      </c>
      <c r="H1421" s="30">
        <v>0.06</v>
      </c>
      <c r="I1421" s="29" t="s">
        <v>46</v>
      </c>
      <c r="J1421" s="30">
        <v>0.14000000000000001</v>
      </c>
    </row>
    <row r="1422" spans="1:10" ht="15" thickBot="1" x14ac:dyDescent="0.25">
      <c r="A1422" s="29"/>
      <c r="B1422" s="29"/>
      <c r="C1422" s="29"/>
      <c r="D1422" s="29"/>
      <c r="E1422" s="29" t="s">
        <v>47</v>
      </c>
      <c r="F1422" s="30">
        <v>0.03</v>
      </c>
      <c r="G1422" s="29"/>
      <c r="H1422" s="284" t="s">
        <v>48</v>
      </c>
      <c r="I1422" s="284"/>
      <c r="J1422" s="30">
        <v>0.17</v>
      </c>
    </row>
    <row r="1423" spans="1:10" ht="1.1499999999999999" customHeight="1" thickTop="1" x14ac:dyDescent="0.2">
      <c r="A1423" s="31"/>
      <c r="B1423" s="31"/>
      <c r="C1423" s="31"/>
      <c r="D1423" s="31"/>
      <c r="E1423" s="31"/>
      <c r="F1423" s="31"/>
      <c r="G1423" s="31"/>
      <c r="H1423" s="31"/>
      <c r="I1423" s="31"/>
      <c r="J1423" s="31"/>
    </row>
    <row r="1424" spans="1:10" ht="18" customHeight="1" x14ac:dyDescent="0.2">
      <c r="A1424" s="3"/>
      <c r="B1424" s="4" t="s">
        <v>19</v>
      </c>
      <c r="C1424" s="3" t="s">
        <v>20</v>
      </c>
      <c r="D1424" s="3" t="s">
        <v>6</v>
      </c>
      <c r="E1424" s="273" t="s">
        <v>33</v>
      </c>
      <c r="F1424" s="273"/>
      <c r="G1424" s="12" t="s">
        <v>21</v>
      </c>
      <c r="H1424" s="4" t="s">
        <v>22</v>
      </c>
      <c r="I1424" s="4" t="s">
        <v>23</v>
      </c>
      <c r="J1424" s="4" t="s">
        <v>7</v>
      </c>
    </row>
    <row r="1425" spans="1:10" ht="25.9" customHeight="1" x14ac:dyDescent="0.2">
      <c r="A1425" s="14" t="s">
        <v>34</v>
      </c>
      <c r="B1425" s="15" t="s">
        <v>122</v>
      </c>
      <c r="C1425" s="14" t="s">
        <v>25</v>
      </c>
      <c r="D1425" s="14" t="s">
        <v>123</v>
      </c>
      <c r="E1425" s="287" t="s">
        <v>36</v>
      </c>
      <c r="F1425" s="287"/>
      <c r="G1425" s="16" t="s">
        <v>29</v>
      </c>
      <c r="H1425" s="18">
        <v>1</v>
      </c>
      <c r="I1425" s="17">
        <v>0.09</v>
      </c>
      <c r="J1425" s="17">
        <v>0.09</v>
      </c>
    </row>
    <row r="1426" spans="1:10" ht="24" customHeight="1" x14ac:dyDescent="0.2">
      <c r="A1426" s="24" t="s">
        <v>39</v>
      </c>
      <c r="B1426" s="25" t="s">
        <v>124</v>
      </c>
      <c r="C1426" s="24" t="s">
        <v>25</v>
      </c>
      <c r="D1426" s="24" t="s">
        <v>1181</v>
      </c>
      <c r="E1426" s="285" t="s">
        <v>72</v>
      </c>
      <c r="F1426" s="285"/>
      <c r="G1426" s="26" t="s">
        <v>29</v>
      </c>
      <c r="H1426" s="27">
        <v>5.3400000000000001E-3</v>
      </c>
      <c r="I1426" s="28">
        <v>17.87</v>
      </c>
      <c r="J1426" s="28">
        <v>0.09</v>
      </c>
    </row>
    <row r="1427" spans="1:10" ht="25.5" x14ac:dyDescent="0.2">
      <c r="A1427" s="29"/>
      <c r="B1427" s="29"/>
      <c r="C1427" s="29"/>
      <c r="D1427" s="29"/>
      <c r="E1427" s="29" t="s">
        <v>44</v>
      </c>
      <c r="F1427" s="30">
        <v>4.8467900000000001E-2</v>
      </c>
      <c r="G1427" s="29" t="s">
        <v>45</v>
      </c>
      <c r="H1427" s="30">
        <v>0.04</v>
      </c>
      <c r="I1427" s="29" t="s">
        <v>46</v>
      </c>
      <c r="J1427" s="30">
        <v>0.09</v>
      </c>
    </row>
    <row r="1428" spans="1:10" ht="15" thickBot="1" x14ac:dyDescent="0.25">
      <c r="A1428" s="29"/>
      <c r="B1428" s="29"/>
      <c r="C1428" s="29"/>
      <c r="D1428" s="29"/>
      <c r="E1428" s="29" t="s">
        <v>47</v>
      </c>
      <c r="F1428" s="30">
        <v>0.02</v>
      </c>
      <c r="G1428" s="29"/>
      <c r="H1428" s="284" t="s">
        <v>48</v>
      </c>
      <c r="I1428" s="284"/>
      <c r="J1428" s="30">
        <v>0.11</v>
      </c>
    </row>
    <row r="1429" spans="1:10" ht="1.1499999999999999" customHeight="1" thickTop="1" x14ac:dyDescent="0.2">
      <c r="A1429" s="31"/>
      <c r="B1429" s="31"/>
      <c r="C1429" s="31"/>
      <c r="D1429" s="31"/>
      <c r="E1429" s="31"/>
      <c r="F1429" s="31"/>
      <c r="G1429" s="31"/>
      <c r="H1429" s="31"/>
      <c r="I1429" s="31"/>
      <c r="J1429" s="31"/>
    </row>
    <row r="1430" spans="1:10" ht="18" customHeight="1" x14ac:dyDescent="0.2">
      <c r="A1430" s="3"/>
      <c r="B1430" s="4" t="s">
        <v>19</v>
      </c>
      <c r="C1430" s="3" t="s">
        <v>20</v>
      </c>
      <c r="D1430" s="3" t="s">
        <v>6</v>
      </c>
      <c r="E1430" s="273" t="s">
        <v>33</v>
      </c>
      <c r="F1430" s="273"/>
      <c r="G1430" s="12" t="s">
        <v>21</v>
      </c>
      <c r="H1430" s="4" t="s">
        <v>22</v>
      </c>
      <c r="I1430" s="4" t="s">
        <v>23</v>
      </c>
      <c r="J1430" s="4" t="s">
        <v>7</v>
      </c>
    </row>
    <row r="1431" spans="1:10" ht="39" customHeight="1" x14ac:dyDescent="0.2">
      <c r="A1431" s="14" t="s">
        <v>34</v>
      </c>
      <c r="B1431" s="15" t="s">
        <v>571</v>
      </c>
      <c r="C1431" s="14" t="s">
        <v>25</v>
      </c>
      <c r="D1431" s="14" t="s">
        <v>572</v>
      </c>
      <c r="E1431" s="287" t="s">
        <v>36</v>
      </c>
      <c r="F1431" s="287"/>
      <c r="G1431" s="16" t="s">
        <v>29</v>
      </c>
      <c r="H1431" s="18">
        <v>1</v>
      </c>
      <c r="I1431" s="17">
        <v>0.11</v>
      </c>
      <c r="J1431" s="17">
        <v>0.11</v>
      </c>
    </row>
    <row r="1432" spans="1:10" ht="24" customHeight="1" x14ac:dyDescent="0.2">
      <c r="A1432" s="24" t="s">
        <v>39</v>
      </c>
      <c r="B1432" s="25" t="s">
        <v>573</v>
      </c>
      <c r="C1432" s="24" t="s">
        <v>25</v>
      </c>
      <c r="D1432" s="24" t="s">
        <v>574</v>
      </c>
      <c r="E1432" s="285" t="s">
        <v>72</v>
      </c>
      <c r="F1432" s="285"/>
      <c r="G1432" s="26" t="s">
        <v>29</v>
      </c>
      <c r="H1432" s="27">
        <v>8.7200000000000003E-3</v>
      </c>
      <c r="I1432" s="28">
        <v>12.8</v>
      </c>
      <c r="J1432" s="28">
        <v>0.11</v>
      </c>
    </row>
    <row r="1433" spans="1:10" ht="25.5" x14ac:dyDescent="0.2">
      <c r="A1433" s="29"/>
      <c r="B1433" s="29"/>
      <c r="C1433" s="29"/>
      <c r="D1433" s="29"/>
      <c r="E1433" s="29" t="s">
        <v>44</v>
      </c>
      <c r="F1433" s="30">
        <v>5.9238499999999999E-2</v>
      </c>
      <c r="G1433" s="29" t="s">
        <v>45</v>
      </c>
      <c r="H1433" s="30">
        <v>0.05</v>
      </c>
      <c r="I1433" s="29" t="s">
        <v>46</v>
      </c>
      <c r="J1433" s="30">
        <v>0.11</v>
      </c>
    </row>
    <row r="1434" spans="1:10" ht="15" thickBot="1" x14ac:dyDescent="0.25">
      <c r="A1434" s="29"/>
      <c r="B1434" s="29"/>
      <c r="C1434" s="29"/>
      <c r="D1434" s="29"/>
      <c r="E1434" s="29" t="s">
        <v>47</v>
      </c>
      <c r="F1434" s="30">
        <v>0.02</v>
      </c>
      <c r="G1434" s="29"/>
      <c r="H1434" s="284" t="s">
        <v>48</v>
      </c>
      <c r="I1434" s="284"/>
      <c r="J1434" s="30">
        <v>0.13</v>
      </c>
    </row>
    <row r="1435" spans="1:10" ht="1.1499999999999999" customHeight="1" thickTop="1" x14ac:dyDescent="0.2">
      <c r="A1435" s="31"/>
      <c r="B1435" s="31"/>
      <c r="C1435" s="31"/>
      <c r="D1435" s="31"/>
      <c r="E1435" s="31"/>
      <c r="F1435" s="31"/>
      <c r="G1435" s="31"/>
      <c r="H1435" s="31"/>
      <c r="I1435" s="31"/>
      <c r="J1435" s="31"/>
    </row>
    <row r="1436" spans="1:10" ht="18" customHeight="1" x14ac:dyDescent="0.2">
      <c r="A1436" s="3"/>
      <c r="B1436" s="4" t="s">
        <v>19</v>
      </c>
      <c r="C1436" s="3" t="s">
        <v>20</v>
      </c>
      <c r="D1436" s="3" t="s">
        <v>6</v>
      </c>
      <c r="E1436" s="273" t="s">
        <v>33</v>
      </c>
      <c r="F1436" s="273"/>
      <c r="G1436" s="12" t="s">
        <v>21</v>
      </c>
      <c r="H1436" s="4" t="s">
        <v>22</v>
      </c>
      <c r="I1436" s="4" t="s">
        <v>23</v>
      </c>
      <c r="J1436" s="4" t="s">
        <v>7</v>
      </c>
    </row>
    <row r="1437" spans="1:10" ht="25.9" customHeight="1" x14ac:dyDescent="0.2">
      <c r="A1437" s="14" t="s">
        <v>34</v>
      </c>
      <c r="B1437" s="15" t="s">
        <v>1233</v>
      </c>
      <c r="C1437" s="14" t="s">
        <v>25</v>
      </c>
      <c r="D1437" s="14" t="s">
        <v>1234</v>
      </c>
      <c r="E1437" s="287" t="s">
        <v>36</v>
      </c>
      <c r="F1437" s="287"/>
      <c r="G1437" s="16" t="s">
        <v>29</v>
      </c>
      <c r="H1437" s="18">
        <v>1</v>
      </c>
      <c r="I1437" s="17">
        <v>0.21</v>
      </c>
      <c r="J1437" s="17">
        <v>0.21</v>
      </c>
    </row>
    <row r="1438" spans="1:10" ht="24" customHeight="1" x14ac:dyDescent="0.2">
      <c r="A1438" s="24" t="s">
        <v>39</v>
      </c>
      <c r="B1438" s="25" t="s">
        <v>1235</v>
      </c>
      <c r="C1438" s="24" t="s">
        <v>25</v>
      </c>
      <c r="D1438" s="24" t="s">
        <v>1236</v>
      </c>
      <c r="E1438" s="285" t="s">
        <v>72</v>
      </c>
      <c r="F1438" s="285"/>
      <c r="G1438" s="26" t="s">
        <v>29</v>
      </c>
      <c r="H1438" s="27">
        <v>1.2109999999999999E-2</v>
      </c>
      <c r="I1438" s="28">
        <v>17.899999999999999</v>
      </c>
      <c r="J1438" s="28">
        <v>0.21</v>
      </c>
    </row>
    <row r="1439" spans="1:10" ht="25.5" x14ac:dyDescent="0.2">
      <c r="A1439" s="29"/>
      <c r="B1439" s="29"/>
      <c r="C1439" s="29"/>
      <c r="D1439" s="29"/>
      <c r="E1439" s="29" t="s">
        <v>44</v>
      </c>
      <c r="F1439" s="30">
        <v>0.1130917</v>
      </c>
      <c r="G1439" s="29" t="s">
        <v>45</v>
      </c>
      <c r="H1439" s="30">
        <v>0.1</v>
      </c>
      <c r="I1439" s="29" t="s">
        <v>46</v>
      </c>
      <c r="J1439" s="30">
        <v>0.21</v>
      </c>
    </row>
    <row r="1440" spans="1:10" ht="15" thickBot="1" x14ac:dyDescent="0.25">
      <c r="A1440" s="29"/>
      <c r="B1440" s="29"/>
      <c r="C1440" s="29"/>
      <c r="D1440" s="29"/>
      <c r="E1440" s="29" t="s">
        <v>47</v>
      </c>
      <c r="F1440" s="30">
        <v>0.05</v>
      </c>
      <c r="G1440" s="29"/>
      <c r="H1440" s="284" t="s">
        <v>48</v>
      </c>
      <c r="I1440" s="284"/>
      <c r="J1440" s="30">
        <v>0.26</v>
      </c>
    </row>
    <row r="1441" spans="1:10" ht="1.1499999999999999" customHeight="1" thickTop="1" x14ac:dyDescent="0.2">
      <c r="A1441" s="31"/>
      <c r="B1441" s="31"/>
      <c r="C1441" s="31"/>
      <c r="D1441" s="31"/>
      <c r="E1441" s="31"/>
      <c r="F1441" s="31"/>
      <c r="G1441" s="31"/>
      <c r="H1441" s="31"/>
      <c r="I1441" s="31"/>
      <c r="J1441" s="31"/>
    </row>
    <row r="1442" spans="1:10" ht="18" customHeight="1" x14ac:dyDescent="0.2">
      <c r="A1442" s="3"/>
      <c r="B1442" s="4" t="s">
        <v>19</v>
      </c>
      <c r="C1442" s="3" t="s">
        <v>20</v>
      </c>
      <c r="D1442" s="3" t="s">
        <v>6</v>
      </c>
      <c r="E1442" s="273" t="s">
        <v>33</v>
      </c>
      <c r="F1442" s="273"/>
      <c r="G1442" s="12" t="s">
        <v>21</v>
      </c>
      <c r="H1442" s="4" t="s">
        <v>22</v>
      </c>
      <c r="I1442" s="4" t="s">
        <v>23</v>
      </c>
      <c r="J1442" s="4" t="s">
        <v>7</v>
      </c>
    </row>
    <row r="1443" spans="1:10" ht="25.9" customHeight="1" x14ac:dyDescent="0.2">
      <c r="A1443" s="14" t="s">
        <v>34</v>
      </c>
      <c r="B1443" s="15" t="s">
        <v>575</v>
      </c>
      <c r="C1443" s="14" t="s">
        <v>25</v>
      </c>
      <c r="D1443" s="14" t="s">
        <v>576</v>
      </c>
      <c r="E1443" s="287" t="s">
        <v>36</v>
      </c>
      <c r="F1443" s="287"/>
      <c r="G1443" s="16" t="s">
        <v>29</v>
      </c>
      <c r="H1443" s="18">
        <v>1</v>
      </c>
      <c r="I1443" s="17">
        <v>0.21</v>
      </c>
      <c r="J1443" s="17">
        <v>0.21</v>
      </c>
    </row>
    <row r="1444" spans="1:10" ht="24" customHeight="1" x14ac:dyDescent="0.2">
      <c r="A1444" s="24" t="s">
        <v>39</v>
      </c>
      <c r="B1444" s="25" t="s">
        <v>577</v>
      </c>
      <c r="C1444" s="24" t="s">
        <v>25</v>
      </c>
      <c r="D1444" s="24" t="s">
        <v>578</v>
      </c>
      <c r="E1444" s="285" t="s">
        <v>72</v>
      </c>
      <c r="F1444" s="285"/>
      <c r="G1444" s="26" t="s">
        <v>29</v>
      </c>
      <c r="H1444" s="27">
        <v>1.7180000000000001E-2</v>
      </c>
      <c r="I1444" s="28">
        <v>12.36</v>
      </c>
      <c r="J1444" s="28">
        <v>0.21</v>
      </c>
    </row>
    <row r="1445" spans="1:10" ht="25.5" x14ac:dyDescent="0.2">
      <c r="A1445" s="29"/>
      <c r="B1445" s="29"/>
      <c r="C1445" s="29"/>
      <c r="D1445" s="29"/>
      <c r="E1445" s="29" t="s">
        <v>44</v>
      </c>
      <c r="F1445" s="30">
        <v>0.1130917</v>
      </c>
      <c r="G1445" s="29" t="s">
        <v>45</v>
      </c>
      <c r="H1445" s="30">
        <v>0.1</v>
      </c>
      <c r="I1445" s="29" t="s">
        <v>46</v>
      </c>
      <c r="J1445" s="30">
        <v>0.21</v>
      </c>
    </row>
    <row r="1446" spans="1:10" ht="15" thickBot="1" x14ac:dyDescent="0.25">
      <c r="A1446" s="29"/>
      <c r="B1446" s="29"/>
      <c r="C1446" s="29"/>
      <c r="D1446" s="29"/>
      <c r="E1446" s="29" t="s">
        <v>47</v>
      </c>
      <c r="F1446" s="30">
        <v>0.05</v>
      </c>
      <c r="G1446" s="29"/>
      <c r="H1446" s="284" t="s">
        <v>48</v>
      </c>
      <c r="I1446" s="284"/>
      <c r="J1446" s="30">
        <v>0.26</v>
      </c>
    </row>
    <row r="1447" spans="1:10" ht="1.1499999999999999" customHeight="1" thickTop="1" x14ac:dyDescent="0.2">
      <c r="A1447" s="31"/>
      <c r="B1447" s="31"/>
      <c r="C1447" s="31"/>
      <c r="D1447" s="31"/>
      <c r="E1447" s="31"/>
      <c r="F1447" s="31"/>
      <c r="G1447" s="31"/>
      <c r="H1447" s="31"/>
      <c r="I1447" s="31"/>
      <c r="J1447" s="31"/>
    </row>
    <row r="1448" spans="1:10" ht="18" customHeight="1" x14ac:dyDescent="0.2">
      <c r="A1448" s="3"/>
      <c r="B1448" s="4" t="s">
        <v>19</v>
      </c>
      <c r="C1448" s="3" t="s">
        <v>20</v>
      </c>
      <c r="D1448" s="3" t="s">
        <v>6</v>
      </c>
      <c r="E1448" s="273" t="s">
        <v>33</v>
      </c>
      <c r="F1448" s="273"/>
      <c r="G1448" s="12" t="s">
        <v>21</v>
      </c>
      <c r="H1448" s="4" t="s">
        <v>22</v>
      </c>
      <c r="I1448" s="4" t="s">
        <v>23</v>
      </c>
      <c r="J1448" s="4" t="s">
        <v>7</v>
      </c>
    </row>
    <row r="1449" spans="1:10" ht="25.9" customHeight="1" x14ac:dyDescent="0.2">
      <c r="A1449" s="14" t="s">
        <v>34</v>
      </c>
      <c r="B1449" s="15" t="s">
        <v>791</v>
      </c>
      <c r="C1449" s="14" t="s">
        <v>25</v>
      </c>
      <c r="D1449" s="14" t="s">
        <v>792</v>
      </c>
      <c r="E1449" s="287" t="s">
        <v>36</v>
      </c>
      <c r="F1449" s="287"/>
      <c r="G1449" s="16" t="s">
        <v>29</v>
      </c>
      <c r="H1449" s="18">
        <v>1</v>
      </c>
      <c r="I1449" s="17">
        <v>0.21</v>
      </c>
      <c r="J1449" s="17">
        <v>0.21</v>
      </c>
    </row>
    <row r="1450" spans="1:10" ht="24" customHeight="1" x14ac:dyDescent="0.2">
      <c r="A1450" s="24" t="s">
        <v>39</v>
      </c>
      <c r="B1450" s="25" t="s">
        <v>793</v>
      </c>
      <c r="C1450" s="24" t="s">
        <v>25</v>
      </c>
      <c r="D1450" s="24" t="s">
        <v>794</v>
      </c>
      <c r="E1450" s="285" t="s">
        <v>72</v>
      </c>
      <c r="F1450" s="285"/>
      <c r="G1450" s="26" t="s">
        <v>29</v>
      </c>
      <c r="H1450" s="27">
        <v>1.7180000000000001E-2</v>
      </c>
      <c r="I1450" s="28">
        <v>12.36</v>
      </c>
      <c r="J1450" s="28">
        <v>0.21</v>
      </c>
    </row>
    <row r="1451" spans="1:10" ht="25.5" x14ac:dyDescent="0.2">
      <c r="A1451" s="29"/>
      <c r="B1451" s="29"/>
      <c r="C1451" s="29"/>
      <c r="D1451" s="29"/>
      <c r="E1451" s="29" t="s">
        <v>44</v>
      </c>
      <c r="F1451" s="30">
        <v>0.1130917</v>
      </c>
      <c r="G1451" s="29" t="s">
        <v>45</v>
      </c>
      <c r="H1451" s="30">
        <v>0.1</v>
      </c>
      <c r="I1451" s="29" t="s">
        <v>46</v>
      </c>
      <c r="J1451" s="30">
        <v>0.21</v>
      </c>
    </row>
    <row r="1452" spans="1:10" ht="15" thickBot="1" x14ac:dyDescent="0.25">
      <c r="A1452" s="29"/>
      <c r="B1452" s="29"/>
      <c r="C1452" s="29"/>
      <c r="D1452" s="29"/>
      <c r="E1452" s="29" t="s">
        <v>47</v>
      </c>
      <c r="F1452" s="30">
        <v>0.05</v>
      </c>
      <c r="G1452" s="29"/>
      <c r="H1452" s="284" t="s">
        <v>48</v>
      </c>
      <c r="I1452" s="284"/>
      <c r="J1452" s="30">
        <v>0.26</v>
      </c>
    </row>
    <row r="1453" spans="1:10" ht="1.1499999999999999" customHeight="1" thickTop="1" x14ac:dyDescent="0.2">
      <c r="A1453" s="31"/>
      <c r="B1453" s="31"/>
      <c r="C1453" s="31"/>
      <c r="D1453" s="31"/>
      <c r="E1453" s="31"/>
      <c r="F1453" s="31"/>
      <c r="G1453" s="31"/>
      <c r="H1453" s="31"/>
      <c r="I1453" s="31"/>
      <c r="J1453" s="31"/>
    </row>
    <row r="1454" spans="1:10" ht="18" customHeight="1" x14ac:dyDescent="0.2">
      <c r="A1454" s="3"/>
      <c r="B1454" s="4" t="s">
        <v>19</v>
      </c>
      <c r="C1454" s="3" t="s">
        <v>20</v>
      </c>
      <c r="D1454" s="3" t="s">
        <v>6</v>
      </c>
      <c r="E1454" s="273" t="s">
        <v>33</v>
      </c>
      <c r="F1454" s="273"/>
      <c r="G1454" s="12" t="s">
        <v>21</v>
      </c>
      <c r="H1454" s="4" t="s">
        <v>22</v>
      </c>
      <c r="I1454" s="4" t="s">
        <v>23</v>
      </c>
      <c r="J1454" s="4" t="s">
        <v>7</v>
      </c>
    </row>
    <row r="1455" spans="1:10" ht="25.9" customHeight="1" x14ac:dyDescent="0.2">
      <c r="A1455" s="14" t="s">
        <v>34</v>
      </c>
      <c r="B1455" s="15" t="s">
        <v>579</v>
      </c>
      <c r="C1455" s="14" t="s">
        <v>25</v>
      </c>
      <c r="D1455" s="14" t="s">
        <v>580</v>
      </c>
      <c r="E1455" s="287" t="s">
        <v>36</v>
      </c>
      <c r="F1455" s="287"/>
      <c r="G1455" s="16" t="s">
        <v>29</v>
      </c>
      <c r="H1455" s="18">
        <v>1</v>
      </c>
      <c r="I1455" s="17">
        <v>0.18</v>
      </c>
      <c r="J1455" s="17">
        <v>0.18</v>
      </c>
    </row>
    <row r="1456" spans="1:10" ht="25.9" customHeight="1" x14ac:dyDescent="0.2">
      <c r="A1456" s="24" t="s">
        <v>39</v>
      </c>
      <c r="B1456" s="25" t="s">
        <v>581</v>
      </c>
      <c r="C1456" s="24" t="s">
        <v>25</v>
      </c>
      <c r="D1456" s="24" t="s">
        <v>582</v>
      </c>
      <c r="E1456" s="285" t="s">
        <v>72</v>
      </c>
      <c r="F1456" s="285"/>
      <c r="G1456" s="26" t="s">
        <v>29</v>
      </c>
      <c r="H1456" s="27">
        <v>1.2109999999999999E-2</v>
      </c>
      <c r="I1456" s="28">
        <v>15.38</v>
      </c>
      <c r="J1456" s="28">
        <v>0.18</v>
      </c>
    </row>
    <row r="1457" spans="1:10" ht="25.5" x14ac:dyDescent="0.2">
      <c r="A1457" s="29"/>
      <c r="B1457" s="29"/>
      <c r="C1457" s="29"/>
      <c r="D1457" s="29"/>
      <c r="E1457" s="29" t="s">
        <v>44</v>
      </c>
      <c r="F1457" s="30">
        <v>9.6935800000000003E-2</v>
      </c>
      <c r="G1457" s="29" t="s">
        <v>45</v>
      </c>
      <c r="H1457" s="30">
        <v>0.08</v>
      </c>
      <c r="I1457" s="29" t="s">
        <v>46</v>
      </c>
      <c r="J1457" s="30">
        <v>0.18</v>
      </c>
    </row>
    <row r="1458" spans="1:10" ht="15" thickBot="1" x14ac:dyDescent="0.25">
      <c r="A1458" s="29"/>
      <c r="B1458" s="29"/>
      <c r="C1458" s="29"/>
      <c r="D1458" s="29"/>
      <c r="E1458" s="29" t="s">
        <v>47</v>
      </c>
      <c r="F1458" s="30">
        <v>0.04</v>
      </c>
      <c r="G1458" s="29"/>
      <c r="H1458" s="284" t="s">
        <v>48</v>
      </c>
      <c r="I1458" s="284"/>
      <c r="J1458" s="30">
        <v>0.22</v>
      </c>
    </row>
    <row r="1459" spans="1:10" ht="1.1499999999999999" customHeight="1" thickTop="1" x14ac:dyDescent="0.2">
      <c r="A1459" s="31"/>
      <c r="B1459" s="31"/>
      <c r="C1459" s="31"/>
      <c r="D1459" s="31"/>
      <c r="E1459" s="31"/>
      <c r="F1459" s="31"/>
      <c r="G1459" s="31"/>
      <c r="H1459" s="31"/>
      <c r="I1459" s="31"/>
      <c r="J1459" s="31"/>
    </row>
    <row r="1460" spans="1:10" ht="18" customHeight="1" x14ac:dyDescent="0.2">
      <c r="A1460" s="3"/>
      <c r="B1460" s="4" t="s">
        <v>19</v>
      </c>
      <c r="C1460" s="3" t="s">
        <v>20</v>
      </c>
      <c r="D1460" s="3" t="s">
        <v>6</v>
      </c>
      <c r="E1460" s="273" t="s">
        <v>33</v>
      </c>
      <c r="F1460" s="273"/>
      <c r="G1460" s="12" t="s">
        <v>21</v>
      </c>
      <c r="H1460" s="4" t="s">
        <v>22</v>
      </c>
      <c r="I1460" s="4" t="s">
        <v>23</v>
      </c>
      <c r="J1460" s="4" t="s">
        <v>7</v>
      </c>
    </row>
    <row r="1461" spans="1:10" ht="25.9" customHeight="1" x14ac:dyDescent="0.2">
      <c r="A1461" s="14" t="s">
        <v>34</v>
      </c>
      <c r="B1461" s="15" t="s">
        <v>1182</v>
      </c>
      <c r="C1461" s="14" t="s">
        <v>25</v>
      </c>
      <c r="D1461" s="14" t="s">
        <v>1183</v>
      </c>
      <c r="E1461" s="287" t="s">
        <v>36</v>
      </c>
      <c r="F1461" s="287"/>
      <c r="G1461" s="16" t="s">
        <v>29</v>
      </c>
      <c r="H1461" s="18">
        <v>1</v>
      </c>
      <c r="I1461" s="17">
        <v>0.19</v>
      </c>
      <c r="J1461" s="17">
        <v>0.19</v>
      </c>
    </row>
    <row r="1462" spans="1:10" ht="24" customHeight="1" x14ac:dyDescent="0.2">
      <c r="A1462" s="24" t="s">
        <v>39</v>
      </c>
      <c r="B1462" s="25" t="s">
        <v>1184</v>
      </c>
      <c r="C1462" s="24" t="s">
        <v>25</v>
      </c>
      <c r="D1462" s="24" t="s">
        <v>1185</v>
      </c>
      <c r="E1462" s="285" t="s">
        <v>72</v>
      </c>
      <c r="F1462" s="285"/>
      <c r="G1462" s="26" t="s">
        <v>29</v>
      </c>
      <c r="H1462" s="27">
        <v>1.2109999999999999E-2</v>
      </c>
      <c r="I1462" s="28">
        <v>16.03</v>
      </c>
      <c r="J1462" s="28">
        <v>0.19</v>
      </c>
    </row>
    <row r="1463" spans="1:10" ht="25.5" x14ac:dyDescent="0.2">
      <c r="A1463" s="29"/>
      <c r="B1463" s="29"/>
      <c r="C1463" s="29"/>
      <c r="D1463" s="29"/>
      <c r="E1463" s="29" t="s">
        <v>44</v>
      </c>
      <c r="F1463" s="30">
        <v>0.1023211</v>
      </c>
      <c r="G1463" s="29" t="s">
        <v>45</v>
      </c>
      <c r="H1463" s="30">
        <v>0.09</v>
      </c>
      <c r="I1463" s="29" t="s">
        <v>46</v>
      </c>
      <c r="J1463" s="30">
        <v>0.19</v>
      </c>
    </row>
    <row r="1464" spans="1:10" ht="15" thickBot="1" x14ac:dyDescent="0.25">
      <c r="A1464" s="29"/>
      <c r="B1464" s="29"/>
      <c r="C1464" s="29"/>
      <c r="D1464" s="29"/>
      <c r="E1464" s="29" t="s">
        <v>47</v>
      </c>
      <c r="F1464" s="30">
        <v>0.04</v>
      </c>
      <c r="G1464" s="29"/>
      <c r="H1464" s="284" t="s">
        <v>48</v>
      </c>
      <c r="I1464" s="284"/>
      <c r="J1464" s="30">
        <v>0.23</v>
      </c>
    </row>
    <row r="1465" spans="1:10" ht="1.1499999999999999" customHeight="1" thickTop="1" x14ac:dyDescent="0.2">
      <c r="A1465" s="31"/>
      <c r="B1465" s="31"/>
      <c r="C1465" s="31"/>
      <c r="D1465" s="31"/>
      <c r="E1465" s="31"/>
      <c r="F1465" s="31"/>
      <c r="G1465" s="31"/>
      <c r="H1465" s="31"/>
      <c r="I1465" s="31"/>
      <c r="J1465" s="31"/>
    </row>
    <row r="1466" spans="1:10" ht="18" customHeight="1" x14ac:dyDescent="0.2">
      <c r="A1466" s="3"/>
      <c r="B1466" s="4" t="s">
        <v>19</v>
      </c>
      <c r="C1466" s="3" t="s">
        <v>20</v>
      </c>
      <c r="D1466" s="3" t="s">
        <v>6</v>
      </c>
      <c r="E1466" s="273" t="s">
        <v>33</v>
      </c>
      <c r="F1466" s="273"/>
      <c r="G1466" s="12" t="s">
        <v>21</v>
      </c>
      <c r="H1466" s="4" t="s">
        <v>22</v>
      </c>
      <c r="I1466" s="4" t="s">
        <v>23</v>
      </c>
      <c r="J1466" s="4" t="s">
        <v>7</v>
      </c>
    </row>
    <row r="1467" spans="1:10" ht="25.9" customHeight="1" x14ac:dyDescent="0.2">
      <c r="A1467" s="14" t="s">
        <v>34</v>
      </c>
      <c r="B1467" s="15" t="s">
        <v>125</v>
      </c>
      <c r="C1467" s="14" t="s">
        <v>25</v>
      </c>
      <c r="D1467" s="14" t="s">
        <v>126</v>
      </c>
      <c r="E1467" s="287" t="s">
        <v>36</v>
      </c>
      <c r="F1467" s="287"/>
      <c r="G1467" s="16" t="s">
        <v>29</v>
      </c>
      <c r="H1467" s="18">
        <v>1</v>
      </c>
      <c r="I1467" s="17">
        <v>0.34</v>
      </c>
      <c r="J1467" s="17">
        <v>0.34</v>
      </c>
    </row>
    <row r="1468" spans="1:10" ht="24" customHeight="1" x14ac:dyDescent="0.2">
      <c r="A1468" s="24" t="s">
        <v>39</v>
      </c>
      <c r="B1468" s="25" t="s">
        <v>127</v>
      </c>
      <c r="C1468" s="24" t="s">
        <v>25</v>
      </c>
      <c r="D1468" s="24" t="s">
        <v>128</v>
      </c>
      <c r="E1468" s="285" t="s">
        <v>72</v>
      </c>
      <c r="F1468" s="285"/>
      <c r="G1468" s="26" t="s">
        <v>29</v>
      </c>
      <c r="H1468" s="27">
        <v>2.2249999999999999E-2</v>
      </c>
      <c r="I1468" s="28">
        <v>15.69</v>
      </c>
      <c r="J1468" s="28">
        <v>0.34</v>
      </c>
    </row>
    <row r="1469" spans="1:10" ht="25.5" x14ac:dyDescent="0.2">
      <c r="A1469" s="29"/>
      <c r="B1469" s="29"/>
      <c r="C1469" s="29"/>
      <c r="D1469" s="29"/>
      <c r="E1469" s="29" t="s">
        <v>44</v>
      </c>
      <c r="F1469" s="30">
        <v>0.18310090000000001</v>
      </c>
      <c r="G1469" s="29" t="s">
        <v>45</v>
      </c>
      <c r="H1469" s="30">
        <v>0.16</v>
      </c>
      <c r="I1469" s="29" t="s">
        <v>46</v>
      </c>
      <c r="J1469" s="30">
        <v>0.34</v>
      </c>
    </row>
    <row r="1470" spans="1:10" ht="15" thickBot="1" x14ac:dyDescent="0.25">
      <c r="A1470" s="29"/>
      <c r="B1470" s="29"/>
      <c r="C1470" s="29"/>
      <c r="D1470" s="29"/>
      <c r="E1470" s="29" t="s">
        <v>47</v>
      </c>
      <c r="F1470" s="30">
        <v>0.08</v>
      </c>
      <c r="G1470" s="29"/>
      <c r="H1470" s="284" t="s">
        <v>48</v>
      </c>
      <c r="I1470" s="284"/>
      <c r="J1470" s="30">
        <v>0.42</v>
      </c>
    </row>
    <row r="1471" spans="1:10" ht="1.1499999999999999" customHeight="1" thickTop="1" x14ac:dyDescent="0.2">
      <c r="A1471" s="31"/>
      <c r="B1471" s="31"/>
      <c r="C1471" s="31"/>
      <c r="D1471" s="31"/>
      <c r="E1471" s="31"/>
      <c r="F1471" s="31"/>
      <c r="G1471" s="31"/>
      <c r="H1471" s="31"/>
      <c r="I1471" s="31"/>
      <c r="J1471" s="31"/>
    </row>
    <row r="1472" spans="1:10" ht="18" customHeight="1" x14ac:dyDescent="0.2">
      <c r="A1472" s="3"/>
      <c r="B1472" s="4" t="s">
        <v>19</v>
      </c>
      <c r="C1472" s="3" t="s">
        <v>20</v>
      </c>
      <c r="D1472" s="3" t="s">
        <v>6</v>
      </c>
      <c r="E1472" s="273" t="s">
        <v>33</v>
      </c>
      <c r="F1472" s="273"/>
      <c r="G1472" s="12" t="s">
        <v>21</v>
      </c>
      <c r="H1472" s="4" t="s">
        <v>22</v>
      </c>
      <c r="I1472" s="4" t="s">
        <v>23</v>
      </c>
      <c r="J1472" s="4" t="s">
        <v>7</v>
      </c>
    </row>
    <row r="1473" spans="1:10" ht="25.9" customHeight="1" x14ac:dyDescent="0.2">
      <c r="A1473" s="14" t="s">
        <v>34</v>
      </c>
      <c r="B1473" s="15" t="s">
        <v>583</v>
      </c>
      <c r="C1473" s="14" t="s">
        <v>25</v>
      </c>
      <c r="D1473" s="14" t="s">
        <v>584</v>
      </c>
      <c r="E1473" s="287" t="s">
        <v>36</v>
      </c>
      <c r="F1473" s="287"/>
      <c r="G1473" s="16" t="s">
        <v>29</v>
      </c>
      <c r="H1473" s="18">
        <v>1</v>
      </c>
      <c r="I1473" s="17">
        <v>0.24</v>
      </c>
      <c r="J1473" s="17">
        <v>0.24</v>
      </c>
    </row>
    <row r="1474" spans="1:10" ht="24" customHeight="1" x14ac:dyDescent="0.2">
      <c r="A1474" s="24" t="s">
        <v>39</v>
      </c>
      <c r="B1474" s="25" t="s">
        <v>585</v>
      </c>
      <c r="C1474" s="24" t="s">
        <v>25</v>
      </c>
      <c r="D1474" s="24" t="s">
        <v>586</v>
      </c>
      <c r="E1474" s="285" t="s">
        <v>72</v>
      </c>
      <c r="F1474" s="285"/>
      <c r="G1474" s="26" t="s">
        <v>29</v>
      </c>
      <c r="H1474" s="27">
        <v>1.549E-2</v>
      </c>
      <c r="I1474" s="28">
        <v>15.71</v>
      </c>
      <c r="J1474" s="28">
        <v>0.24</v>
      </c>
    </row>
    <row r="1475" spans="1:10" ht="25.5" x14ac:dyDescent="0.2">
      <c r="A1475" s="29"/>
      <c r="B1475" s="29"/>
      <c r="C1475" s="29"/>
      <c r="D1475" s="29"/>
      <c r="E1475" s="29" t="s">
        <v>44</v>
      </c>
      <c r="F1475" s="30">
        <v>0.12924769999999999</v>
      </c>
      <c r="G1475" s="29" t="s">
        <v>45</v>
      </c>
      <c r="H1475" s="30">
        <v>0.11</v>
      </c>
      <c r="I1475" s="29" t="s">
        <v>46</v>
      </c>
      <c r="J1475" s="30">
        <v>0.24</v>
      </c>
    </row>
    <row r="1476" spans="1:10" ht="15" thickBot="1" x14ac:dyDescent="0.25">
      <c r="A1476" s="29"/>
      <c r="B1476" s="29"/>
      <c r="C1476" s="29"/>
      <c r="D1476" s="29"/>
      <c r="E1476" s="29" t="s">
        <v>47</v>
      </c>
      <c r="F1476" s="30">
        <v>0.05</v>
      </c>
      <c r="G1476" s="29"/>
      <c r="H1476" s="284" t="s">
        <v>48</v>
      </c>
      <c r="I1476" s="284"/>
      <c r="J1476" s="30">
        <v>0.28999999999999998</v>
      </c>
    </row>
    <row r="1477" spans="1:10" ht="1.1499999999999999" customHeight="1" thickTop="1" x14ac:dyDescent="0.2">
      <c r="A1477" s="31"/>
      <c r="B1477" s="31"/>
      <c r="C1477" s="31"/>
      <c r="D1477" s="31"/>
      <c r="E1477" s="31"/>
      <c r="F1477" s="31"/>
      <c r="G1477" s="31"/>
      <c r="H1477" s="31"/>
      <c r="I1477" s="31"/>
      <c r="J1477" s="31"/>
    </row>
    <row r="1478" spans="1:10" ht="18" customHeight="1" x14ac:dyDescent="0.2">
      <c r="A1478" s="3"/>
      <c r="B1478" s="4" t="s">
        <v>19</v>
      </c>
      <c r="C1478" s="3" t="s">
        <v>20</v>
      </c>
      <c r="D1478" s="3" t="s">
        <v>6</v>
      </c>
      <c r="E1478" s="273" t="s">
        <v>33</v>
      </c>
      <c r="F1478" s="273"/>
      <c r="G1478" s="12" t="s">
        <v>21</v>
      </c>
      <c r="H1478" s="4" t="s">
        <v>22</v>
      </c>
      <c r="I1478" s="4" t="s">
        <v>23</v>
      </c>
      <c r="J1478" s="4" t="s">
        <v>7</v>
      </c>
    </row>
    <row r="1479" spans="1:10" ht="25.9" customHeight="1" x14ac:dyDescent="0.2">
      <c r="A1479" s="14" t="s">
        <v>34</v>
      </c>
      <c r="B1479" s="15" t="s">
        <v>1186</v>
      </c>
      <c r="C1479" s="14" t="s">
        <v>25</v>
      </c>
      <c r="D1479" s="14" t="s">
        <v>1187</v>
      </c>
      <c r="E1479" s="287" t="s">
        <v>36</v>
      </c>
      <c r="F1479" s="287"/>
      <c r="G1479" s="16" t="s">
        <v>29</v>
      </c>
      <c r="H1479" s="18">
        <v>1</v>
      </c>
      <c r="I1479" s="17">
        <v>0.19</v>
      </c>
      <c r="J1479" s="17">
        <v>0.19</v>
      </c>
    </row>
    <row r="1480" spans="1:10" ht="24" customHeight="1" x14ac:dyDescent="0.2">
      <c r="A1480" s="24" t="s">
        <v>39</v>
      </c>
      <c r="B1480" s="25" t="s">
        <v>1188</v>
      </c>
      <c r="C1480" s="24" t="s">
        <v>25</v>
      </c>
      <c r="D1480" s="24" t="s">
        <v>1189</v>
      </c>
      <c r="E1480" s="285" t="s">
        <v>72</v>
      </c>
      <c r="F1480" s="285"/>
      <c r="G1480" s="26" t="s">
        <v>29</v>
      </c>
      <c r="H1480" s="27">
        <v>1.2109999999999999E-2</v>
      </c>
      <c r="I1480" s="28">
        <v>15.69</v>
      </c>
      <c r="J1480" s="28">
        <v>0.19</v>
      </c>
    </row>
    <row r="1481" spans="1:10" ht="25.5" x14ac:dyDescent="0.2">
      <c r="A1481" s="29"/>
      <c r="B1481" s="29"/>
      <c r="C1481" s="29"/>
      <c r="D1481" s="29"/>
      <c r="E1481" s="29" t="s">
        <v>44</v>
      </c>
      <c r="F1481" s="30">
        <v>0.1023211</v>
      </c>
      <c r="G1481" s="29" t="s">
        <v>45</v>
      </c>
      <c r="H1481" s="30">
        <v>0.09</v>
      </c>
      <c r="I1481" s="29" t="s">
        <v>46</v>
      </c>
      <c r="J1481" s="30">
        <v>0.19</v>
      </c>
    </row>
    <row r="1482" spans="1:10" ht="15" thickBot="1" x14ac:dyDescent="0.25">
      <c r="A1482" s="29"/>
      <c r="B1482" s="29"/>
      <c r="C1482" s="29"/>
      <c r="D1482" s="29"/>
      <c r="E1482" s="29" t="s">
        <v>47</v>
      </c>
      <c r="F1482" s="30">
        <v>0.04</v>
      </c>
      <c r="G1482" s="29"/>
      <c r="H1482" s="284" t="s">
        <v>48</v>
      </c>
      <c r="I1482" s="284"/>
      <c r="J1482" s="30">
        <v>0.23</v>
      </c>
    </row>
    <row r="1483" spans="1:10" ht="1.1499999999999999" customHeight="1" thickTop="1" x14ac:dyDescent="0.2">
      <c r="A1483" s="31"/>
      <c r="B1483" s="31"/>
      <c r="C1483" s="31"/>
      <c r="D1483" s="31"/>
      <c r="E1483" s="31"/>
      <c r="F1483" s="31"/>
      <c r="G1483" s="31"/>
      <c r="H1483" s="31"/>
      <c r="I1483" s="31"/>
      <c r="J1483" s="31"/>
    </row>
    <row r="1484" spans="1:10" ht="18" customHeight="1" x14ac:dyDescent="0.2">
      <c r="A1484" s="3"/>
      <c r="B1484" s="4" t="s">
        <v>19</v>
      </c>
      <c r="C1484" s="3" t="s">
        <v>20</v>
      </c>
      <c r="D1484" s="3" t="s">
        <v>6</v>
      </c>
      <c r="E1484" s="273" t="s">
        <v>33</v>
      </c>
      <c r="F1484" s="273"/>
      <c r="G1484" s="12" t="s">
        <v>21</v>
      </c>
      <c r="H1484" s="4" t="s">
        <v>22</v>
      </c>
      <c r="I1484" s="4" t="s">
        <v>23</v>
      </c>
      <c r="J1484" s="4" t="s">
        <v>7</v>
      </c>
    </row>
    <row r="1485" spans="1:10" ht="25.9" customHeight="1" x14ac:dyDescent="0.2">
      <c r="A1485" s="14" t="s">
        <v>34</v>
      </c>
      <c r="B1485" s="15" t="s">
        <v>129</v>
      </c>
      <c r="C1485" s="14" t="s">
        <v>25</v>
      </c>
      <c r="D1485" s="14" t="s">
        <v>130</v>
      </c>
      <c r="E1485" s="287" t="s">
        <v>36</v>
      </c>
      <c r="F1485" s="287"/>
      <c r="G1485" s="16" t="s">
        <v>29</v>
      </c>
      <c r="H1485" s="18">
        <v>1</v>
      </c>
      <c r="I1485" s="17">
        <v>0.26</v>
      </c>
      <c r="J1485" s="17">
        <v>0.26</v>
      </c>
    </row>
    <row r="1486" spans="1:10" ht="24" customHeight="1" x14ac:dyDescent="0.2">
      <c r="A1486" s="24" t="s">
        <v>39</v>
      </c>
      <c r="B1486" s="25" t="s">
        <v>131</v>
      </c>
      <c r="C1486" s="24" t="s">
        <v>25</v>
      </c>
      <c r="D1486" s="24" t="s">
        <v>132</v>
      </c>
      <c r="E1486" s="285" t="s">
        <v>72</v>
      </c>
      <c r="F1486" s="285"/>
      <c r="G1486" s="26" t="s">
        <v>29</v>
      </c>
      <c r="H1486" s="27">
        <v>2.2249999999999999E-2</v>
      </c>
      <c r="I1486" s="28">
        <v>11.87</v>
      </c>
      <c r="J1486" s="28">
        <v>0.26</v>
      </c>
    </row>
    <row r="1487" spans="1:10" ht="25.5" x14ac:dyDescent="0.2">
      <c r="A1487" s="29"/>
      <c r="B1487" s="29"/>
      <c r="C1487" s="29"/>
      <c r="D1487" s="29"/>
      <c r="E1487" s="29" t="s">
        <v>44</v>
      </c>
      <c r="F1487" s="30">
        <v>0.14001830000000001</v>
      </c>
      <c r="G1487" s="29" t="s">
        <v>45</v>
      </c>
      <c r="H1487" s="30">
        <v>0.12</v>
      </c>
      <c r="I1487" s="29" t="s">
        <v>46</v>
      </c>
      <c r="J1487" s="30">
        <v>0.26</v>
      </c>
    </row>
    <row r="1488" spans="1:10" ht="15" thickBot="1" x14ac:dyDescent="0.25">
      <c r="A1488" s="29"/>
      <c r="B1488" s="29"/>
      <c r="C1488" s="29"/>
      <c r="D1488" s="29"/>
      <c r="E1488" s="29" t="s">
        <v>47</v>
      </c>
      <c r="F1488" s="30">
        <v>0.06</v>
      </c>
      <c r="G1488" s="29"/>
      <c r="H1488" s="284" t="s">
        <v>48</v>
      </c>
      <c r="I1488" s="284"/>
      <c r="J1488" s="30">
        <v>0.32</v>
      </c>
    </row>
    <row r="1489" spans="1:10" ht="1.1499999999999999" customHeight="1" thickTop="1" x14ac:dyDescent="0.2">
      <c r="A1489" s="31"/>
      <c r="B1489" s="31"/>
      <c r="C1489" s="31"/>
      <c r="D1489" s="31"/>
      <c r="E1489" s="31"/>
      <c r="F1489" s="31"/>
      <c r="G1489" s="31"/>
      <c r="H1489" s="31"/>
      <c r="I1489" s="31"/>
      <c r="J1489" s="31"/>
    </row>
    <row r="1490" spans="1:10" ht="18" customHeight="1" x14ac:dyDescent="0.2">
      <c r="A1490" s="3"/>
      <c r="B1490" s="4" t="s">
        <v>19</v>
      </c>
      <c r="C1490" s="3" t="s">
        <v>20</v>
      </c>
      <c r="D1490" s="3" t="s">
        <v>6</v>
      </c>
      <c r="E1490" s="273" t="s">
        <v>33</v>
      </c>
      <c r="F1490" s="273"/>
      <c r="G1490" s="12" t="s">
        <v>21</v>
      </c>
      <c r="H1490" s="4" t="s">
        <v>22</v>
      </c>
      <c r="I1490" s="4" t="s">
        <v>23</v>
      </c>
      <c r="J1490" s="4" t="s">
        <v>7</v>
      </c>
    </row>
    <row r="1491" spans="1:10" ht="25.9" customHeight="1" x14ac:dyDescent="0.2">
      <c r="A1491" s="14" t="s">
        <v>34</v>
      </c>
      <c r="B1491" s="15" t="s">
        <v>795</v>
      </c>
      <c r="C1491" s="14" t="s">
        <v>25</v>
      </c>
      <c r="D1491" s="14" t="s">
        <v>796</v>
      </c>
      <c r="E1491" s="287" t="s">
        <v>36</v>
      </c>
      <c r="F1491" s="287"/>
      <c r="G1491" s="16" t="s">
        <v>29</v>
      </c>
      <c r="H1491" s="18">
        <v>1</v>
      </c>
      <c r="I1491" s="17">
        <v>0.19</v>
      </c>
      <c r="J1491" s="17">
        <v>0.19</v>
      </c>
    </row>
    <row r="1492" spans="1:10" ht="24" customHeight="1" x14ac:dyDescent="0.2">
      <c r="A1492" s="24" t="s">
        <v>39</v>
      </c>
      <c r="B1492" s="25" t="s">
        <v>797</v>
      </c>
      <c r="C1492" s="24" t="s">
        <v>25</v>
      </c>
      <c r="D1492" s="24" t="s">
        <v>798</v>
      </c>
      <c r="E1492" s="285" t="s">
        <v>72</v>
      </c>
      <c r="F1492" s="285"/>
      <c r="G1492" s="26" t="s">
        <v>29</v>
      </c>
      <c r="H1492" s="27">
        <v>1.2109999999999999E-2</v>
      </c>
      <c r="I1492" s="28">
        <v>16.149999999999999</v>
      </c>
      <c r="J1492" s="28">
        <v>0.19</v>
      </c>
    </row>
    <row r="1493" spans="1:10" ht="25.5" x14ac:dyDescent="0.2">
      <c r="A1493" s="29"/>
      <c r="B1493" s="29"/>
      <c r="C1493" s="29"/>
      <c r="D1493" s="29"/>
      <c r="E1493" s="29" t="s">
        <v>44</v>
      </c>
      <c r="F1493" s="30">
        <v>0.1023211</v>
      </c>
      <c r="G1493" s="29" t="s">
        <v>45</v>
      </c>
      <c r="H1493" s="30">
        <v>0.09</v>
      </c>
      <c r="I1493" s="29" t="s">
        <v>46</v>
      </c>
      <c r="J1493" s="30">
        <v>0.19</v>
      </c>
    </row>
    <row r="1494" spans="1:10" ht="15" thickBot="1" x14ac:dyDescent="0.25">
      <c r="A1494" s="29"/>
      <c r="B1494" s="29"/>
      <c r="C1494" s="29"/>
      <c r="D1494" s="29"/>
      <c r="E1494" s="29" t="s">
        <v>47</v>
      </c>
      <c r="F1494" s="30">
        <v>0.04</v>
      </c>
      <c r="G1494" s="29"/>
      <c r="H1494" s="284" t="s">
        <v>48</v>
      </c>
      <c r="I1494" s="284"/>
      <c r="J1494" s="30">
        <v>0.23</v>
      </c>
    </row>
    <row r="1495" spans="1:10" ht="1.1499999999999999" customHeight="1" thickTop="1" x14ac:dyDescent="0.2">
      <c r="A1495" s="31"/>
      <c r="B1495" s="31"/>
      <c r="C1495" s="31"/>
      <c r="D1495" s="31"/>
      <c r="E1495" s="31"/>
      <c r="F1495" s="31"/>
      <c r="G1495" s="31"/>
      <c r="H1495" s="31"/>
      <c r="I1495" s="31"/>
      <c r="J1495" s="31"/>
    </row>
    <row r="1496" spans="1:10" ht="18" customHeight="1" x14ac:dyDescent="0.2">
      <c r="A1496" s="3"/>
      <c r="B1496" s="4" t="s">
        <v>19</v>
      </c>
      <c r="C1496" s="3" t="s">
        <v>20</v>
      </c>
      <c r="D1496" s="3" t="s">
        <v>6</v>
      </c>
      <c r="E1496" s="273" t="s">
        <v>33</v>
      </c>
      <c r="F1496" s="273"/>
      <c r="G1496" s="12" t="s">
        <v>21</v>
      </c>
      <c r="H1496" s="4" t="s">
        <v>22</v>
      </c>
      <c r="I1496" s="4" t="s">
        <v>23</v>
      </c>
      <c r="J1496" s="4" t="s">
        <v>7</v>
      </c>
    </row>
    <row r="1497" spans="1:10" ht="25.9" customHeight="1" x14ac:dyDescent="0.2">
      <c r="A1497" s="14" t="s">
        <v>34</v>
      </c>
      <c r="B1497" s="15" t="s">
        <v>587</v>
      </c>
      <c r="C1497" s="14" t="s">
        <v>25</v>
      </c>
      <c r="D1497" s="14" t="s">
        <v>588</v>
      </c>
      <c r="E1497" s="287" t="s">
        <v>36</v>
      </c>
      <c r="F1497" s="287"/>
      <c r="G1497" s="16" t="s">
        <v>29</v>
      </c>
      <c r="H1497" s="18">
        <v>1</v>
      </c>
      <c r="I1497" s="17">
        <v>0.18</v>
      </c>
      <c r="J1497" s="17">
        <v>0.18</v>
      </c>
    </row>
    <row r="1498" spans="1:10" ht="24" customHeight="1" x14ac:dyDescent="0.2">
      <c r="A1498" s="24" t="s">
        <v>39</v>
      </c>
      <c r="B1498" s="25" t="s">
        <v>589</v>
      </c>
      <c r="C1498" s="24" t="s">
        <v>25</v>
      </c>
      <c r="D1498" s="24" t="s">
        <v>590</v>
      </c>
      <c r="E1498" s="285" t="s">
        <v>72</v>
      </c>
      <c r="F1498" s="285"/>
      <c r="G1498" s="26" t="s">
        <v>29</v>
      </c>
      <c r="H1498" s="27">
        <v>1.2109999999999999E-2</v>
      </c>
      <c r="I1498" s="28">
        <v>15.51</v>
      </c>
      <c r="J1498" s="28">
        <v>0.18</v>
      </c>
    </row>
    <row r="1499" spans="1:10" ht="25.5" x14ac:dyDescent="0.2">
      <c r="A1499" s="29"/>
      <c r="B1499" s="29"/>
      <c r="C1499" s="29"/>
      <c r="D1499" s="29"/>
      <c r="E1499" s="29" t="s">
        <v>44</v>
      </c>
      <c r="F1499" s="30">
        <v>9.6935800000000003E-2</v>
      </c>
      <c r="G1499" s="29" t="s">
        <v>45</v>
      </c>
      <c r="H1499" s="30">
        <v>0.08</v>
      </c>
      <c r="I1499" s="29" t="s">
        <v>46</v>
      </c>
      <c r="J1499" s="30">
        <v>0.18</v>
      </c>
    </row>
    <row r="1500" spans="1:10" ht="15" thickBot="1" x14ac:dyDescent="0.25">
      <c r="A1500" s="29"/>
      <c r="B1500" s="29"/>
      <c r="C1500" s="29"/>
      <c r="D1500" s="29"/>
      <c r="E1500" s="29" t="s">
        <v>47</v>
      </c>
      <c r="F1500" s="30">
        <v>0.04</v>
      </c>
      <c r="G1500" s="29"/>
      <c r="H1500" s="284" t="s">
        <v>48</v>
      </c>
      <c r="I1500" s="284"/>
      <c r="J1500" s="30">
        <v>0.22</v>
      </c>
    </row>
    <row r="1501" spans="1:10" ht="1.1499999999999999" customHeight="1" thickTop="1" x14ac:dyDescent="0.2">
      <c r="A1501" s="31"/>
      <c r="B1501" s="31"/>
      <c r="C1501" s="31"/>
      <c r="D1501" s="31"/>
      <c r="E1501" s="31"/>
      <c r="F1501" s="31"/>
      <c r="G1501" s="31"/>
      <c r="H1501" s="31"/>
      <c r="I1501" s="31"/>
      <c r="J1501" s="31"/>
    </row>
    <row r="1502" spans="1:10" ht="18" customHeight="1" x14ac:dyDescent="0.2">
      <c r="A1502" s="3"/>
      <c r="B1502" s="4" t="s">
        <v>19</v>
      </c>
      <c r="C1502" s="3" t="s">
        <v>20</v>
      </c>
      <c r="D1502" s="3" t="s">
        <v>6</v>
      </c>
      <c r="E1502" s="273" t="s">
        <v>33</v>
      </c>
      <c r="F1502" s="273"/>
      <c r="G1502" s="12" t="s">
        <v>21</v>
      </c>
      <c r="H1502" s="4" t="s">
        <v>22</v>
      </c>
      <c r="I1502" s="4" t="s">
        <v>23</v>
      </c>
      <c r="J1502" s="4" t="s">
        <v>7</v>
      </c>
    </row>
    <row r="1503" spans="1:10" ht="25.9" customHeight="1" x14ac:dyDescent="0.2">
      <c r="A1503" s="14" t="s">
        <v>34</v>
      </c>
      <c r="B1503" s="15" t="s">
        <v>1190</v>
      </c>
      <c r="C1503" s="14" t="s">
        <v>25</v>
      </c>
      <c r="D1503" s="14" t="s">
        <v>1191</v>
      </c>
      <c r="E1503" s="287" t="s">
        <v>36</v>
      </c>
      <c r="F1503" s="287"/>
      <c r="G1503" s="16" t="s">
        <v>29</v>
      </c>
      <c r="H1503" s="18">
        <v>1</v>
      </c>
      <c r="I1503" s="17">
        <v>0.19</v>
      </c>
      <c r="J1503" s="17">
        <v>0.19</v>
      </c>
    </row>
    <row r="1504" spans="1:10" ht="24" customHeight="1" x14ac:dyDescent="0.2">
      <c r="A1504" s="24" t="s">
        <v>39</v>
      </c>
      <c r="B1504" s="25" t="s">
        <v>1192</v>
      </c>
      <c r="C1504" s="24" t="s">
        <v>25</v>
      </c>
      <c r="D1504" s="24" t="s">
        <v>1193</v>
      </c>
      <c r="E1504" s="285" t="s">
        <v>72</v>
      </c>
      <c r="F1504" s="285"/>
      <c r="G1504" s="26" t="s">
        <v>29</v>
      </c>
      <c r="H1504" s="27">
        <v>1.549E-2</v>
      </c>
      <c r="I1504" s="28">
        <v>12.36</v>
      </c>
      <c r="J1504" s="28">
        <v>0.19</v>
      </c>
    </row>
    <row r="1505" spans="1:10" ht="25.5" x14ac:dyDescent="0.2">
      <c r="A1505" s="29"/>
      <c r="B1505" s="29"/>
      <c r="C1505" s="29"/>
      <c r="D1505" s="29"/>
      <c r="E1505" s="29" t="s">
        <v>44</v>
      </c>
      <c r="F1505" s="30">
        <v>0.1023211</v>
      </c>
      <c r="G1505" s="29" t="s">
        <v>45</v>
      </c>
      <c r="H1505" s="30">
        <v>0.09</v>
      </c>
      <c r="I1505" s="29" t="s">
        <v>46</v>
      </c>
      <c r="J1505" s="30">
        <v>0.19</v>
      </c>
    </row>
    <row r="1506" spans="1:10" ht="15" thickBot="1" x14ac:dyDescent="0.25">
      <c r="A1506" s="29"/>
      <c r="B1506" s="29"/>
      <c r="C1506" s="29"/>
      <c r="D1506" s="29"/>
      <c r="E1506" s="29" t="s">
        <v>47</v>
      </c>
      <c r="F1506" s="30">
        <v>0.04</v>
      </c>
      <c r="G1506" s="29"/>
      <c r="H1506" s="284" t="s">
        <v>48</v>
      </c>
      <c r="I1506" s="284"/>
      <c r="J1506" s="30">
        <v>0.23</v>
      </c>
    </row>
    <row r="1507" spans="1:10" ht="1.1499999999999999" customHeight="1" thickTop="1" x14ac:dyDescent="0.2">
      <c r="A1507" s="31"/>
      <c r="B1507" s="31"/>
      <c r="C1507" s="31"/>
      <c r="D1507" s="31"/>
      <c r="E1507" s="31"/>
      <c r="F1507" s="31"/>
      <c r="G1507" s="31"/>
      <c r="H1507" s="31"/>
      <c r="I1507" s="31"/>
      <c r="J1507" s="31"/>
    </row>
    <row r="1508" spans="1:10" ht="18" customHeight="1" x14ac:dyDescent="0.2">
      <c r="A1508" s="3"/>
      <c r="B1508" s="4" t="s">
        <v>19</v>
      </c>
      <c r="C1508" s="3" t="s">
        <v>20</v>
      </c>
      <c r="D1508" s="3" t="s">
        <v>6</v>
      </c>
      <c r="E1508" s="273" t="s">
        <v>33</v>
      </c>
      <c r="F1508" s="273"/>
      <c r="G1508" s="12" t="s">
        <v>21</v>
      </c>
      <c r="H1508" s="4" t="s">
        <v>22</v>
      </c>
      <c r="I1508" s="4" t="s">
        <v>23</v>
      </c>
      <c r="J1508" s="4" t="s">
        <v>7</v>
      </c>
    </row>
    <row r="1509" spans="1:10" ht="24" customHeight="1" x14ac:dyDescent="0.2">
      <c r="A1509" s="14" t="s">
        <v>34</v>
      </c>
      <c r="B1509" s="15" t="s">
        <v>431</v>
      </c>
      <c r="C1509" s="14" t="s">
        <v>25</v>
      </c>
      <c r="D1509" s="14" t="s">
        <v>432</v>
      </c>
      <c r="E1509" s="287" t="s">
        <v>36</v>
      </c>
      <c r="F1509" s="287"/>
      <c r="G1509" s="16" t="s">
        <v>29</v>
      </c>
      <c r="H1509" s="18">
        <v>1</v>
      </c>
      <c r="I1509" s="17">
        <v>20.39</v>
      </c>
      <c r="J1509" s="17">
        <v>20.39</v>
      </c>
    </row>
    <row r="1510" spans="1:10" ht="25.9" customHeight="1" x14ac:dyDescent="0.2">
      <c r="A1510" s="19" t="s">
        <v>35</v>
      </c>
      <c r="B1510" s="20" t="s">
        <v>563</v>
      </c>
      <c r="C1510" s="19" t="s">
        <v>25</v>
      </c>
      <c r="D1510" s="19" t="s">
        <v>564</v>
      </c>
      <c r="E1510" s="286" t="s">
        <v>36</v>
      </c>
      <c r="F1510" s="286"/>
      <c r="G1510" s="21" t="s">
        <v>29</v>
      </c>
      <c r="H1510" s="22">
        <v>1</v>
      </c>
      <c r="I1510" s="23">
        <v>0.62</v>
      </c>
      <c r="J1510" s="23">
        <v>0.62</v>
      </c>
    </row>
    <row r="1511" spans="1:10" ht="24" customHeight="1" x14ac:dyDescent="0.2">
      <c r="A1511" s="24" t="s">
        <v>39</v>
      </c>
      <c r="B1511" s="25" t="s">
        <v>197</v>
      </c>
      <c r="C1511" s="24" t="s">
        <v>25</v>
      </c>
      <c r="D1511" s="24" t="s">
        <v>198</v>
      </c>
      <c r="E1511" s="285" t="s">
        <v>72</v>
      </c>
      <c r="F1511" s="285"/>
      <c r="G1511" s="26" t="s">
        <v>29</v>
      </c>
      <c r="H1511" s="27">
        <v>1</v>
      </c>
      <c r="I1511" s="28">
        <v>15.99</v>
      </c>
      <c r="J1511" s="28">
        <v>15.99</v>
      </c>
    </row>
    <row r="1512" spans="1:10" ht="25.9" customHeight="1" x14ac:dyDescent="0.2">
      <c r="A1512" s="24" t="s">
        <v>39</v>
      </c>
      <c r="B1512" s="25" t="s">
        <v>74</v>
      </c>
      <c r="C1512" s="24" t="s">
        <v>25</v>
      </c>
      <c r="D1512" s="24" t="s">
        <v>203</v>
      </c>
      <c r="E1512" s="285" t="s">
        <v>75</v>
      </c>
      <c r="F1512" s="285"/>
      <c r="G1512" s="26" t="s">
        <v>29</v>
      </c>
      <c r="H1512" s="27">
        <v>1</v>
      </c>
      <c r="I1512" s="28">
        <v>0.42</v>
      </c>
      <c r="J1512" s="28">
        <v>0.42</v>
      </c>
    </row>
    <row r="1513" spans="1:10" ht="25.9" customHeight="1" x14ac:dyDescent="0.2">
      <c r="A1513" s="24" t="s">
        <v>39</v>
      </c>
      <c r="B1513" s="25" t="s">
        <v>76</v>
      </c>
      <c r="C1513" s="24" t="s">
        <v>25</v>
      </c>
      <c r="D1513" s="24" t="s">
        <v>204</v>
      </c>
      <c r="E1513" s="285" t="s">
        <v>77</v>
      </c>
      <c r="F1513" s="285"/>
      <c r="G1513" s="26" t="s">
        <v>29</v>
      </c>
      <c r="H1513" s="27">
        <v>1</v>
      </c>
      <c r="I1513" s="28">
        <v>0.63</v>
      </c>
      <c r="J1513" s="28">
        <v>0.63</v>
      </c>
    </row>
    <row r="1514" spans="1:10" ht="25.9" customHeight="1" x14ac:dyDescent="0.2">
      <c r="A1514" s="24" t="s">
        <v>39</v>
      </c>
      <c r="B1514" s="25" t="s">
        <v>78</v>
      </c>
      <c r="C1514" s="24" t="s">
        <v>25</v>
      </c>
      <c r="D1514" s="24" t="s">
        <v>193</v>
      </c>
      <c r="E1514" s="285" t="s">
        <v>75</v>
      </c>
      <c r="F1514" s="285"/>
      <c r="G1514" s="26" t="s">
        <v>29</v>
      </c>
      <c r="H1514" s="27">
        <v>1</v>
      </c>
      <c r="I1514" s="28">
        <v>0.99</v>
      </c>
      <c r="J1514" s="28">
        <v>0.99</v>
      </c>
    </row>
    <row r="1515" spans="1:10" ht="25.9" customHeight="1" x14ac:dyDescent="0.2">
      <c r="A1515" s="24" t="s">
        <v>39</v>
      </c>
      <c r="B1515" s="25" t="s">
        <v>79</v>
      </c>
      <c r="C1515" s="24" t="s">
        <v>25</v>
      </c>
      <c r="D1515" s="24" t="s">
        <v>194</v>
      </c>
      <c r="E1515" s="285" t="s">
        <v>80</v>
      </c>
      <c r="F1515" s="285"/>
      <c r="G1515" s="26" t="s">
        <v>29</v>
      </c>
      <c r="H1515" s="27">
        <v>1</v>
      </c>
      <c r="I1515" s="28">
        <v>0.01</v>
      </c>
      <c r="J1515" s="28">
        <v>0.01</v>
      </c>
    </row>
    <row r="1516" spans="1:10" ht="25.9" customHeight="1" x14ac:dyDescent="0.2">
      <c r="A1516" s="24" t="s">
        <v>39</v>
      </c>
      <c r="B1516" s="25" t="s">
        <v>501</v>
      </c>
      <c r="C1516" s="24" t="s">
        <v>25</v>
      </c>
      <c r="D1516" s="24" t="s">
        <v>502</v>
      </c>
      <c r="E1516" s="285" t="s">
        <v>69</v>
      </c>
      <c r="F1516" s="285"/>
      <c r="G1516" s="26" t="s">
        <v>29</v>
      </c>
      <c r="H1516" s="27">
        <v>1</v>
      </c>
      <c r="I1516" s="28">
        <v>0.74</v>
      </c>
      <c r="J1516" s="28">
        <v>0.74</v>
      </c>
    </row>
    <row r="1517" spans="1:10" ht="25.9" customHeight="1" x14ac:dyDescent="0.2">
      <c r="A1517" s="24" t="s">
        <v>39</v>
      </c>
      <c r="B1517" s="25" t="s">
        <v>503</v>
      </c>
      <c r="C1517" s="24" t="s">
        <v>25</v>
      </c>
      <c r="D1517" s="24" t="s">
        <v>504</v>
      </c>
      <c r="E1517" s="285" t="s">
        <v>69</v>
      </c>
      <c r="F1517" s="285"/>
      <c r="G1517" s="26" t="s">
        <v>29</v>
      </c>
      <c r="H1517" s="27">
        <v>1</v>
      </c>
      <c r="I1517" s="28">
        <v>0.99</v>
      </c>
      <c r="J1517" s="28">
        <v>0.99</v>
      </c>
    </row>
    <row r="1518" spans="1:10" ht="25.5" x14ac:dyDescent="0.2">
      <c r="A1518" s="29"/>
      <c r="B1518" s="29"/>
      <c r="C1518" s="29"/>
      <c r="D1518" s="29"/>
      <c r="E1518" s="29" t="s">
        <v>44</v>
      </c>
      <c r="F1518" s="30">
        <v>8.9450158999999996</v>
      </c>
      <c r="G1518" s="29" t="s">
        <v>45</v>
      </c>
      <c r="H1518" s="30">
        <v>7.66</v>
      </c>
      <c r="I1518" s="29" t="s">
        <v>46</v>
      </c>
      <c r="J1518" s="30">
        <v>16.61</v>
      </c>
    </row>
    <row r="1519" spans="1:10" ht="15" thickBot="1" x14ac:dyDescent="0.25">
      <c r="A1519" s="29"/>
      <c r="B1519" s="29"/>
      <c r="C1519" s="29"/>
      <c r="D1519" s="29"/>
      <c r="E1519" s="29" t="s">
        <v>47</v>
      </c>
      <c r="F1519" s="30">
        <v>4.97</v>
      </c>
      <c r="G1519" s="29"/>
      <c r="H1519" s="284" t="s">
        <v>48</v>
      </c>
      <c r="I1519" s="284"/>
      <c r="J1519" s="30">
        <v>25.36</v>
      </c>
    </row>
    <row r="1520" spans="1:10" ht="1.1499999999999999" customHeight="1" thickTop="1" x14ac:dyDescent="0.2">
      <c r="A1520" s="31"/>
      <c r="B1520" s="31"/>
      <c r="C1520" s="31"/>
      <c r="D1520" s="31"/>
      <c r="E1520" s="31"/>
      <c r="F1520" s="31"/>
      <c r="G1520" s="31"/>
      <c r="H1520" s="31"/>
      <c r="I1520" s="31"/>
      <c r="J1520" s="31"/>
    </row>
    <row r="1521" spans="1:10" ht="18" customHeight="1" x14ac:dyDescent="0.2">
      <c r="A1521" s="3"/>
      <c r="B1521" s="4" t="s">
        <v>19</v>
      </c>
      <c r="C1521" s="3" t="s">
        <v>20</v>
      </c>
      <c r="D1521" s="3" t="s">
        <v>6</v>
      </c>
      <c r="E1521" s="273" t="s">
        <v>33</v>
      </c>
      <c r="F1521" s="273"/>
      <c r="G1521" s="12" t="s">
        <v>21</v>
      </c>
      <c r="H1521" s="4" t="s">
        <v>22</v>
      </c>
      <c r="I1521" s="4" t="s">
        <v>23</v>
      </c>
      <c r="J1521" s="4" t="s">
        <v>7</v>
      </c>
    </row>
    <row r="1522" spans="1:10" ht="25.9" customHeight="1" x14ac:dyDescent="0.2">
      <c r="A1522" s="14" t="s">
        <v>34</v>
      </c>
      <c r="B1522" s="15" t="s">
        <v>443</v>
      </c>
      <c r="C1522" s="14" t="s">
        <v>25</v>
      </c>
      <c r="D1522" s="14" t="s">
        <v>444</v>
      </c>
      <c r="E1522" s="287" t="s">
        <v>36</v>
      </c>
      <c r="F1522" s="287"/>
      <c r="G1522" s="16" t="s">
        <v>29</v>
      </c>
      <c r="H1522" s="18">
        <v>1</v>
      </c>
      <c r="I1522" s="17">
        <v>19.21</v>
      </c>
      <c r="J1522" s="17">
        <v>19.21</v>
      </c>
    </row>
    <row r="1523" spans="1:10" ht="25.9" customHeight="1" x14ac:dyDescent="0.2">
      <c r="A1523" s="19" t="s">
        <v>35</v>
      </c>
      <c r="B1523" s="20" t="s">
        <v>565</v>
      </c>
      <c r="C1523" s="19" t="s">
        <v>25</v>
      </c>
      <c r="D1523" s="19" t="s">
        <v>566</v>
      </c>
      <c r="E1523" s="286" t="s">
        <v>36</v>
      </c>
      <c r="F1523" s="286"/>
      <c r="G1523" s="21" t="s">
        <v>29</v>
      </c>
      <c r="H1523" s="22">
        <v>1</v>
      </c>
      <c r="I1523" s="23">
        <v>0.28999999999999998</v>
      </c>
      <c r="J1523" s="23">
        <v>0.28999999999999998</v>
      </c>
    </row>
    <row r="1524" spans="1:10" ht="24" customHeight="1" x14ac:dyDescent="0.2">
      <c r="A1524" s="24" t="s">
        <v>39</v>
      </c>
      <c r="B1524" s="25" t="s">
        <v>195</v>
      </c>
      <c r="C1524" s="24" t="s">
        <v>25</v>
      </c>
      <c r="D1524" s="24" t="s">
        <v>196</v>
      </c>
      <c r="E1524" s="285" t="s">
        <v>72</v>
      </c>
      <c r="F1524" s="285"/>
      <c r="G1524" s="26" t="s">
        <v>29</v>
      </c>
      <c r="H1524" s="27">
        <v>1</v>
      </c>
      <c r="I1524" s="28">
        <v>15.71</v>
      </c>
      <c r="J1524" s="28">
        <v>15.71</v>
      </c>
    </row>
    <row r="1525" spans="1:10" ht="25.9" customHeight="1" x14ac:dyDescent="0.2">
      <c r="A1525" s="24" t="s">
        <v>39</v>
      </c>
      <c r="B1525" s="25" t="s">
        <v>74</v>
      </c>
      <c r="C1525" s="24" t="s">
        <v>25</v>
      </c>
      <c r="D1525" s="24" t="s">
        <v>203</v>
      </c>
      <c r="E1525" s="285" t="s">
        <v>75</v>
      </c>
      <c r="F1525" s="285"/>
      <c r="G1525" s="26" t="s">
        <v>29</v>
      </c>
      <c r="H1525" s="27">
        <v>1</v>
      </c>
      <c r="I1525" s="28">
        <v>0.42</v>
      </c>
      <c r="J1525" s="28">
        <v>0.42</v>
      </c>
    </row>
    <row r="1526" spans="1:10" ht="25.9" customHeight="1" x14ac:dyDescent="0.2">
      <c r="A1526" s="24" t="s">
        <v>39</v>
      </c>
      <c r="B1526" s="25" t="s">
        <v>76</v>
      </c>
      <c r="C1526" s="24" t="s">
        <v>25</v>
      </c>
      <c r="D1526" s="24" t="s">
        <v>204</v>
      </c>
      <c r="E1526" s="285" t="s">
        <v>77</v>
      </c>
      <c r="F1526" s="285"/>
      <c r="G1526" s="26" t="s">
        <v>29</v>
      </c>
      <c r="H1526" s="27">
        <v>1</v>
      </c>
      <c r="I1526" s="28">
        <v>0.63</v>
      </c>
      <c r="J1526" s="28">
        <v>0.63</v>
      </c>
    </row>
    <row r="1527" spans="1:10" ht="25.9" customHeight="1" x14ac:dyDescent="0.2">
      <c r="A1527" s="24" t="s">
        <v>39</v>
      </c>
      <c r="B1527" s="25" t="s">
        <v>78</v>
      </c>
      <c r="C1527" s="24" t="s">
        <v>25</v>
      </c>
      <c r="D1527" s="24" t="s">
        <v>193</v>
      </c>
      <c r="E1527" s="285" t="s">
        <v>75</v>
      </c>
      <c r="F1527" s="285"/>
      <c r="G1527" s="26" t="s">
        <v>29</v>
      </c>
      <c r="H1527" s="27">
        <v>1</v>
      </c>
      <c r="I1527" s="28">
        <v>0.99</v>
      </c>
      <c r="J1527" s="28">
        <v>0.99</v>
      </c>
    </row>
    <row r="1528" spans="1:10" ht="25.9" customHeight="1" x14ac:dyDescent="0.2">
      <c r="A1528" s="24" t="s">
        <v>39</v>
      </c>
      <c r="B1528" s="25" t="s">
        <v>79</v>
      </c>
      <c r="C1528" s="24" t="s">
        <v>25</v>
      </c>
      <c r="D1528" s="24" t="s">
        <v>194</v>
      </c>
      <c r="E1528" s="285" t="s">
        <v>80</v>
      </c>
      <c r="F1528" s="285"/>
      <c r="G1528" s="26" t="s">
        <v>29</v>
      </c>
      <c r="H1528" s="27">
        <v>1</v>
      </c>
      <c r="I1528" s="28">
        <v>0.01</v>
      </c>
      <c r="J1528" s="28">
        <v>0.01</v>
      </c>
    </row>
    <row r="1529" spans="1:10" ht="25.9" customHeight="1" x14ac:dyDescent="0.2">
      <c r="A1529" s="24" t="s">
        <v>39</v>
      </c>
      <c r="B1529" s="25" t="s">
        <v>509</v>
      </c>
      <c r="C1529" s="24" t="s">
        <v>25</v>
      </c>
      <c r="D1529" s="24" t="s">
        <v>510</v>
      </c>
      <c r="E1529" s="285" t="s">
        <v>69</v>
      </c>
      <c r="F1529" s="285"/>
      <c r="G1529" s="26" t="s">
        <v>29</v>
      </c>
      <c r="H1529" s="27">
        <v>1</v>
      </c>
      <c r="I1529" s="28">
        <v>0.28000000000000003</v>
      </c>
      <c r="J1529" s="28">
        <v>0.28000000000000003</v>
      </c>
    </row>
    <row r="1530" spans="1:10" ht="25.9" customHeight="1" x14ac:dyDescent="0.2">
      <c r="A1530" s="24" t="s">
        <v>39</v>
      </c>
      <c r="B1530" s="25" t="s">
        <v>511</v>
      </c>
      <c r="C1530" s="24" t="s">
        <v>25</v>
      </c>
      <c r="D1530" s="24" t="s">
        <v>512</v>
      </c>
      <c r="E1530" s="285" t="s">
        <v>69</v>
      </c>
      <c r="F1530" s="285"/>
      <c r="G1530" s="26" t="s">
        <v>29</v>
      </c>
      <c r="H1530" s="27">
        <v>1</v>
      </c>
      <c r="I1530" s="28">
        <v>0.88</v>
      </c>
      <c r="J1530" s="28">
        <v>0.88</v>
      </c>
    </row>
    <row r="1531" spans="1:10" ht="25.5" x14ac:dyDescent="0.2">
      <c r="A1531" s="29"/>
      <c r="B1531" s="29"/>
      <c r="C1531" s="29"/>
      <c r="D1531" s="29"/>
      <c r="E1531" s="29" t="s">
        <v>44</v>
      </c>
      <c r="F1531" s="30">
        <v>8.6165114000000003</v>
      </c>
      <c r="G1531" s="29" t="s">
        <v>45</v>
      </c>
      <c r="H1531" s="30">
        <v>7.38</v>
      </c>
      <c r="I1531" s="29" t="s">
        <v>46</v>
      </c>
      <c r="J1531" s="30">
        <v>16</v>
      </c>
    </row>
    <row r="1532" spans="1:10" ht="15" thickBot="1" x14ac:dyDescent="0.25">
      <c r="A1532" s="29"/>
      <c r="B1532" s="29"/>
      <c r="C1532" s="29"/>
      <c r="D1532" s="29"/>
      <c r="E1532" s="29" t="s">
        <v>47</v>
      </c>
      <c r="F1532" s="30">
        <v>4.6900000000000004</v>
      </c>
      <c r="G1532" s="29"/>
      <c r="H1532" s="284" t="s">
        <v>48</v>
      </c>
      <c r="I1532" s="284"/>
      <c r="J1532" s="30">
        <v>23.9</v>
      </c>
    </row>
    <row r="1533" spans="1:10" ht="1.1499999999999999" customHeight="1" thickTop="1" x14ac:dyDescent="0.2">
      <c r="A1533" s="31"/>
      <c r="B1533" s="31"/>
      <c r="C1533" s="31"/>
      <c r="D1533" s="31"/>
      <c r="E1533" s="31"/>
      <c r="F1533" s="31"/>
      <c r="G1533" s="31"/>
      <c r="H1533" s="31"/>
      <c r="I1533" s="31"/>
      <c r="J1533" s="31"/>
    </row>
    <row r="1534" spans="1:10" ht="18" customHeight="1" x14ac:dyDescent="0.2">
      <c r="A1534" s="3"/>
      <c r="B1534" s="4" t="s">
        <v>19</v>
      </c>
      <c r="C1534" s="3" t="s">
        <v>20</v>
      </c>
      <c r="D1534" s="3" t="s">
        <v>6</v>
      </c>
      <c r="E1534" s="273" t="s">
        <v>33</v>
      </c>
      <c r="F1534" s="273"/>
      <c r="G1534" s="12" t="s">
        <v>21</v>
      </c>
      <c r="H1534" s="4" t="s">
        <v>22</v>
      </c>
      <c r="I1534" s="4" t="s">
        <v>23</v>
      </c>
      <c r="J1534" s="4" t="s">
        <v>7</v>
      </c>
    </row>
    <row r="1535" spans="1:10" ht="25.9" customHeight="1" x14ac:dyDescent="0.2">
      <c r="A1535" s="14" t="s">
        <v>34</v>
      </c>
      <c r="B1535" s="15" t="s">
        <v>593</v>
      </c>
      <c r="C1535" s="14" t="s">
        <v>25</v>
      </c>
      <c r="D1535" s="14" t="s">
        <v>594</v>
      </c>
      <c r="E1535" s="287" t="s">
        <v>55</v>
      </c>
      <c r="F1535" s="287"/>
      <c r="G1535" s="16" t="s">
        <v>28</v>
      </c>
      <c r="H1535" s="18">
        <v>1</v>
      </c>
      <c r="I1535" s="17">
        <v>25.72</v>
      </c>
      <c r="J1535" s="17">
        <v>25.72</v>
      </c>
    </row>
    <row r="1536" spans="1:10" ht="25.9" customHeight="1" x14ac:dyDescent="0.2">
      <c r="A1536" s="19" t="s">
        <v>35</v>
      </c>
      <c r="B1536" s="20" t="s">
        <v>324</v>
      </c>
      <c r="C1536" s="19" t="s">
        <v>25</v>
      </c>
      <c r="D1536" s="19" t="s">
        <v>325</v>
      </c>
      <c r="E1536" s="286" t="s">
        <v>36</v>
      </c>
      <c r="F1536" s="286"/>
      <c r="G1536" s="21" t="s">
        <v>29</v>
      </c>
      <c r="H1536" s="22">
        <v>5.0000000000000001E-3</v>
      </c>
      <c r="I1536" s="23">
        <v>15.48</v>
      </c>
      <c r="J1536" s="23">
        <v>7.0000000000000007E-2</v>
      </c>
    </row>
    <row r="1537" spans="1:10" ht="24" customHeight="1" x14ac:dyDescent="0.2">
      <c r="A1537" s="19" t="s">
        <v>35</v>
      </c>
      <c r="B1537" s="20" t="s">
        <v>326</v>
      </c>
      <c r="C1537" s="19" t="s">
        <v>25</v>
      </c>
      <c r="D1537" s="19" t="s">
        <v>327</v>
      </c>
      <c r="E1537" s="286" t="s">
        <v>36</v>
      </c>
      <c r="F1537" s="286"/>
      <c r="G1537" s="21" t="s">
        <v>29</v>
      </c>
      <c r="H1537" s="22">
        <v>5.0000000000000001E-3</v>
      </c>
      <c r="I1537" s="23">
        <v>19.54</v>
      </c>
      <c r="J1537" s="23">
        <v>0.09</v>
      </c>
    </row>
    <row r="1538" spans="1:10" ht="39" customHeight="1" x14ac:dyDescent="0.2">
      <c r="A1538" s="19" t="s">
        <v>35</v>
      </c>
      <c r="B1538" s="20" t="s">
        <v>328</v>
      </c>
      <c r="C1538" s="19" t="s">
        <v>25</v>
      </c>
      <c r="D1538" s="19" t="s">
        <v>329</v>
      </c>
      <c r="E1538" s="286" t="s">
        <v>50</v>
      </c>
      <c r="F1538" s="286"/>
      <c r="G1538" s="21" t="s">
        <v>51</v>
      </c>
      <c r="H1538" s="22">
        <v>5.0000000000000001E-3</v>
      </c>
      <c r="I1538" s="23">
        <v>19.36</v>
      </c>
      <c r="J1538" s="23">
        <v>0.09</v>
      </c>
    </row>
    <row r="1539" spans="1:10" ht="39" customHeight="1" x14ac:dyDescent="0.2">
      <c r="A1539" s="19" t="s">
        <v>35</v>
      </c>
      <c r="B1539" s="20" t="s">
        <v>330</v>
      </c>
      <c r="C1539" s="19" t="s">
        <v>25</v>
      </c>
      <c r="D1539" s="19" t="s">
        <v>331</v>
      </c>
      <c r="E1539" s="286" t="s">
        <v>50</v>
      </c>
      <c r="F1539" s="286"/>
      <c r="G1539" s="21" t="s">
        <v>52</v>
      </c>
      <c r="H1539" s="22">
        <v>2.1999999999999999E-2</v>
      </c>
      <c r="I1539" s="23">
        <v>18.45</v>
      </c>
      <c r="J1539" s="23">
        <v>0.4</v>
      </c>
    </row>
    <row r="1540" spans="1:10" ht="39" customHeight="1" x14ac:dyDescent="0.2">
      <c r="A1540" s="24" t="s">
        <v>39</v>
      </c>
      <c r="B1540" s="25" t="s">
        <v>595</v>
      </c>
      <c r="C1540" s="24" t="s">
        <v>25</v>
      </c>
      <c r="D1540" s="24" t="s">
        <v>596</v>
      </c>
      <c r="E1540" s="285" t="s">
        <v>40</v>
      </c>
      <c r="F1540" s="285"/>
      <c r="G1540" s="26" t="s">
        <v>28</v>
      </c>
      <c r="H1540" s="27">
        <v>1.05</v>
      </c>
      <c r="I1540" s="28">
        <v>23.88</v>
      </c>
      <c r="J1540" s="28">
        <v>25.07</v>
      </c>
    </row>
    <row r="1541" spans="1:10" ht="25.5" x14ac:dyDescent="0.2">
      <c r="A1541" s="29"/>
      <c r="B1541" s="29"/>
      <c r="C1541" s="29"/>
      <c r="D1541" s="29"/>
      <c r="E1541" s="29" t="s">
        <v>44</v>
      </c>
      <c r="F1541" s="30">
        <v>0.28542193979212666</v>
      </c>
      <c r="G1541" s="29" t="s">
        <v>45</v>
      </c>
      <c r="H1541" s="30">
        <v>0.24</v>
      </c>
      <c r="I1541" s="29" t="s">
        <v>46</v>
      </c>
      <c r="J1541" s="30">
        <v>0.53</v>
      </c>
    </row>
    <row r="1542" spans="1:10" ht="15" thickBot="1" x14ac:dyDescent="0.25">
      <c r="A1542" s="29"/>
      <c r="B1542" s="29"/>
      <c r="C1542" s="29"/>
      <c r="D1542" s="29"/>
      <c r="E1542" s="29" t="s">
        <v>47</v>
      </c>
      <c r="F1542" s="30">
        <v>6.28</v>
      </c>
      <c r="G1542" s="29"/>
      <c r="H1542" s="284" t="s">
        <v>48</v>
      </c>
      <c r="I1542" s="284"/>
      <c r="J1542" s="30">
        <v>32</v>
      </c>
    </row>
    <row r="1543" spans="1:10" ht="1.1499999999999999" customHeight="1" thickTop="1" x14ac:dyDescent="0.2">
      <c r="A1543" s="31"/>
      <c r="B1543" s="31"/>
      <c r="C1543" s="31"/>
      <c r="D1543" s="31"/>
      <c r="E1543" s="31"/>
      <c r="F1543" s="31"/>
      <c r="G1543" s="31"/>
      <c r="H1543" s="31"/>
      <c r="I1543" s="31"/>
      <c r="J1543" s="31"/>
    </row>
    <row r="1544" spans="1:10" ht="18" customHeight="1" x14ac:dyDescent="0.2">
      <c r="A1544" s="3"/>
      <c r="B1544" s="4" t="s">
        <v>19</v>
      </c>
      <c r="C1544" s="3" t="s">
        <v>20</v>
      </c>
      <c r="D1544" s="3" t="s">
        <v>6</v>
      </c>
      <c r="E1544" s="273" t="s">
        <v>33</v>
      </c>
      <c r="F1544" s="273"/>
      <c r="G1544" s="12" t="s">
        <v>21</v>
      </c>
      <c r="H1544" s="4" t="s">
        <v>22</v>
      </c>
      <c r="I1544" s="4" t="s">
        <v>23</v>
      </c>
      <c r="J1544" s="4" t="s">
        <v>7</v>
      </c>
    </row>
    <row r="1545" spans="1:10" ht="39" customHeight="1" x14ac:dyDescent="0.2">
      <c r="A1545" s="14" t="s">
        <v>34</v>
      </c>
      <c r="B1545" s="15" t="s">
        <v>765</v>
      </c>
      <c r="C1545" s="14" t="s">
        <v>25</v>
      </c>
      <c r="D1545" s="14" t="s">
        <v>766</v>
      </c>
      <c r="E1545" s="287" t="s">
        <v>55</v>
      </c>
      <c r="F1545" s="287"/>
      <c r="G1545" s="16" t="s">
        <v>28</v>
      </c>
      <c r="H1545" s="18">
        <v>1</v>
      </c>
      <c r="I1545" s="17">
        <v>158.69999999999999</v>
      </c>
      <c r="J1545" s="17">
        <v>158.69999999999999</v>
      </c>
    </row>
    <row r="1546" spans="1:10" ht="25.9" customHeight="1" x14ac:dyDescent="0.2">
      <c r="A1546" s="19" t="s">
        <v>35</v>
      </c>
      <c r="B1546" s="20" t="s">
        <v>324</v>
      </c>
      <c r="C1546" s="19" t="s">
        <v>25</v>
      </c>
      <c r="D1546" s="19" t="s">
        <v>325</v>
      </c>
      <c r="E1546" s="286" t="s">
        <v>36</v>
      </c>
      <c r="F1546" s="286"/>
      <c r="G1546" s="21" t="s">
        <v>29</v>
      </c>
      <c r="H1546" s="22">
        <v>0.25</v>
      </c>
      <c r="I1546" s="23">
        <v>15.48</v>
      </c>
      <c r="J1546" s="23">
        <v>3.87</v>
      </c>
    </row>
    <row r="1547" spans="1:10" ht="24" customHeight="1" x14ac:dyDescent="0.2">
      <c r="A1547" s="19" t="s">
        <v>35</v>
      </c>
      <c r="B1547" s="20" t="s">
        <v>326</v>
      </c>
      <c r="C1547" s="19" t="s">
        <v>25</v>
      </c>
      <c r="D1547" s="19" t="s">
        <v>327</v>
      </c>
      <c r="E1547" s="286" t="s">
        <v>36</v>
      </c>
      <c r="F1547" s="286"/>
      <c r="G1547" s="21" t="s">
        <v>29</v>
      </c>
      <c r="H1547" s="22">
        <v>1.18</v>
      </c>
      <c r="I1547" s="23">
        <v>19.54</v>
      </c>
      <c r="J1547" s="23">
        <v>23.05</v>
      </c>
    </row>
    <row r="1548" spans="1:10" ht="39" customHeight="1" x14ac:dyDescent="0.2">
      <c r="A1548" s="19" t="s">
        <v>35</v>
      </c>
      <c r="B1548" s="20" t="s">
        <v>328</v>
      </c>
      <c r="C1548" s="19" t="s">
        <v>25</v>
      </c>
      <c r="D1548" s="19" t="s">
        <v>329</v>
      </c>
      <c r="E1548" s="286" t="s">
        <v>50</v>
      </c>
      <c r="F1548" s="286"/>
      <c r="G1548" s="21" t="s">
        <v>51</v>
      </c>
      <c r="H1548" s="22">
        <v>6.3E-2</v>
      </c>
      <c r="I1548" s="23">
        <v>19.36</v>
      </c>
      <c r="J1548" s="23">
        <v>1.21</v>
      </c>
    </row>
    <row r="1549" spans="1:10" ht="39" customHeight="1" x14ac:dyDescent="0.2">
      <c r="A1549" s="19" t="s">
        <v>35</v>
      </c>
      <c r="B1549" s="20" t="s">
        <v>330</v>
      </c>
      <c r="C1549" s="19" t="s">
        <v>25</v>
      </c>
      <c r="D1549" s="19" t="s">
        <v>331</v>
      </c>
      <c r="E1549" s="286" t="s">
        <v>50</v>
      </c>
      <c r="F1549" s="286"/>
      <c r="G1549" s="21" t="s">
        <v>52</v>
      </c>
      <c r="H1549" s="22">
        <v>0.255</v>
      </c>
      <c r="I1549" s="23">
        <v>18.45</v>
      </c>
      <c r="J1549" s="23">
        <v>4.7</v>
      </c>
    </row>
    <row r="1550" spans="1:10" ht="39" customHeight="1" x14ac:dyDescent="0.2">
      <c r="A1550" s="24" t="s">
        <v>39</v>
      </c>
      <c r="B1550" s="25" t="s">
        <v>591</v>
      </c>
      <c r="C1550" s="24" t="s">
        <v>25</v>
      </c>
      <c r="D1550" s="24" t="s">
        <v>592</v>
      </c>
      <c r="E1550" s="285" t="s">
        <v>40</v>
      </c>
      <c r="F1550" s="285"/>
      <c r="G1550" s="26" t="s">
        <v>28</v>
      </c>
      <c r="H1550" s="27">
        <v>1.3360000000000001</v>
      </c>
      <c r="I1550" s="28">
        <v>40.450000000000003</v>
      </c>
      <c r="J1550" s="28">
        <v>54.04</v>
      </c>
    </row>
    <row r="1551" spans="1:10" ht="25.9" customHeight="1" x14ac:dyDescent="0.2">
      <c r="A1551" s="24" t="s">
        <v>39</v>
      </c>
      <c r="B1551" s="25" t="s">
        <v>451</v>
      </c>
      <c r="C1551" s="24" t="s">
        <v>25</v>
      </c>
      <c r="D1551" s="24" t="s">
        <v>452</v>
      </c>
      <c r="E1551" s="285" t="s">
        <v>40</v>
      </c>
      <c r="F1551" s="285"/>
      <c r="G1551" s="26" t="s">
        <v>26</v>
      </c>
      <c r="H1551" s="27">
        <v>2.3079999999999998</v>
      </c>
      <c r="I1551" s="28">
        <v>12.29</v>
      </c>
      <c r="J1551" s="28">
        <v>28.36</v>
      </c>
    </row>
    <row r="1552" spans="1:10" ht="25.9" customHeight="1" x14ac:dyDescent="0.2">
      <c r="A1552" s="24" t="s">
        <v>39</v>
      </c>
      <c r="B1552" s="25" t="s">
        <v>453</v>
      </c>
      <c r="C1552" s="24" t="s">
        <v>25</v>
      </c>
      <c r="D1552" s="24" t="s">
        <v>454</v>
      </c>
      <c r="E1552" s="285" t="s">
        <v>40</v>
      </c>
      <c r="F1552" s="285"/>
      <c r="G1552" s="26" t="s">
        <v>26</v>
      </c>
      <c r="H1552" s="27">
        <v>9.2370000000000001</v>
      </c>
      <c r="I1552" s="28">
        <v>4.29</v>
      </c>
      <c r="J1552" s="28">
        <v>39.619999999999997</v>
      </c>
    </row>
    <row r="1553" spans="1:10" ht="24" customHeight="1" x14ac:dyDescent="0.2">
      <c r="A1553" s="24" t="s">
        <v>39</v>
      </c>
      <c r="B1553" s="25" t="s">
        <v>67</v>
      </c>
      <c r="C1553" s="24" t="s">
        <v>25</v>
      </c>
      <c r="D1553" s="24" t="s">
        <v>68</v>
      </c>
      <c r="E1553" s="285" t="s">
        <v>40</v>
      </c>
      <c r="F1553" s="285"/>
      <c r="G1553" s="26" t="s">
        <v>43</v>
      </c>
      <c r="H1553" s="27">
        <v>0.20799999999999999</v>
      </c>
      <c r="I1553" s="28">
        <v>18.53</v>
      </c>
      <c r="J1553" s="28">
        <v>3.85</v>
      </c>
    </row>
    <row r="1554" spans="1:10" ht="25.5" x14ac:dyDescent="0.2">
      <c r="A1554" s="29"/>
      <c r="B1554" s="29"/>
      <c r="C1554" s="29"/>
      <c r="D1554" s="29"/>
      <c r="E1554" s="29" t="s">
        <v>44</v>
      </c>
      <c r="F1554" s="30">
        <v>14.357262103505843</v>
      </c>
      <c r="G1554" s="29" t="s">
        <v>45</v>
      </c>
      <c r="H1554" s="30">
        <v>12.3</v>
      </c>
      <c r="I1554" s="29" t="s">
        <v>46</v>
      </c>
      <c r="J1554" s="30">
        <v>26.66</v>
      </c>
    </row>
    <row r="1555" spans="1:10" ht="15" thickBot="1" x14ac:dyDescent="0.25">
      <c r="A1555" s="29"/>
      <c r="B1555" s="29"/>
      <c r="C1555" s="29"/>
      <c r="D1555" s="29"/>
      <c r="E1555" s="29" t="s">
        <v>47</v>
      </c>
      <c r="F1555" s="30">
        <v>38.75</v>
      </c>
      <c r="G1555" s="29"/>
      <c r="H1555" s="284" t="s">
        <v>48</v>
      </c>
      <c r="I1555" s="284"/>
      <c r="J1555" s="30">
        <v>197.45</v>
      </c>
    </row>
    <row r="1556" spans="1:10" ht="1.1499999999999999" customHeight="1" thickTop="1" x14ac:dyDescent="0.2">
      <c r="A1556" s="31"/>
      <c r="B1556" s="31"/>
      <c r="C1556" s="31"/>
      <c r="D1556" s="31"/>
      <c r="E1556" s="31"/>
      <c r="F1556" s="31"/>
      <c r="G1556" s="31"/>
      <c r="H1556" s="31"/>
      <c r="I1556" s="31"/>
      <c r="J1556" s="31"/>
    </row>
    <row r="1557" spans="1:10" ht="18" customHeight="1" x14ac:dyDescent="0.2">
      <c r="A1557" s="3"/>
      <c r="B1557" s="4" t="s">
        <v>19</v>
      </c>
      <c r="C1557" s="3" t="s">
        <v>20</v>
      </c>
      <c r="D1557" s="3" t="s">
        <v>6</v>
      </c>
      <c r="E1557" s="273" t="s">
        <v>33</v>
      </c>
      <c r="F1557" s="273"/>
      <c r="G1557" s="12" t="s">
        <v>21</v>
      </c>
      <c r="H1557" s="4" t="s">
        <v>22</v>
      </c>
      <c r="I1557" s="4" t="s">
        <v>23</v>
      </c>
      <c r="J1557" s="4" t="s">
        <v>7</v>
      </c>
    </row>
    <row r="1558" spans="1:10" ht="25.9" customHeight="1" x14ac:dyDescent="0.2">
      <c r="A1558" s="14" t="s">
        <v>34</v>
      </c>
      <c r="B1558" s="15" t="s">
        <v>369</v>
      </c>
      <c r="C1558" s="14" t="s">
        <v>25</v>
      </c>
      <c r="D1558" s="14" t="s">
        <v>370</v>
      </c>
      <c r="E1558" s="287" t="s">
        <v>55</v>
      </c>
      <c r="F1558" s="287"/>
      <c r="G1558" s="16" t="s">
        <v>28</v>
      </c>
      <c r="H1558" s="18">
        <v>1</v>
      </c>
      <c r="I1558" s="17">
        <v>127.48</v>
      </c>
      <c r="J1558" s="17">
        <v>127.48</v>
      </c>
    </row>
    <row r="1559" spans="1:10" ht="25.9" customHeight="1" x14ac:dyDescent="0.2">
      <c r="A1559" s="19" t="s">
        <v>35</v>
      </c>
      <c r="B1559" s="20" t="s">
        <v>324</v>
      </c>
      <c r="C1559" s="19" t="s">
        <v>25</v>
      </c>
      <c r="D1559" s="19" t="s">
        <v>325</v>
      </c>
      <c r="E1559" s="286" t="s">
        <v>36</v>
      </c>
      <c r="F1559" s="286"/>
      <c r="G1559" s="21" t="s">
        <v>29</v>
      </c>
      <c r="H1559" s="22">
        <v>0.17899999999999999</v>
      </c>
      <c r="I1559" s="23">
        <v>15.48</v>
      </c>
      <c r="J1559" s="23">
        <v>2.77</v>
      </c>
    </row>
    <row r="1560" spans="1:10" ht="24" customHeight="1" x14ac:dyDescent="0.2">
      <c r="A1560" s="19" t="s">
        <v>35</v>
      </c>
      <c r="B1560" s="20" t="s">
        <v>326</v>
      </c>
      <c r="C1560" s="19" t="s">
        <v>25</v>
      </c>
      <c r="D1560" s="19" t="s">
        <v>327</v>
      </c>
      <c r="E1560" s="286" t="s">
        <v>36</v>
      </c>
      <c r="F1560" s="286"/>
      <c r="G1560" s="21" t="s">
        <v>29</v>
      </c>
      <c r="H1560" s="22">
        <v>0.79200000000000004</v>
      </c>
      <c r="I1560" s="23">
        <v>19.54</v>
      </c>
      <c r="J1560" s="23">
        <v>15.47</v>
      </c>
    </row>
    <row r="1561" spans="1:10" ht="39" customHeight="1" x14ac:dyDescent="0.2">
      <c r="A1561" s="19" t="s">
        <v>35</v>
      </c>
      <c r="B1561" s="20" t="s">
        <v>328</v>
      </c>
      <c r="C1561" s="19" t="s">
        <v>25</v>
      </c>
      <c r="D1561" s="19" t="s">
        <v>329</v>
      </c>
      <c r="E1561" s="286" t="s">
        <v>50</v>
      </c>
      <c r="F1561" s="286"/>
      <c r="G1561" s="21" t="s">
        <v>51</v>
      </c>
      <c r="H1561" s="22">
        <v>5.6000000000000001E-2</v>
      </c>
      <c r="I1561" s="23">
        <v>19.36</v>
      </c>
      <c r="J1561" s="23">
        <v>1.08</v>
      </c>
    </row>
    <row r="1562" spans="1:10" ht="39" customHeight="1" x14ac:dyDescent="0.2">
      <c r="A1562" s="19" t="s">
        <v>35</v>
      </c>
      <c r="B1562" s="20" t="s">
        <v>330</v>
      </c>
      <c r="C1562" s="19" t="s">
        <v>25</v>
      </c>
      <c r="D1562" s="19" t="s">
        <v>331</v>
      </c>
      <c r="E1562" s="286" t="s">
        <v>50</v>
      </c>
      <c r="F1562" s="286"/>
      <c r="G1562" s="21" t="s">
        <v>52</v>
      </c>
      <c r="H1562" s="22">
        <v>0.224</v>
      </c>
      <c r="I1562" s="23">
        <v>18.45</v>
      </c>
      <c r="J1562" s="23">
        <v>4.13</v>
      </c>
    </row>
    <row r="1563" spans="1:10" ht="25.9" customHeight="1" x14ac:dyDescent="0.2">
      <c r="A1563" s="24" t="s">
        <v>39</v>
      </c>
      <c r="B1563" s="25" t="s">
        <v>453</v>
      </c>
      <c r="C1563" s="24" t="s">
        <v>25</v>
      </c>
      <c r="D1563" s="24" t="s">
        <v>454</v>
      </c>
      <c r="E1563" s="285" t="s">
        <v>40</v>
      </c>
      <c r="F1563" s="285"/>
      <c r="G1563" s="26" t="s">
        <v>26</v>
      </c>
      <c r="H1563" s="27">
        <v>4.2279999999999998</v>
      </c>
      <c r="I1563" s="28">
        <v>4.29</v>
      </c>
      <c r="J1563" s="28">
        <v>18.13</v>
      </c>
    </row>
    <row r="1564" spans="1:10" ht="24" customHeight="1" x14ac:dyDescent="0.2">
      <c r="A1564" s="24" t="s">
        <v>39</v>
      </c>
      <c r="B1564" s="25" t="s">
        <v>67</v>
      </c>
      <c r="C1564" s="24" t="s">
        <v>25</v>
      </c>
      <c r="D1564" s="24" t="s">
        <v>68</v>
      </c>
      <c r="E1564" s="285" t="s">
        <v>40</v>
      </c>
      <c r="F1564" s="285"/>
      <c r="G1564" s="26" t="s">
        <v>43</v>
      </c>
      <c r="H1564" s="27">
        <v>0.128</v>
      </c>
      <c r="I1564" s="28">
        <v>18.53</v>
      </c>
      <c r="J1564" s="28">
        <v>2.37</v>
      </c>
    </row>
    <row r="1565" spans="1:10" ht="25.9" customHeight="1" x14ac:dyDescent="0.2">
      <c r="A1565" s="24" t="s">
        <v>39</v>
      </c>
      <c r="B1565" s="25" t="s">
        <v>597</v>
      </c>
      <c r="C1565" s="24" t="s">
        <v>25</v>
      </c>
      <c r="D1565" s="24" t="s">
        <v>598</v>
      </c>
      <c r="E1565" s="285" t="s">
        <v>40</v>
      </c>
      <c r="F1565" s="285"/>
      <c r="G1565" s="26" t="s">
        <v>26</v>
      </c>
      <c r="H1565" s="27">
        <v>4.4480000000000004</v>
      </c>
      <c r="I1565" s="28">
        <v>18.78</v>
      </c>
      <c r="J1565" s="28">
        <v>83.53</v>
      </c>
    </row>
    <row r="1566" spans="1:10" ht="25.5" x14ac:dyDescent="0.2">
      <c r="A1566" s="29"/>
      <c r="B1566" s="29"/>
      <c r="C1566" s="29"/>
      <c r="D1566" s="29"/>
      <c r="E1566" s="29" t="s">
        <v>44</v>
      </c>
      <c r="F1566" s="30">
        <v>10.259033873660401</v>
      </c>
      <c r="G1566" s="29" t="s">
        <v>45</v>
      </c>
      <c r="H1566" s="30">
        <v>8.7899999999999991</v>
      </c>
      <c r="I1566" s="29" t="s">
        <v>46</v>
      </c>
      <c r="J1566" s="30">
        <v>19.05</v>
      </c>
    </row>
    <row r="1567" spans="1:10" ht="15" thickBot="1" x14ac:dyDescent="0.25">
      <c r="A1567" s="29"/>
      <c r="B1567" s="29"/>
      <c r="C1567" s="29"/>
      <c r="D1567" s="29"/>
      <c r="E1567" s="29" t="s">
        <v>47</v>
      </c>
      <c r="F1567" s="30">
        <v>31.13</v>
      </c>
      <c r="G1567" s="29"/>
      <c r="H1567" s="284" t="s">
        <v>48</v>
      </c>
      <c r="I1567" s="284"/>
      <c r="J1567" s="30">
        <v>158.61000000000001</v>
      </c>
    </row>
    <row r="1568" spans="1:10" ht="1.1499999999999999" customHeight="1" thickTop="1" x14ac:dyDescent="0.2">
      <c r="A1568" s="31"/>
      <c r="B1568" s="31"/>
      <c r="C1568" s="31"/>
      <c r="D1568" s="31"/>
      <c r="E1568" s="31"/>
      <c r="F1568" s="31"/>
      <c r="G1568" s="31"/>
      <c r="H1568" s="31"/>
      <c r="I1568" s="31"/>
      <c r="J1568" s="31"/>
    </row>
    <row r="1569" spans="1:10" ht="18" customHeight="1" x14ac:dyDescent="0.2">
      <c r="A1569" s="3"/>
      <c r="B1569" s="4" t="s">
        <v>19</v>
      </c>
      <c r="C1569" s="3" t="s">
        <v>20</v>
      </c>
      <c r="D1569" s="3" t="s">
        <v>6</v>
      </c>
      <c r="E1569" s="273" t="s">
        <v>33</v>
      </c>
      <c r="F1569" s="273"/>
      <c r="G1569" s="12" t="s">
        <v>21</v>
      </c>
      <c r="H1569" s="4" t="s">
        <v>22</v>
      </c>
      <c r="I1569" s="4" t="s">
        <v>23</v>
      </c>
      <c r="J1569" s="4" t="s">
        <v>7</v>
      </c>
    </row>
    <row r="1570" spans="1:10" ht="25.9" customHeight="1" x14ac:dyDescent="0.2">
      <c r="A1570" s="14" t="s">
        <v>34</v>
      </c>
      <c r="B1570" s="15" t="s">
        <v>767</v>
      </c>
      <c r="C1570" s="14" t="s">
        <v>25</v>
      </c>
      <c r="D1570" s="14" t="s">
        <v>768</v>
      </c>
      <c r="E1570" s="287" t="s">
        <v>55</v>
      </c>
      <c r="F1570" s="287"/>
      <c r="G1570" s="16" t="s">
        <v>28</v>
      </c>
      <c r="H1570" s="18">
        <v>1</v>
      </c>
      <c r="I1570" s="17">
        <v>107.4</v>
      </c>
      <c r="J1570" s="17">
        <v>107.4</v>
      </c>
    </row>
    <row r="1571" spans="1:10" ht="25.9" customHeight="1" x14ac:dyDescent="0.2">
      <c r="A1571" s="19" t="s">
        <v>35</v>
      </c>
      <c r="B1571" s="20" t="s">
        <v>324</v>
      </c>
      <c r="C1571" s="19" t="s">
        <v>25</v>
      </c>
      <c r="D1571" s="19" t="s">
        <v>325</v>
      </c>
      <c r="E1571" s="286" t="s">
        <v>36</v>
      </c>
      <c r="F1571" s="286"/>
      <c r="G1571" s="21" t="s">
        <v>29</v>
      </c>
      <c r="H1571" s="22">
        <v>0.20200000000000001</v>
      </c>
      <c r="I1571" s="23">
        <v>15.48</v>
      </c>
      <c r="J1571" s="23">
        <v>3.12</v>
      </c>
    </row>
    <row r="1572" spans="1:10" ht="24" customHeight="1" x14ac:dyDescent="0.2">
      <c r="A1572" s="19" t="s">
        <v>35</v>
      </c>
      <c r="B1572" s="20" t="s">
        <v>326</v>
      </c>
      <c r="C1572" s="19" t="s">
        <v>25</v>
      </c>
      <c r="D1572" s="19" t="s">
        <v>327</v>
      </c>
      <c r="E1572" s="286" t="s">
        <v>36</v>
      </c>
      <c r="F1572" s="286"/>
      <c r="G1572" s="21" t="s">
        <v>29</v>
      </c>
      <c r="H1572" s="22">
        <v>0.91100000000000003</v>
      </c>
      <c r="I1572" s="23">
        <v>19.54</v>
      </c>
      <c r="J1572" s="23">
        <v>17.8</v>
      </c>
    </row>
    <row r="1573" spans="1:10" ht="39" customHeight="1" x14ac:dyDescent="0.2">
      <c r="A1573" s="19" t="s">
        <v>35</v>
      </c>
      <c r="B1573" s="20" t="s">
        <v>328</v>
      </c>
      <c r="C1573" s="19" t="s">
        <v>25</v>
      </c>
      <c r="D1573" s="19" t="s">
        <v>329</v>
      </c>
      <c r="E1573" s="286" t="s">
        <v>50</v>
      </c>
      <c r="F1573" s="286"/>
      <c r="G1573" s="21" t="s">
        <v>51</v>
      </c>
      <c r="H1573" s="22">
        <v>0.05</v>
      </c>
      <c r="I1573" s="23">
        <v>19.36</v>
      </c>
      <c r="J1573" s="23">
        <v>0.96</v>
      </c>
    </row>
    <row r="1574" spans="1:10" ht="39" customHeight="1" x14ac:dyDescent="0.2">
      <c r="A1574" s="19" t="s">
        <v>35</v>
      </c>
      <c r="B1574" s="20" t="s">
        <v>330</v>
      </c>
      <c r="C1574" s="19" t="s">
        <v>25</v>
      </c>
      <c r="D1574" s="19" t="s">
        <v>331</v>
      </c>
      <c r="E1574" s="286" t="s">
        <v>50</v>
      </c>
      <c r="F1574" s="286"/>
      <c r="G1574" s="21" t="s">
        <v>52</v>
      </c>
      <c r="H1574" s="22">
        <v>0.23699999999999999</v>
      </c>
      <c r="I1574" s="23">
        <v>18.45</v>
      </c>
      <c r="J1574" s="23">
        <v>4.37</v>
      </c>
    </row>
    <row r="1575" spans="1:10" ht="39" customHeight="1" x14ac:dyDescent="0.2">
      <c r="A1575" s="24" t="s">
        <v>39</v>
      </c>
      <c r="B1575" s="25" t="s">
        <v>591</v>
      </c>
      <c r="C1575" s="24" t="s">
        <v>25</v>
      </c>
      <c r="D1575" s="24" t="s">
        <v>592</v>
      </c>
      <c r="E1575" s="285" t="s">
        <v>40</v>
      </c>
      <c r="F1575" s="285"/>
      <c r="G1575" s="26" t="s">
        <v>28</v>
      </c>
      <c r="H1575" s="27">
        <v>1.1459999999999999</v>
      </c>
      <c r="I1575" s="28">
        <v>40.450000000000003</v>
      </c>
      <c r="J1575" s="28">
        <v>46.35</v>
      </c>
    </row>
    <row r="1576" spans="1:10" ht="25.9" customHeight="1" x14ac:dyDescent="0.2">
      <c r="A1576" s="24" t="s">
        <v>39</v>
      </c>
      <c r="B1576" s="25" t="s">
        <v>451</v>
      </c>
      <c r="C1576" s="24" t="s">
        <v>25</v>
      </c>
      <c r="D1576" s="24" t="s">
        <v>452</v>
      </c>
      <c r="E1576" s="285" t="s">
        <v>40</v>
      </c>
      <c r="F1576" s="285"/>
      <c r="G1576" s="26" t="s">
        <v>26</v>
      </c>
      <c r="H1576" s="27">
        <v>0.16600000000000001</v>
      </c>
      <c r="I1576" s="28">
        <v>12.29</v>
      </c>
      <c r="J1576" s="28">
        <v>2.04</v>
      </c>
    </row>
    <row r="1577" spans="1:10" ht="25.9" customHeight="1" x14ac:dyDescent="0.2">
      <c r="A1577" s="24" t="s">
        <v>39</v>
      </c>
      <c r="B1577" s="25" t="s">
        <v>453</v>
      </c>
      <c r="C1577" s="24" t="s">
        <v>25</v>
      </c>
      <c r="D1577" s="24" t="s">
        <v>454</v>
      </c>
      <c r="E1577" s="285" t="s">
        <v>40</v>
      </c>
      <c r="F1577" s="285"/>
      <c r="G1577" s="26" t="s">
        <v>26</v>
      </c>
      <c r="H1577" s="27">
        <v>6.952</v>
      </c>
      <c r="I1577" s="28">
        <v>4.29</v>
      </c>
      <c r="J1577" s="28">
        <v>29.82</v>
      </c>
    </row>
    <row r="1578" spans="1:10" ht="24" customHeight="1" x14ac:dyDescent="0.2">
      <c r="A1578" s="24" t="s">
        <v>39</v>
      </c>
      <c r="B1578" s="25" t="s">
        <v>67</v>
      </c>
      <c r="C1578" s="24" t="s">
        <v>25</v>
      </c>
      <c r="D1578" s="24" t="s">
        <v>68</v>
      </c>
      <c r="E1578" s="285" t="s">
        <v>40</v>
      </c>
      <c r="F1578" s="285"/>
      <c r="G1578" s="26" t="s">
        <v>43</v>
      </c>
      <c r="H1578" s="27">
        <v>0.159</v>
      </c>
      <c r="I1578" s="28">
        <v>18.53</v>
      </c>
      <c r="J1578" s="28">
        <v>2.94</v>
      </c>
    </row>
    <row r="1579" spans="1:10" ht="25.5" x14ac:dyDescent="0.2">
      <c r="A1579" s="29"/>
      <c r="B1579" s="29"/>
      <c r="C1579" s="29"/>
      <c r="D1579" s="29"/>
      <c r="E1579" s="29" t="s">
        <v>44</v>
      </c>
      <c r="F1579" s="30">
        <v>11.481501427109698</v>
      </c>
      <c r="G1579" s="29" t="s">
        <v>45</v>
      </c>
      <c r="H1579" s="30">
        <v>9.84</v>
      </c>
      <c r="I1579" s="29" t="s">
        <v>46</v>
      </c>
      <c r="J1579" s="30">
        <v>21.32</v>
      </c>
    </row>
    <row r="1580" spans="1:10" ht="15" thickBot="1" x14ac:dyDescent="0.25">
      <c r="A1580" s="29"/>
      <c r="B1580" s="29"/>
      <c r="C1580" s="29"/>
      <c r="D1580" s="29"/>
      <c r="E1580" s="29" t="s">
        <v>47</v>
      </c>
      <c r="F1580" s="30">
        <v>26.22</v>
      </c>
      <c r="G1580" s="29"/>
      <c r="H1580" s="284" t="s">
        <v>48</v>
      </c>
      <c r="I1580" s="284"/>
      <c r="J1580" s="30">
        <v>133.62</v>
      </c>
    </row>
    <row r="1581" spans="1:10" ht="1.1499999999999999" customHeight="1" thickTop="1" x14ac:dyDescent="0.2">
      <c r="A1581" s="31"/>
      <c r="B1581" s="31"/>
      <c r="C1581" s="31"/>
      <c r="D1581" s="31"/>
      <c r="E1581" s="31"/>
      <c r="F1581" s="31"/>
      <c r="G1581" s="31"/>
      <c r="H1581" s="31"/>
      <c r="I1581" s="31"/>
      <c r="J1581" s="31"/>
    </row>
    <row r="1582" spans="1:10" ht="18" customHeight="1" x14ac:dyDescent="0.2">
      <c r="A1582" s="3"/>
      <c r="B1582" s="4" t="s">
        <v>19</v>
      </c>
      <c r="C1582" s="3" t="s">
        <v>20</v>
      </c>
      <c r="D1582" s="3" t="s">
        <v>6</v>
      </c>
      <c r="E1582" s="273" t="s">
        <v>33</v>
      </c>
      <c r="F1582" s="273"/>
      <c r="G1582" s="12" t="s">
        <v>21</v>
      </c>
      <c r="H1582" s="4" t="s">
        <v>22</v>
      </c>
      <c r="I1582" s="4" t="s">
        <v>23</v>
      </c>
      <c r="J1582" s="4" t="s">
        <v>7</v>
      </c>
    </row>
    <row r="1583" spans="1:10" ht="24" customHeight="1" x14ac:dyDescent="0.2">
      <c r="A1583" s="14" t="s">
        <v>34</v>
      </c>
      <c r="B1583" s="15" t="s">
        <v>397</v>
      </c>
      <c r="C1583" s="14" t="s">
        <v>25</v>
      </c>
      <c r="D1583" s="14" t="s">
        <v>398</v>
      </c>
      <c r="E1583" s="287" t="s">
        <v>36</v>
      </c>
      <c r="F1583" s="287"/>
      <c r="G1583" s="16" t="s">
        <v>29</v>
      </c>
      <c r="H1583" s="18">
        <v>1</v>
      </c>
      <c r="I1583" s="17">
        <v>19.68</v>
      </c>
      <c r="J1583" s="17">
        <v>19.68</v>
      </c>
    </row>
    <row r="1584" spans="1:10" ht="25.9" customHeight="1" x14ac:dyDescent="0.2">
      <c r="A1584" s="19" t="s">
        <v>35</v>
      </c>
      <c r="B1584" s="20" t="s">
        <v>567</v>
      </c>
      <c r="C1584" s="19" t="s">
        <v>25</v>
      </c>
      <c r="D1584" s="19" t="s">
        <v>568</v>
      </c>
      <c r="E1584" s="286" t="s">
        <v>36</v>
      </c>
      <c r="F1584" s="286"/>
      <c r="G1584" s="21" t="s">
        <v>29</v>
      </c>
      <c r="H1584" s="22">
        <v>1</v>
      </c>
      <c r="I1584" s="23">
        <v>0.19</v>
      </c>
      <c r="J1584" s="23">
        <v>0.19</v>
      </c>
    </row>
    <row r="1585" spans="1:10" ht="24" customHeight="1" x14ac:dyDescent="0.2">
      <c r="A1585" s="24" t="s">
        <v>39</v>
      </c>
      <c r="B1585" s="25" t="s">
        <v>569</v>
      </c>
      <c r="C1585" s="24" t="s">
        <v>25</v>
      </c>
      <c r="D1585" s="24" t="s">
        <v>570</v>
      </c>
      <c r="E1585" s="285" t="s">
        <v>72</v>
      </c>
      <c r="F1585" s="285"/>
      <c r="G1585" s="26" t="s">
        <v>29</v>
      </c>
      <c r="H1585" s="27">
        <v>1</v>
      </c>
      <c r="I1585" s="28">
        <v>15.69</v>
      </c>
      <c r="J1585" s="28">
        <v>15.69</v>
      </c>
    </row>
    <row r="1586" spans="1:10" ht="25.9" customHeight="1" x14ac:dyDescent="0.2">
      <c r="A1586" s="24" t="s">
        <v>39</v>
      </c>
      <c r="B1586" s="25" t="s">
        <v>74</v>
      </c>
      <c r="C1586" s="24" t="s">
        <v>25</v>
      </c>
      <c r="D1586" s="24" t="s">
        <v>203</v>
      </c>
      <c r="E1586" s="285" t="s">
        <v>75</v>
      </c>
      <c r="F1586" s="285"/>
      <c r="G1586" s="26" t="s">
        <v>29</v>
      </c>
      <c r="H1586" s="27">
        <v>1</v>
      </c>
      <c r="I1586" s="28">
        <v>0.42</v>
      </c>
      <c r="J1586" s="28">
        <v>0.42</v>
      </c>
    </row>
    <row r="1587" spans="1:10" ht="25.9" customHeight="1" x14ac:dyDescent="0.2">
      <c r="A1587" s="24" t="s">
        <v>39</v>
      </c>
      <c r="B1587" s="25" t="s">
        <v>76</v>
      </c>
      <c r="C1587" s="24" t="s">
        <v>25</v>
      </c>
      <c r="D1587" s="24" t="s">
        <v>204</v>
      </c>
      <c r="E1587" s="285" t="s">
        <v>77</v>
      </c>
      <c r="F1587" s="285"/>
      <c r="G1587" s="26" t="s">
        <v>29</v>
      </c>
      <c r="H1587" s="27">
        <v>1</v>
      </c>
      <c r="I1587" s="28">
        <v>0.63</v>
      </c>
      <c r="J1587" s="28">
        <v>0.63</v>
      </c>
    </row>
    <row r="1588" spans="1:10" ht="25.9" customHeight="1" x14ac:dyDescent="0.2">
      <c r="A1588" s="24" t="s">
        <v>39</v>
      </c>
      <c r="B1588" s="25" t="s">
        <v>78</v>
      </c>
      <c r="C1588" s="24" t="s">
        <v>25</v>
      </c>
      <c r="D1588" s="24" t="s">
        <v>193</v>
      </c>
      <c r="E1588" s="285" t="s">
        <v>75</v>
      </c>
      <c r="F1588" s="285"/>
      <c r="G1588" s="26" t="s">
        <v>29</v>
      </c>
      <c r="H1588" s="27">
        <v>1</v>
      </c>
      <c r="I1588" s="28">
        <v>0.99</v>
      </c>
      <c r="J1588" s="28">
        <v>0.99</v>
      </c>
    </row>
    <row r="1589" spans="1:10" ht="25.9" customHeight="1" x14ac:dyDescent="0.2">
      <c r="A1589" s="24" t="s">
        <v>39</v>
      </c>
      <c r="B1589" s="25" t="s">
        <v>79</v>
      </c>
      <c r="C1589" s="24" t="s">
        <v>25</v>
      </c>
      <c r="D1589" s="24" t="s">
        <v>194</v>
      </c>
      <c r="E1589" s="285" t="s">
        <v>80</v>
      </c>
      <c r="F1589" s="285"/>
      <c r="G1589" s="26" t="s">
        <v>29</v>
      </c>
      <c r="H1589" s="27">
        <v>1</v>
      </c>
      <c r="I1589" s="28">
        <v>0.01</v>
      </c>
      <c r="J1589" s="28">
        <v>0.01</v>
      </c>
    </row>
    <row r="1590" spans="1:10" ht="25.9" customHeight="1" x14ac:dyDescent="0.2">
      <c r="A1590" s="24" t="s">
        <v>39</v>
      </c>
      <c r="B1590" s="25" t="s">
        <v>81</v>
      </c>
      <c r="C1590" s="24" t="s">
        <v>25</v>
      </c>
      <c r="D1590" s="24" t="s">
        <v>82</v>
      </c>
      <c r="E1590" s="285" t="s">
        <v>69</v>
      </c>
      <c r="F1590" s="285"/>
      <c r="G1590" s="26" t="s">
        <v>29</v>
      </c>
      <c r="H1590" s="27">
        <v>1</v>
      </c>
      <c r="I1590" s="28">
        <v>0.73</v>
      </c>
      <c r="J1590" s="28">
        <v>0.73</v>
      </c>
    </row>
    <row r="1591" spans="1:10" ht="25.9" customHeight="1" x14ac:dyDescent="0.2">
      <c r="A1591" s="24" t="s">
        <v>39</v>
      </c>
      <c r="B1591" s="25" t="s">
        <v>83</v>
      </c>
      <c r="C1591" s="24" t="s">
        <v>25</v>
      </c>
      <c r="D1591" s="24" t="s">
        <v>84</v>
      </c>
      <c r="E1591" s="285" t="s">
        <v>69</v>
      </c>
      <c r="F1591" s="285"/>
      <c r="G1591" s="26" t="s">
        <v>29</v>
      </c>
      <c r="H1591" s="27">
        <v>1</v>
      </c>
      <c r="I1591" s="28">
        <v>1.02</v>
      </c>
      <c r="J1591" s="28">
        <v>1.02</v>
      </c>
    </row>
    <row r="1592" spans="1:10" ht="25.5" x14ac:dyDescent="0.2">
      <c r="A1592" s="29"/>
      <c r="B1592" s="29"/>
      <c r="C1592" s="29"/>
      <c r="D1592" s="29"/>
      <c r="E1592" s="29" t="s">
        <v>44</v>
      </c>
      <c r="F1592" s="30">
        <v>8.5518876000000006</v>
      </c>
      <c r="G1592" s="29" t="s">
        <v>45</v>
      </c>
      <c r="H1592" s="30">
        <v>7.33</v>
      </c>
      <c r="I1592" s="29" t="s">
        <v>46</v>
      </c>
      <c r="J1592" s="30">
        <v>15.88</v>
      </c>
    </row>
    <row r="1593" spans="1:10" ht="15" thickBot="1" x14ac:dyDescent="0.25">
      <c r="A1593" s="29"/>
      <c r="B1593" s="29"/>
      <c r="C1593" s="29"/>
      <c r="D1593" s="29"/>
      <c r="E1593" s="29" t="s">
        <v>47</v>
      </c>
      <c r="F1593" s="30">
        <v>4.8</v>
      </c>
      <c r="G1593" s="29"/>
      <c r="H1593" s="284" t="s">
        <v>48</v>
      </c>
      <c r="I1593" s="284"/>
      <c r="J1593" s="30">
        <v>24.48</v>
      </c>
    </row>
    <row r="1594" spans="1:10" ht="1.1499999999999999" customHeight="1" thickTop="1" x14ac:dyDescent="0.2">
      <c r="A1594" s="31"/>
      <c r="B1594" s="31"/>
      <c r="C1594" s="31"/>
      <c r="D1594" s="31"/>
      <c r="E1594" s="31"/>
      <c r="F1594" s="31"/>
      <c r="G1594" s="31"/>
      <c r="H1594" s="31"/>
      <c r="I1594" s="31"/>
      <c r="J1594" s="31"/>
    </row>
    <row r="1595" spans="1:10" ht="18" customHeight="1" x14ac:dyDescent="0.2">
      <c r="A1595" s="3"/>
      <c r="B1595" s="4" t="s">
        <v>19</v>
      </c>
      <c r="C1595" s="3" t="s">
        <v>20</v>
      </c>
      <c r="D1595" s="3" t="s">
        <v>6</v>
      </c>
      <c r="E1595" s="273" t="s">
        <v>33</v>
      </c>
      <c r="F1595" s="273"/>
      <c r="G1595" s="12" t="s">
        <v>21</v>
      </c>
      <c r="H1595" s="4" t="s">
        <v>22</v>
      </c>
      <c r="I1595" s="4" t="s">
        <v>23</v>
      </c>
      <c r="J1595" s="4" t="s">
        <v>7</v>
      </c>
    </row>
    <row r="1596" spans="1:10" ht="39" customHeight="1" x14ac:dyDescent="0.2">
      <c r="A1596" s="14" t="s">
        <v>34</v>
      </c>
      <c r="B1596" s="15" t="s">
        <v>392</v>
      </c>
      <c r="C1596" s="14" t="s">
        <v>25</v>
      </c>
      <c r="D1596" s="14" t="s">
        <v>393</v>
      </c>
      <c r="E1596" s="287" t="s">
        <v>50</v>
      </c>
      <c r="F1596" s="287"/>
      <c r="G1596" s="16" t="s">
        <v>52</v>
      </c>
      <c r="H1596" s="18">
        <v>1</v>
      </c>
      <c r="I1596" s="17">
        <v>15.64</v>
      </c>
      <c r="J1596" s="17">
        <v>15.64</v>
      </c>
    </row>
    <row r="1597" spans="1:10" ht="24" customHeight="1" x14ac:dyDescent="0.2">
      <c r="A1597" s="19" t="s">
        <v>35</v>
      </c>
      <c r="B1597" s="20" t="s">
        <v>601</v>
      </c>
      <c r="C1597" s="19" t="s">
        <v>25</v>
      </c>
      <c r="D1597" s="19" t="s">
        <v>602</v>
      </c>
      <c r="E1597" s="286" t="s">
        <v>36</v>
      </c>
      <c r="F1597" s="286"/>
      <c r="G1597" s="21" t="s">
        <v>29</v>
      </c>
      <c r="H1597" s="22">
        <v>1</v>
      </c>
      <c r="I1597" s="23">
        <v>15.34</v>
      </c>
      <c r="J1597" s="23">
        <v>15.34</v>
      </c>
    </row>
    <row r="1598" spans="1:10" ht="39" customHeight="1" x14ac:dyDescent="0.2">
      <c r="A1598" s="19" t="s">
        <v>35</v>
      </c>
      <c r="B1598" s="20" t="s">
        <v>603</v>
      </c>
      <c r="C1598" s="19" t="s">
        <v>25</v>
      </c>
      <c r="D1598" s="19" t="s">
        <v>604</v>
      </c>
      <c r="E1598" s="286" t="s">
        <v>50</v>
      </c>
      <c r="F1598" s="286"/>
      <c r="G1598" s="21" t="s">
        <v>29</v>
      </c>
      <c r="H1598" s="22">
        <v>1</v>
      </c>
      <c r="I1598" s="23">
        <v>0.27</v>
      </c>
      <c r="J1598" s="23">
        <v>0.27</v>
      </c>
    </row>
    <row r="1599" spans="1:10" ht="39" customHeight="1" x14ac:dyDescent="0.2">
      <c r="A1599" s="19" t="s">
        <v>35</v>
      </c>
      <c r="B1599" s="20" t="s">
        <v>605</v>
      </c>
      <c r="C1599" s="19" t="s">
        <v>25</v>
      </c>
      <c r="D1599" s="19" t="s">
        <v>606</v>
      </c>
      <c r="E1599" s="286" t="s">
        <v>50</v>
      </c>
      <c r="F1599" s="286"/>
      <c r="G1599" s="21" t="s">
        <v>29</v>
      </c>
      <c r="H1599" s="22">
        <v>1</v>
      </c>
      <c r="I1599" s="23">
        <v>0.03</v>
      </c>
      <c r="J1599" s="23">
        <v>0.03</v>
      </c>
    </row>
    <row r="1600" spans="1:10" ht="25.5" x14ac:dyDescent="0.2">
      <c r="A1600" s="29"/>
      <c r="B1600" s="29"/>
      <c r="C1600" s="29"/>
      <c r="D1600" s="29"/>
      <c r="E1600" s="29" t="s">
        <v>44</v>
      </c>
      <c r="F1600" s="30">
        <v>6.7693468000000001</v>
      </c>
      <c r="G1600" s="29" t="s">
        <v>45</v>
      </c>
      <c r="H1600" s="30">
        <v>5.8</v>
      </c>
      <c r="I1600" s="29" t="s">
        <v>46</v>
      </c>
      <c r="J1600" s="30">
        <v>12.57</v>
      </c>
    </row>
    <row r="1601" spans="1:10" ht="15" thickBot="1" x14ac:dyDescent="0.25">
      <c r="A1601" s="29"/>
      <c r="B1601" s="29"/>
      <c r="C1601" s="29"/>
      <c r="D1601" s="29"/>
      <c r="E1601" s="29" t="s">
        <v>47</v>
      </c>
      <c r="F1601" s="30">
        <v>3.81</v>
      </c>
      <c r="G1601" s="29"/>
      <c r="H1601" s="284" t="s">
        <v>48</v>
      </c>
      <c r="I1601" s="284"/>
      <c r="J1601" s="30">
        <v>19.45</v>
      </c>
    </row>
    <row r="1602" spans="1:10" ht="1.1499999999999999" customHeight="1" thickTop="1" x14ac:dyDescent="0.2">
      <c r="A1602" s="31"/>
      <c r="B1602" s="31"/>
      <c r="C1602" s="31"/>
      <c r="D1602" s="31"/>
      <c r="E1602" s="31"/>
      <c r="F1602" s="31"/>
      <c r="G1602" s="31"/>
      <c r="H1602" s="31"/>
      <c r="I1602" s="31"/>
      <c r="J1602" s="31"/>
    </row>
    <row r="1603" spans="1:10" ht="18" customHeight="1" x14ac:dyDescent="0.2">
      <c r="A1603" s="3"/>
      <c r="B1603" s="4" t="s">
        <v>19</v>
      </c>
      <c r="C1603" s="3" t="s">
        <v>20</v>
      </c>
      <c r="D1603" s="3" t="s">
        <v>6</v>
      </c>
      <c r="E1603" s="273" t="s">
        <v>33</v>
      </c>
      <c r="F1603" s="273"/>
      <c r="G1603" s="12" t="s">
        <v>21</v>
      </c>
      <c r="H1603" s="4" t="s">
        <v>22</v>
      </c>
      <c r="I1603" s="4" t="s">
        <v>23</v>
      </c>
      <c r="J1603" s="4" t="s">
        <v>7</v>
      </c>
    </row>
    <row r="1604" spans="1:10" ht="39" customHeight="1" x14ac:dyDescent="0.2">
      <c r="A1604" s="14" t="s">
        <v>34</v>
      </c>
      <c r="B1604" s="15" t="s">
        <v>390</v>
      </c>
      <c r="C1604" s="14" t="s">
        <v>25</v>
      </c>
      <c r="D1604" s="14" t="s">
        <v>391</v>
      </c>
      <c r="E1604" s="287" t="s">
        <v>50</v>
      </c>
      <c r="F1604" s="287"/>
      <c r="G1604" s="16" t="s">
        <v>51</v>
      </c>
      <c r="H1604" s="18">
        <v>1</v>
      </c>
      <c r="I1604" s="17">
        <v>16.37</v>
      </c>
      <c r="J1604" s="17">
        <v>16.37</v>
      </c>
    </row>
    <row r="1605" spans="1:10" ht="24" customHeight="1" x14ac:dyDescent="0.2">
      <c r="A1605" s="19" t="s">
        <v>35</v>
      </c>
      <c r="B1605" s="20" t="s">
        <v>601</v>
      </c>
      <c r="C1605" s="19" t="s">
        <v>25</v>
      </c>
      <c r="D1605" s="19" t="s">
        <v>602</v>
      </c>
      <c r="E1605" s="286" t="s">
        <v>36</v>
      </c>
      <c r="F1605" s="286"/>
      <c r="G1605" s="21" t="s">
        <v>29</v>
      </c>
      <c r="H1605" s="22">
        <v>1</v>
      </c>
      <c r="I1605" s="23">
        <v>15.34</v>
      </c>
      <c r="J1605" s="23">
        <v>15.34</v>
      </c>
    </row>
    <row r="1606" spans="1:10" ht="39" customHeight="1" x14ac:dyDescent="0.2">
      <c r="A1606" s="19" t="s">
        <v>35</v>
      </c>
      <c r="B1606" s="20" t="s">
        <v>603</v>
      </c>
      <c r="C1606" s="19" t="s">
        <v>25</v>
      </c>
      <c r="D1606" s="19" t="s">
        <v>604</v>
      </c>
      <c r="E1606" s="286" t="s">
        <v>50</v>
      </c>
      <c r="F1606" s="286"/>
      <c r="G1606" s="21" t="s">
        <v>29</v>
      </c>
      <c r="H1606" s="22">
        <v>1</v>
      </c>
      <c r="I1606" s="23">
        <v>0.27</v>
      </c>
      <c r="J1606" s="23">
        <v>0.27</v>
      </c>
    </row>
    <row r="1607" spans="1:10" ht="39" customHeight="1" x14ac:dyDescent="0.2">
      <c r="A1607" s="19" t="s">
        <v>35</v>
      </c>
      <c r="B1607" s="20" t="s">
        <v>605</v>
      </c>
      <c r="C1607" s="19" t="s">
        <v>25</v>
      </c>
      <c r="D1607" s="19" t="s">
        <v>606</v>
      </c>
      <c r="E1607" s="286" t="s">
        <v>50</v>
      </c>
      <c r="F1607" s="286"/>
      <c r="G1607" s="21" t="s">
        <v>29</v>
      </c>
      <c r="H1607" s="22">
        <v>1</v>
      </c>
      <c r="I1607" s="23">
        <v>0.03</v>
      </c>
      <c r="J1607" s="23">
        <v>0.03</v>
      </c>
    </row>
    <row r="1608" spans="1:10" ht="39" customHeight="1" x14ac:dyDescent="0.2">
      <c r="A1608" s="19" t="s">
        <v>35</v>
      </c>
      <c r="B1608" s="20" t="s">
        <v>607</v>
      </c>
      <c r="C1608" s="19" t="s">
        <v>25</v>
      </c>
      <c r="D1608" s="19" t="s">
        <v>608</v>
      </c>
      <c r="E1608" s="286" t="s">
        <v>50</v>
      </c>
      <c r="F1608" s="286"/>
      <c r="G1608" s="21" t="s">
        <v>29</v>
      </c>
      <c r="H1608" s="22">
        <v>1</v>
      </c>
      <c r="I1608" s="23">
        <v>0.25</v>
      </c>
      <c r="J1608" s="23">
        <v>0.25</v>
      </c>
    </row>
    <row r="1609" spans="1:10" ht="39" customHeight="1" x14ac:dyDescent="0.2">
      <c r="A1609" s="19" t="s">
        <v>35</v>
      </c>
      <c r="B1609" s="20" t="s">
        <v>609</v>
      </c>
      <c r="C1609" s="19" t="s">
        <v>25</v>
      </c>
      <c r="D1609" s="19" t="s">
        <v>610</v>
      </c>
      <c r="E1609" s="286" t="s">
        <v>50</v>
      </c>
      <c r="F1609" s="286"/>
      <c r="G1609" s="21" t="s">
        <v>29</v>
      </c>
      <c r="H1609" s="22">
        <v>1</v>
      </c>
      <c r="I1609" s="23">
        <v>0.48</v>
      </c>
      <c r="J1609" s="23">
        <v>0.48</v>
      </c>
    </row>
    <row r="1610" spans="1:10" ht="25.5" x14ac:dyDescent="0.2">
      <c r="A1610" s="29"/>
      <c r="B1610" s="29"/>
      <c r="C1610" s="29"/>
      <c r="D1610" s="29"/>
      <c r="E1610" s="29" t="s">
        <v>44</v>
      </c>
      <c r="F1610" s="30">
        <v>6.7693468000000001</v>
      </c>
      <c r="G1610" s="29" t="s">
        <v>45</v>
      </c>
      <c r="H1610" s="30">
        <v>5.8</v>
      </c>
      <c r="I1610" s="29" t="s">
        <v>46</v>
      </c>
      <c r="J1610" s="30">
        <v>12.57</v>
      </c>
    </row>
    <row r="1611" spans="1:10" ht="15" thickBot="1" x14ac:dyDescent="0.25">
      <c r="A1611" s="29"/>
      <c r="B1611" s="29"/>
      <c r="C1611" s="29"/>
      <c r="D1611" s="29"/>
      <c r="E1611" s="29" t="s">
        <v>47</v>
      </c>
      <c r="F1611" s="30">
        <v>3.99</v>
      </c>
      <c r="G1611" s="29"/>
      <c r="H1611" s="284" t="s">
        <v>48</v>
      </c>
      <c r="I1611" s="284"/>
      <c r="J1611" s="30">
        <v>20.36</v>
      </c>
    </row>
    <row r="1612" spans="1:10" ht="1.1499999999999999" customHeight="1" thickTop="1" x14ac:dyDescent="0.2">
      <c r="A1612" s="31"/>
      <c r="B1612" s="31"/>
      <c r="C1612" s="31"/>
      <c r="D1612" s="31"/>
      <c r="E1612" s="31"/>
      <c r="F1612" s="31"/>
      <c r="G1612" s="31"/>
      <c r="H1612" s="31"/>
      <c r="I1612" s="31"/>
      <c r="J1612" s="31"/>
    </row>
    <row r="1613" spans="1:10" ht="18" customHeight="1" x14ac:dyDescent="0.2">
      <c r="A1613" s="3"/>
      <c r="B1613" s="4" t="s">
        <v>19</v>
      </c>
      <c r="C1613" s="3" t="s">
        <v>20</v>
      </c>
      <c r="D1613" s="3" t="s">
        <v>6</v>
      </c>
      <c r="E1613" s="273" t="s">
        <v>33</v>
      </c>
      <c r="F1613" s="273"/>
      <c r="G1613" s="12" t="s">
        <v>21</v>
      </c>
      <c r="H1613" s="4" t="s">
        <v>22</v>
      </c>
      <c r="I1613" s="4" t="s">
        <v>23</v>
      </c>
      <c r="J1613" s="4" t="s">
        <v>7</v>
      </c>
    </row>
    <row r="1614" spans="1:10" ht="39" customHeight="1" x14ac:dyDescent="0.2">
      <c r="A1614" s="14" t="s">
        <v>34</v>
      </c>
      <c r="B1614" s="15" t="s">
        <v>603</v>
      </c>
      <c r="C1614" s="14" t="s">
        <v>25</v>
      </c>
      <c r="D1614" s="14" t="s">
        <v>604</v>
      </c>
      <c r="E1614" s="287" t="s">
        <v>50</v>
      </c>
      <c r="F1614" s="287"/>
      <c r="G1614" s="16" t="s">
        <v>29</v>
      </c>
      <c r="H1614" s="18">
        <v>1</v>
      </c>
      <c r="I1614" s="17">
        <v>0.27</v>
      </c>
      <c r="J1614" s="17">
        <v>0.27</v>
      </c>
    </row>
    <row r="1615" spans="1:10" ht="25.9" customHeight="1" x14ac:dyDescent="0.2">
      <c r="A1615" s="24" t="s">
        <v>39</v>
      </c>
      <c r="B1615" s="25" t="s">
        <v>611</v>
      </c>
      <c r="C1615" s="24" t="s">
        <v>25</v>
      </c>
      <c r="D1615" s="24" t="s">
        <v>612</v>
      </c>
      <c r="E1615" s="285" t="s">
        <v>69</v>
      </c>
      <c r="F1615" s="285"/>
      <c r="G1615" s="26" t="s">
        <v>30</v>
      </c>
      <c r="H1615" s="27">
        <v>6.3999999999999997E-5</v>
      </c>
      <c r="I1615" s="28">
        <v>4239.8500000000004</v>
      </c>
      <c r="J1615" s="28">
        <v>0.27</v>
      </c>
    </row>
    <row r="1616" spans="1:10" ht="25.5" x14ac:dyDescent="0.2">
      <c r="A1616" s="29"/>
      <c r="B1616" s="29"/>
      <c r="C1616" s="29"/>
      <c r="D1616" s="29"/>
      <c r="E1616" s="29" t="s">
        <v>44</v>
      </c>
      <c r="F1616" s="30">
        <v>0</v>
      </c>
      <c r="G1616" s="29" t="s">
        <v>45</v>
      </c>
      <c r="H1616" s="30">
        <v>0</v>
      </c>
      <c r="I1616" s="29" t="s">
        <v>46</v>
      </c>
      <c r="J1616" s="30">
        <v>0</v>
      </c>
    </row>
    <row r="1617" spans="1:10" ht="15" thickBot="1" x14ac:dyDescent="0.25">
      <c r="A1617" s="29"/>
      <c r="B1617" s="29"/>
      <c r="C1617" s="29"/>
      <c r="D1617" s="29"/>
      <c r="E1617" s="29" t="s">
        <v>47</v>
      </c>
      <c r="F1617" s="30">
        <v>0.06</v>
      </c>
      <c r="G1617" s="29"/>
      <c r="H1617" s="284" t="s">
        <v>48</v>
      </c>
      <c r="I1617" s="284"/>
      <c r="J1617" s="30">
        <v>0.33</v>
      </c>
    </row>
    <row r="1618" spans="1:10" ht="1.1499999999999999" customHeight="1" thickTop="1" x14ac:dyDescent="0.2">
      <c r="A1618" s="31"/>
      <c r="B1618" s="31"/>
      <c r="C1618" s="31"/>
      <c r="D1618" s="31"/>
      <c r="E1618" s="31"/>
      <c r="F1618" s="31"/>
      <c r="G1618" s="31"/>
      <c r="H1618" s="31"/>
      <c r="I1618" s="31"/>
      <c r="J1618" s="31"/>
    </row>
    <row r="1619" spans="1:10" ht="18" customHeight="1" x14ac:dyDescent="0.2">
      <c r="A1619" s="3"/>
      <c r="B1619" s="4" t="s">
        <v>19</v>
      </c>
      <c r="C1619" s="3" t="s">
        <v>20</v>
      </c>
      <c r="D1619" s="3" t="s">
        <v>6</v>
      </c>
      <c r="E1619" s="273" t="s">
        <v>33</v>
      </c>
      <c r="F1619" s="273"/>
      <c r="G1619" s="12" t="s">
        <v>21</v>
      </c>
      <c r="H1619" s="4" t="s">
        <v>22</v>
      </c>
      <c r="I1619" s="4" t="s">
        <v>23</v>
      </c>
      <c r="J1619" s="4" t="s">
        <v>7</v>
      </c>
    </row>
    <row r="1620" spans="1:10" ht="39" customHeight="1" x14ac:dyDescent="0.2">
      <c r="A1620" s="14" t="s">
        <v>34</v>
      </c>
      <c r="B1620" s="15" t="s">
        <v>605</v>
      </c>
      <c r="C1620" s="14" t="s">
        <v>25</v>
      </c>
      <c r="D1620" s="14" t="s">
        <v>606</v>
      </c>
      <c r="E1620" s="287" t="s">
        <v>50</v>
      </c>
      <c r="F1620" s="287"/>
      <c r="G1620" s="16" t="s">
        <v>29</v>
      </c>
      <c r="H1620" s="18">
        <v>1</v>
      </c>
      <c r="I1620" s="17">
        <v>0.03</v>
      </c>
      <c r="J1620" s="17">
        <v>0.03</v>
      </c>
    </row>
    <row r="1621" spans="1:10" ht="25.9" customHeight="1" x14ac:dyDescent="0.2">
      <c r="A1621" s="24" t="s">
        <v>39</v>
      </c>
      <c r="B1621" s="25" t="s">
        <v>611</v>
      </c>
      <c r="C1621" s="24" t="s">
        <v>25</v>
      </c>
      <c r="D1621" s="24" t="s">
        <v>612</v>
      </c>
      <c r="E1621" s="285" t="s">
        <v>69</v>
      </c>
      <c r="F1621" s="285"/>
      <c r="G1621" s="26" t="s">
        <v>30</v>
      </c>
      <c r="H1621" s="27">
        <v>7.6000000000000001E-6</v>
      </c>
      <c r="I1621" s="28">
        <v>4239.8500000000004</v>
      </c>
      <c r="J1621" s="28">
        <v>0.03</v>
      </c>
    </row>
    <row r="1622" spans="1:10" ht="25.5" x14ac:dyDescent="0.2">
      <c r="A1622" s="29"/>
      <c r="B1622" s="29"/>
      <c r="C1622" s="29"/>
      <c r="D1622" s="29"/>
      <c r="E1622" s="29" t="s">
        <v>44</v>
      </c>
      <c r="F1622" s="30">
        <v>0</v>
      </c>
      <c r="G1622" s="29" t="s">
        <v>45</v>
      </c>
      <c r="H1622" s="30">
        <v>0</v>
      </c>
      <c r="I1622" s="29" t="s">
        <v>46</v>
      </c>
      <c r="J1622" s="30">
        <v>0</v>
      </c>
    </row>
    <row r="1623" spans="1:10" ht="15" thickBot="1" x14ac:dyDescent="0.25">
      <c r="A1623" s="29"/>
      <c r="B1623" s="29"/>
      <c r="C1623" s="29"/>
      <c r="D1623" s="29"/>
      <c r="E1623" s="29" t="s">
        <v>47</v>
      </c>
      <c r="F1623" s="30">
        <v>0</v>
      </c>
      <c r="G1623" s="29"/>
      <c r="H1623" s="284" t="s">
        <v>48</v>
      </c>
      <c r="I1623" s="284"/>
      <c r="J1623" s="30">
        <v>0.03</v>
      </c>
    </row>
    <row r="1624" spans="1:10" ht="1.1499999999999999" customHeight="1" thickTop="1" x14ac:dyDescent="0.2">
      <c r="A1624" s="31"/>
      <c r="B1624" s="31"/>
      <c r="C1624" s="31"/>
      <c r="D1624" s="31"/>
      <c r="E1624" s="31"/>
      <c r="F1624" s="31"/>
      <c r="G1624" s="31"/>
      <c r="H1624" s="31"/>
      <c r="I1624" s="31"/>
      <c r="J1624" s="31"/>
    </row>
    <row r="1625" spans="1:10" ht="18" customHeight="1" x14ac:dyDescent="0.2">
      <c r="A1625" s="3"/>
      <c r="B1625" s="4" t="s">
        <v>19</v>
      </c>
      <c r="C1625" s="3" t="s">
        <v>20</v>
      </c>
      <c r="D1625" s="3" t="s">
        <v>6</v>
      </c>
      <c r="E1625" s="273" t="s">
        <v>33</v>
      </c>
      <c r="F1625" s="273"/>
      <c r="G1625" s="12" t="s">
        <v>21</v>
      </c>
      <c r="H1625" s="4" t="s">
        <v>22</v>
      </c>
      <c r="I1625" s="4" t="s">
        <v>23</v>
      </c>
      <c r="J1625" s="4" t="s">
        <v>7</v>
      </c>
    </row>
    <row r="1626" spans="1:10" ht="39" customHeight="1" x14ac:dyDescent="0.2">
      <c r="A1626" s="14" t="s">
        <v>34</v>
      </c>
      <c r="B1626" s="15" t="s">
        <v>607</v>
      </c>
      <c r="C1626" s="14" t="s">
        <v>25</v>
      </c>
      <c r="D1626" s="14" t="s">
        <v>608</v>
      </c>
      <c r="E1626" s="287" t="s">
        <v>50</v>
      </c>
      <c r="F1626" s="287"/>
      <c r="G1626" s="16" t="s">
        <v>29</v>
      </c>
      <c r="H1626" s="18">
        <v>1</v>
      </c>
      <c r="I1626" s="17">
        <v>0.25</v>
      </c>
      <c r="J1626" s="17">
        <v>0.25</v>
      </c>
    </row>
    <row r="1627" spans="1:10" ht="25.9" customHeight="1" x14ac:dyDescent="0.2">
      <c r="A1627" s="24" t="s">
        <v>39</v>
      </c>
      <c r="B1627" s="25" t="s">
        <v>611</v>
      </c>
      <c r="C1627" s="24" t="s">
        <v>25</v>
      </c>
      <c r="D1627" s="24" t="s">
        <v>612</v>
      </c>
      <c r="E1627" s="285" t="s">
        <v>69</v>
      </c>
      <c r="F1627" s="285"/>
      <c r="G1627" s="26" t="s">
        <v>30</v>
      </c>
      <c r="H1627" s="27">
        <v>6.0000000000000002E-5</v>
      </c>
      <c r="I1627" s="28">
        <v>4239.8500000000004</v>
      </c>
      <c r="J1627" s="28">
        <v>0.25</v>
      </c>
    </row>
    <row r="1628" spans="1:10" ht="25.5" x14ac:dyDescent="0.2">
      <c r="A1628" s="29"/>
      <c r="B1628" s="29"/>
      <c r="C1628" s="29"/>
      <c r="D1628" s="29"/>
      <c r="E1628" s="29" t="s">
        <v>44</v>
      </c>
      <c r="F1628" s="30">
        <v>0</v>
      </c>
      <c r="G1628" s="29" t="s">
        <v>45</v>
      </c>
      <c r="H1628" s="30">
        <v>0</v>
      </c>
      <c r="I1628" s="29" t="s">
        <v>46</v>
      </c>
      <c r="J1628" s="30">
        <v>0</v>
      </c>
    </row>
    <row r="1629" spans="1:10" ht="15" thickBot="1" x14ac:dyDescent="0.25">
      <c r="A1629" s="29"/>
      <c r="B1629" s="29"/>
      <c r="C1629" s="29"/>
      <c r="D1629" s="29"/>
      <c r="E1629" s="29" t="s">
        <v>47</v>
      </c>
      <c r="F1629" s="30">
        <v>0.06</v>
      </c>
      <c r="G1629" s="29"/>
      <c r="H1629" s="284" t="s">
        <v>48</v>
      </c>
      <c r="I1629" s="284"/>
      <c r="J1629" s="30">
        <v>0.31</v>
      </c>
    </row>
    <row r="1630" spans="1:10" ht="1.1499999999999999" customHeight="1" thickTop="1" x14ac:dyDescent="0.2">
      <c r="A1630" s="31"/>
      <c r="B1630" s="31"/>
      <c r="C1630" s="31"/>
      <c r="D1630" s="31"/>
      <c r="E1630" s="31"/>
      <c r="F1630" s="31"/>
      <c r="G1630" s="31"/>
      <c r="H1630" s="31"/>
      <c r="I1630" s="31"/>
      <c r="J1630" s="31"/>
    </row>
    <row r="1631" spans="1:10" ht="18" customHeight="1" x14ac:dyDescent="0.2">
      <c r="A1631" s="3"/>
      <c r="B1631" s="4" t="s">
        <v>19</v>
      </c>
      <c r="C1631" s="3" t="s">
        <v>20</v>
      </c>
      <c r="D1631" s="3" t="s">
        <v>6</v>
      </c>
      <c r="E1631" s="273" t="s">
        <v>33</v>
      </c>
      <c r="F1631" s="273"/>
      <c r="G1631" s="12" t="s">
        <v>21</v>
      </c>
      <c r="H1631" s="4" t="s">
        <v>22</v>
      </c>
      <c r="I1631" s="4" t="s">
        <v>23</v>
      </c>
      <c r="J1631" s="4" t="s">
        <v>7</v>
      </c>
    </row>
    <row r="1632" spans="1:10" ht="39" customHeight="1" x14ac:dyDescent="0.2">
      <c r="A1632" s="14" t="s">
        <v>34</v>
      </c>
      <c r="B1632" s="15" t="s">
        <v>609</v>
      </c>
      <c r="C1632" s="14" t="s">
        <v>25</v>
      </c>
      <c r="D1632" s="14" t="s">
        <v>610</v>
      </c>
      <c r="E1632" s="287" t="s">
        <v>50</v>
      </c>
      <c r="F1632" s="287"/>
      <c r="G1632" s="16" t="s">
        <v>29</v>
      </c>
      <c r="H1632" s="18">
        <v>1</v>
      </c>
      <c r="I1632" s="17">
        <v>0.48</v>
      </c>
      <c r="J1632" s="17">
        <v>0.48</v>
      </c>
    </row>
    <row r="1633" spans="1:10" ht="25.9" customHeight="1" x14ac:dyDescent="0.2">
      <c r="A1633" s="24" t="s">
        <v>39</v>
      </c>
      <c r="B1633" s="25" t="s">
        <v>97</v>
      </c>
      <c r="C1633" s="24" t="s">
        <v>25</v>
      </c>
      <c r="D1633" s="24" t="s">
        <v>98</v>
      </c>
      <c r="E1633" s="285" t="s">
        <v>40</v>
      </c>
      <c r="F1633" s="285"/>
      <c r="G1633" s="26" t="s">
        <v>99</v>
      </c>
      <c r="H1633" s="27">
        <v>0.78</v>
      </c>
      <c r="I1633" s="28">
        <v>0.62</v>
      </c>
      <c r="J1633" s="28">
        <v>0.48</v>
      </c>
    </row>
    <row r="1634" spans="1:10" ht="25.5" x14ac:dyDescent="0.2">
      <c r="A1634" s="29"/>
      <c r="B1634" s="29"/>
      <c r="C1634" s="29"/>
      <c r="D1634" s="29"/>
      <c r="E1634" s="29" t="s">
        <v>44</v>
      </c>
      <c r="F1634" s="30">
        <v>0</v>
      </c>
      <c r="G1634" s="29" t="s">
        <v>45</v>
      </c>
      <c r="H1634" s="30">
        <v>0</v>
      </c>
      <c r="I1634" s="29" t="s">
        <v>46</v>
      </c>
      <c r="J1634" s="30">
        <v>0</v>
      </c>
    </row>
    <row r="1635" spans="1:10" ht="15" thickBot="1" x14ac:dyDescent="0.25">
      <c r="A1635" s="29"/>
      <c r="B1635" s="29"/>
      <c r="C1635" s="29"/>
      <c r="D1635" s="29"/>
      <c r="E1635" s="29" t="s">
        <v>47</v>
      </c>
      <c r="F1635" s="30">
        <v>0.11</v>
      </c>
      <c r="G1635" s="29"/>
      <c r="H1635" s="284" t="s">
        <v>48</v>
      </c>
      <c r="I1635" s="284"/>
      <c r="J1635" s="30">
        <v>0.59</v>
      </c>
    </row>
    <row r="1636" spans="1:10" ht="1.1499999999999999" customHeight="1" thickTop="1" x14ac:dyDescent="0.2">
      <c r="A1636" s="31"/>
      <c r="B1636" s="31"/>
      <c r="C1636" s="31"/>
      <c r="D1636" s="31"/>
      <c r="E1636" s="31"/>
      <c r="F1636" s="31"/>
      <c r="G1636" s="31"/>
      <c r="H1636" s="31"/>
      <c r="I1636" s="31"/>
      <c r="J1636" s="31"/>
    </row>
    <row r="1637" spans="1:10" ht="18" customHeight="1" x14ac:dyDescent="0.2">
      <c r="A1637" s="3"/>
      <c r="B1637" s="4" t="s">
        <v>19</v>
      </c>
      <c r="C1637" s="3" t="s">
        <v>20</v>
      </c>
      <c r="D1637" s="3" t="s">
        <v>6</v>
      </c>
      <c r="E1637" s="273" t="s">
        <v>33</v>
      </c>
      <c r="F1637" s="273"/>
      <c r="G1637" s="12" t="s">
        <v>21</v>
      </c>
      <c r="H1637" s="4" t="s">
        <v>22</v>
      </c>
      <c r="I1637" s="4" t="s">
        <v>23</v>
      </c>
      <c r="J1637" s="4" t="s">
        <v>7</v>
      </c>
    </row>
    <row r="1638" spans="1:10" ht="39" customHeight="1" x14ac:dyDescent="0.2">
      <c r="A1638" s="14" t="s">
        <v>34</v>
      </c>
      <c r="B1638" s="15" t="s">
        <v>801</v>
      </c>
      <c r="C1638" s="14" t="s">
        <v>25</v>
      </c>
      <c r="D1638" s="14" t="s">
        <v>802</v>
      </c>
      <c r="E1638" s="287" t="s">
        <v>50</v>
      </c>
      <c r="F1638" s="287"/>
      <c r="G1638" s="16" t="s">
        <v>52</v>
      </c>
      <c r="H1638" s="18">
        <v>1</v>
      </c>
      <c r="I1638" s="17">
        <v>126.37</v>
      </c>
      <c r="J1638" s="17">
        <v>126.37</v>
      </c>
    </row>
    <row r="1639" spans="1:10" ht="24" customHeight="1" x14ac:dyDescent="0.2">
      <c r="A1639" s="19" t="s">
        <v>35</v>
      </c>
      <c r="B1639" s="20" t="s">
        <v>803</v>
      </c>
      <c r="C1639" s="19" t="s">
        <v>25</v>
      </c>
      <c r="D1639" s="19" t="s">
        <v>804</v>
      </c>
      <c r="E1639" s="286" t="s">
        <v>36</v>
      </c>
      <c r="F1639" s="286"/>
      <c r="G1639" s="21" t="s">
        <v>29</v>
      </c>
      <c r="H1639" s="22">
        <v>1</v>
      </c>
      <c r="I1639" s="23">
        <v>15.34</v>
      </c>
      <c r="J1639" s="23">
        <v>15.34</v>
      </c>
    </row>
    <row r="1640" spans="1:10" ht="39" customHeight="1" x14ac:dyDescent="0.2">
      <c r="A1640" s="19" t="s">
        <v>35</v>
      </c>
      <c r="B1640" s="20" t="s">
        <v>805</v>
      </c>
      <c r="C1640" s="19" t="s">
        <v>25</v>
      </c>
      <c r="D1640" s="19" t="s">
        <v>806</v>
      </c>
      <c r="E1640" s="286" t="s">
        <v>50</v>
      </c>
      <c r="F1640" s="286"/>
      <c r="G1640" s="21" t="s">
        <v>29</v>
      </c>
      <c r="H1640" s="22">
        <v>1</v>
      </c>
      <c r="I1640" s="23">
        <v>83.96</v>
      </c>
      <c r="J1640" s="23">
        <v>83.96</v>
      </c>
    </row>
    <row r="1641" spans="1:10" ht="39" customHeight="1" x14ac:dyDescent="0.2">
      <c r="A1641" s="19" t="s">
        <v>35</v>
      </c>
      <c r="B1641" s="20" t="s">
        <v>807</v>
      </c>
      <c r="C1641" s="19" t="s">
        <v>25</v>
      </c>
      <c r="D1641" s="19" t="s">
        <v>808</v>
      </c>
      <c r="E1641" s="286" t="s">
        <v>50</v>
      </c>
      <c r="F1641" s="286"/>
      <c r="G1641" s="21" t="s">
        <v>29</v>
      </c>
      <c r="H1641" s="22">
        <v>1</v>
      </c>
      <c r="I1641" s="23">
        <v>15.11</v>
      </c>
      <c r="J1641" s="23">
        <v>15.11</v>
      </c>
    </row>
    <row r="1642" spans="1:10" ht="39" customHeight="1" x14ac:dyDescent="0.2">
      <c r="A1642" s="19" t="s">
        <v>35</v>
      </c>
      <c r="B1642" s="20" t="s">
        <v>809</v>
      </c>
      <c r="C1642" s="19" t="s">
        <v>25</v>
      </c>
      <c r="D1642" s="19" t="s">
        <v>810</v>
      </c>
      <c r="E1642" s="286" t="s">
        <v>50</v>
      </c>
      <c r="F1642" s="286"/>
      <c r="G1642" s="21" t="s">
        <v>29</v>
      </c>
      <c r="H1642" s="22">
        <v>1</v>
      </c>
      <c r="I1642" s="23">
        <v>11.96</v>
      </c>
      <c r="J1642" s="23">
        <v>11.96</v>
      </c>
    </row>
    <row r="1643" spans="1:10" ht="25.5" x14ac:dyDescent="0.2">
      <c r="A1643" s="29"/>
      <c r="B1643" s="29"/>
      <c r="C1643" s="29"/>
      <c r="D1643" s="29"/>
      <c r="E1643" s="29" t="s">
        <v>44</v>
      </c>
      <c r="F1643" s="30">
        <v>6.7693468000000001</v>
      </c>
      <c r="G1643" s="29" t="s">
        <v>45</v>
      </c>
      <c r="H1643" s="30">
        <v>5.8</v>
      </c>
      <c r="I1643" s="29" t="s">
        <v>46</v>
      </c>
      <c r="J1643" s="30">
        <v>12.57</v>
      </c>
    </row>
    <row r="1644" spans="1:10" ht="15" thickBot="1" x14ac:dyDescent="0.25">
      <c r="A1644" s="29"/>
      <c r="B1644" s="29"/>
      <c r="C1644" s="29"/>
      <c r="D1644" s="29"/>
      <c r="E1644" s="29" t="s">
        <v>47</v>
      </c>
      <c r="F1644" s="30">
        <v>30.85</v>
      </c>
      <c r="G1644" s="29"/>
      <c r="H1644" s="284" t="s">
        <v>48</v>
      </c>
      <c r="I1644" s="284"/>
      <c r="J1644" s="30">
        <v>157.22</v>
      </c>
    </row>
    <row r="1645" spans="1:10" ht="1.1499999999999999" customHeight="1" thickTop="1" x14ac:dyDescent="0.2">
      <c r="A1645" s="31"/>
      <c r="B1645" s="31"/>
      <c r="C1645" s="31"/>
      <c r="D1645" s="31"/>
      <c r="E1645" s="31"/>
      <c r="F1645" s="31"/>
      <c r="G1645" s="31"/>
      <c r="H1645" s="31"/>
      <c r="I1645" s="31"/>
      <c r="J1645" s="31"/>
    </row>
    <row r="1646" spans="1:10" ht="18" customHeight="1" x14ac:dyDescent="0.2">
      <c r="A1646" s="3"/>
      <c r="B1646" s="4" t="s">
        <v>19</v>
      </c>
      <c r="C1646" s="3" t="s">
        <v>20</v>
      </c>
      <c r="D1646" s="3" t="s">
        <v>6</v>
      </c>
      <c r="E1646" s="273" t="s">
        <v>33</v>
      </c>
      <c r="F1646" s="273"/>
      <c r="G1646" s="12" t="s">
        <v>21</v>
      </c>
      <c r="H1646" s="4" t="s">
        <v>22</v>
      </c>
      <c r="I1646" s="4" t="s">
        <v>23</v>
      </c>
      <c r="J1646" s="4" t="s">
        <v>7</v>
      </c>
    </row>
    <row r="1647" spans="1:10" ht="39" customHeight="1" x14ac:dyDescent="0.2">
      <c r="A1647" s="14" t="s">
        <v>34</v>
      </c>
      <c r="B1647" s="15" t="s">
        <v>811</v>
      </c>
      <c r="C1647" s="14" t="s">
        <v>25</v>
      </c>
      <c r="D1647" s="14" t="s">
        <v>812</v>
      </c>
      <c r="E1647" s="287" t="s">
        <v>50</v>
      </c>
      <c r="F1647" s="287"/>
      <c r="G1647" s="16" t="s">
        <v>51</v>
      </c>
      <c r="H1647" s="18">
        <v>1</v>
      </c>
      <c r="I1647" s="17">
        <v>269.39</v>
      </c>
      <c r="J1647" s="17">
        <v>269.39</v>
      </c>
    </row>
    <row r="1648" spans="1:10" ht="24" customHeight="1" x14ac:dyDescent="0.2">
      <c r="A1648" s="19" t="s">
        <v>35</v>
      </c>
      <c r="B1648" s="20" t="s">
        <v>803</v>
      </c>
      <c r="C1648" s="19" t="s">
        <v>25</v>
      </c>
      <c r="D1648" s="19" t="s">
        <v>804</v>
      </c>
      <c r="E1648" s="286" t="s">
        <v>36</v>
      </c>
      <c r="F1648" s="286"/>
      <c r="G1648" s="21" t="s">
        <v>29</v>
      </c>
      <c r="H1648" s="22">
        <v>1</v>
      </c>
      <c r="I1648" s="23">
        <v>15.34</v>
      </c>
      <c r="J1648" s="23">
        <v>15.34</v>
      </c>
    </row>
    <row r="1649" spans="1:10" ht="39" customHeight="1" x14ac:dyDescent="0.2">
      <c r="A1649" s="19" t="s">
        <v>35</v>
      </c>
      <c r="B1649" s="20" t="s">
        <v>805</v>
      </c>
      <c r="C1649" s="19" t="s">
        <v>25</v>
      </c>
      <c r="D1649" s="19" t="s">
        <v>806</v>
      </c>
      <c r="E1649" s="286" t="s">
        <v>50</v>
      </c>
      <c r="F1649" s="286"/>
      <c r="G1649" s="21" t="s">
        <v>29</v>
      </c>
      <c r="H1649" s="22">
        <v>1</v>
      </c>
      <c r="I1649" s="23">
        <v>83.96</v>
      </c>
      <c r="J1649" s="23">
        <v>83.96</v>
      </c>
    </row>
    <row r="1650" spans="1:10" ht="39" customHeight="1" x14ac:dyDescent="0.2">
      <c r="A1650" s="19" t="s">
        <v>35</v>
      </c>
      <c r="B1650" s="20" t="s">
        <v>807</v>
      </c>
      <c r="C1650" s="19" t="s">
        <v>25</v>
      </c>
      <c r="D1650" s="19" t="s">
        <v>808</v>
      </c>
      <c r="E1650" s="286" t="s">
        <v>50</v>
      </c>
      <c r="F1650" s="286"/>
      <c r="G1650" s="21" t="s">
        <v>29</v>
      </c>
      <c r="H1650" s="22">
        <v>1</v>
      </c>
      <c r="I1650" s="23">
        <v>15.11</v>
      </c>
      <c r="J1650" s="23">
        <v>15.11</v>
      </c>
    </row>
    <row r="1651" spans="1:10" ht="39" customHeight="1" x14ac:dyDescent="0.2">
      <c r="A1651" s="19" t="s">
        <v>35</v>
      </c>
      <c r="B1651" s="20" t="s">
        <v>813</v>
      </c>
      <c r="C1651" s="19" t="s">
        <v>25</v>
      </c>
      <c r="D1651" s="19" t="s">
        <v>814</v>
      </c>
      <c r="E1651" s="286" t="s">
        <v>50</v>
      </c>
      <c r="F1651" s="286"/>
      <c r="G1651" s="21" t="s">
        <v>29</v>
      </c>
      <c r="H1651" s="22">
        <v>1</v>
      </c>
      <c r="I1651" s="23">
        <v>134.96</v>
      </c>
      <c r="J1651" s="23">
        <v>134.96</v>
      </c>
    </row>
    <row r="1652" spans="1:10" ht="39" customHeight="1" x14ac:dyDescent="0.2">
      <c r="A1652" s="19" t="s">
        <v>35</v>
      </c>
      <c r="B1652" s="20" t="s">
        <v>815</v>
      </c>
      <c r="C1652" s="19" t="s">
        <v>25</v>
      </c>
      <c r="D1652" s="19" t="s">
        <v>816</v>
      </c>
      <c r="E1652" s="286" t="s">
        <v>50</v>
      </c>
      <c r="F1652" s="286"/>
      <c r="G1652" s="21" t="s">
        <v>29</v>
      </c>
      <c r="H1652" s="22">
        <v>1</v>
      </c>
      <c r="I1652" s="23">
        <v>8.06</v>
      </c>
      <c r="J1652" s="23">
        <v>8.06</v>
      </c>
    </row>
    <row r="1653" spans="1:10" ht="39" customHeight="1" x14ac:dyDescent="0.2">
      <c r="A1653" s="19" t="s">
        <v>35</v>
      </c>
      <c r="B1653" s="20" t="s">
        <v>809</v>
      </c>
      <c r="C1653" s="19" t="s">
        <v>25</v>
      </c>
      <c r="D1653" s="19" t="s">
        <v>810</v>
      </c>
      <c r="E1653" s="286" t="s">
        <v>50</v>
      </c>
      <c r="F1653" s="286"/>
      <c r="G1653" s="21" t="s">
        <v>29</v>
      </c>
      <c r="H1653" s="22">
        <v>1</v>
      </c>
      <c r="I1653" s="23">
        <v>11.96</v>
      </c>
      <c r="J1653" s="23">
        <v>11.96</v>
      </c>
    </row>
    <row r="1654" spans="1:10" ht="25.5" x14ac:dyDescent="0.2">
      <c r="A1654" s="29"/>
      <c r="B1654" s="29"/>
      <c r="C1654" s="29"/>
      <c r="D1654" s="29"/>
      <c r="E1654" s="29" t="s">
        <v>44</v>
      </c>
      <c r="F1654" s="30">
        <v>6.7693468000000001</v>
      </c>
      <c r="G1654" s="29" t="s">
        <v>45</v>
      </c>
      <c r="H1654" s="30">
        <v>5.8</v>
      </c>
      <c r="I1654" s="29" t="s">
        <v>46</v>
      </c>
      <c r="J1654" s="30">
        <v>12.57</v>
      </c>
    </row>
    <row r="1655" spans="1:10" ht="15" thickBot="1" x14ac:dyDescent="0.25">
      <c r="A1655" s="29"/>
      <c r="B1655" s="29"/>
      <c r="C1655" s="29"/>
      <c r="D1655" s="29"/>
      <c r="E1655" s="29" t="s">
        <v>47</v>
      </c>
      <c r="F1655" s="30">
        <v>65.78</v>
      </c>
      <c r="G1655" s="29"/>
      <c r="H1655" s="284" t="s">
        <v>48</v>
      </c>
      <c r="I1655" s="284"/>
      <c r="J1655" s="30">
        <v>335.17</v>
      </c>
    </row>
    <row r="1656" spans="1:10" ht="1.1499999999999999" customHeight="1" thickTop="1" x14ac:dyDescent="0.2">
      <c r="A1656" s="31"/>
      <c r="B1656" s="31"/>
      <c r="C1656" s="31"/>
      <c r="D1656" s="31"/>
      <c r="E1656" s="31"/>
      <c r="F1656" s="31"/>
      <c r="G1656" s="31"/>
      <c r="H1656" s="31"/>
      <c r="I1656" s="31"/>
      <c r="J1656" s="31"/>
    </row>
    <row r="1657" spans="1:10" ht="18" customHeight="1" x14ac:dyDescent="0.2">
      <c r="A1657" s="3"/>
      <c r="B1657" s="4" t="s">
        <v>19</v>
      </c>
      <c r="C1657" s="3" t="s">
        <v>20</v>
      </c>
      <c r="D1657" s="3" t="s">
        <v>6</v>
      </c>
      <c r="E1657" s="273" t="s">
        <v>33</v>
      </c>
      <c r="F1657" s="273"/>
      <c r="G1657" s="12" t="s">
        <v>21</v>
      </c>
      <c r="H1657" s="4" t="s">
        <v>22</v>
      </c>
      <c r="I1657" s="4" t="s">
        <v>23</v>
      </c>
      <c r="J1657" s="4" t="s">
        <v>7</v>
      </c>
    </row>
    <row r="1658" spans="1:10" ht="39" customHeight="1" x14ac:dyDescent="0.2">
      <c r="A1658" s="14" t="s">
        <v>34</v>
      </c>
      <c r="B1658" s="15" t="s">
        <v>805</v>
      </c>
      <c r="C1658" s="14" t="s">
        <v>25</v>
      </c>
      <c r="D1658" s="14" t="s">
        <v>806</v>
      </c>
      <c r="E1658" s="287" t="s">
        <v>50</v>
      </c>
      <c r="F1658" s="287"/>
      <c r="G1658" s="16" t="s">
        <v>29</v>
      </c>
      <c r="H1658" s="18">
        <v>1</v>
      </c>
      <c r="I1658" s="17">
        <v>83.96</v>
      </c>
      <c r="J1658" s="17">
        <v>83.96</v>
      </c>
    </row>
    <row r="1659" spans="1:10" ht="39" customHeight="1" x14ac:dyDescent="0.2">
      <c r="A1659" s="24" t="s">
        <v>39</v>
      </c>
      <c r="B1659" s="25" t="s">
        <v>817</v>
      </c>
      <c r="C1659" s="24" t="s">
        <v>25</v>
      </c>
      <c r="D1659" s="24" t="s">
        <v>818</v>
      </c>
      <c r="E1659" s="285" t="s">
        <v>69</v>
      </c>
      <c r="F1659" s="285"/>
      <c r="G1659" s="26" t="s">
        <v>30</v>
      </c>
      <c r="H1659" s="27">
        <v>4.0000000000000003E-5</v>
      </c>
      <c r="I1659" s="28">
        <v>2099020.81</v>
      </c>
      <c r="J1659" s="28">
        <v>83.96</v>
      </c>
    </row>
    <row r="1660" spans="1:10" ht="25.5" x14ac:dyDescent="0.2">
      <c r="A1660" s="29"/>
      <c r="B1660" s="29"/>
      <c r="C1660" s="29"/>
      <c r="D1660" s="29"/>
      <c r="E1660" s="29" t="s">
        <v>44</v>
      </c>
      <c r="F1660" s="30">
        <v>0</v>
      </c>
      <c r="G1660" s="29" t="s">
        <v>45</v>
      </c>
      <c r="H1660" s="30">
        <v>0</v>
      </c>
      <c r="I1660" s="29" t="s">
        <v>46</v>
      </c>
      <c r="J1660" s="30">
        <v>0</v>
      </c>
    </row>
    <row r="1661" spans="1:10" ht="15" thickBot="1" x14ac:dyDescent="0.25">
      <c r="A1661" s="29"/>
      <c r="B1661" s="29"/>
      <c r="C1661" s="29"/>
      <c r="D1661" s="29"/>
      <c r="E1661" s="29" t="s">
        <v>47</v>
      </c>
      <c r="F1661" s="30">
        <v>20.5</v>
      </c>
      <c r="G1661" s="29"/>
      <c r="H1661" s="284" t="s">
        <v>48</v>
      </c>
      <c r="I1661" s="284"/>
      <c r="J1661" s="30">
        <v>104.46</v>
      </c>
    </row>
    <row r="1662" spans="1:10" ht="1.1499999999999999" customHeight="1" thickTop="1" x14ac:dyDescent="0.2">
      <c r="A1662" s="31"/>
      <c r="B1662" s="31"/>
      <c r="C1662" s="31"/>
      <c r="D1662" s="31"/>
      <c r="E1662" s="31"/>
      <c r="F1662" s="31"/>
      <c r="G1662" s="31"/>
      <c r="H1662" s="31"/>
      <c r="I1662" s="31"/>
      <c r="J1662" s="31"/>
    </row>
    <row r="1663" spans="1:10" ht="18" customHeight="1" x14ac:dyDescent="0.2">
      <c r="A1663" s="3"/>
      <c r="B1663" s="4" t="s">
        <v>19</v>
      </c>
      <c r="C1663" s="3" t="s">
        <v>20</v>
      </c>
      <c r="D1663" s="3" t="s">
        <v>6</v>
      </c>
      <c r="E1663" s="273" t="s">
        <v>33</v>
      </c>
      <c r="F1663" s="273"/>
      <c r="G1663" s="12" t="s">
        <v>21</v>
      </c>
      <c r="H1663" s="4" t="s">
        <v>22</v>
      </c>
      <c r="I1663" s="4" t="s">
        <v>23</v>
      </c>
      <c r="J1663" s="4" t="s">
        <v>7</v>
      </c>
    </row>
    <row r="1664" spans="1:10" ht="39" customHeight="1" x14ac:dyDescent="0.2">
      <c r="A1664" s="14" t="s">
        <v>34</v>
      </c>
      <c r="B1664" s="15" t="s">
        <v>809</v>
      </c>
      <c r="C1664" s="14" t="s">
        <v>25</v>
      </c>
      <c r="D1664" s="14" t="s">
        <v>810</v>
      </c>
      <c r="E1664" s="287" t="s">
        <v>50</v>
      </c>
      <c r="F1664" s="287"/>
      <c r="G1664" s="16" t="s">
        <v>29</v>
      </c>
      <c r="H1664" s="18">
        <v>1</v>
      </c>
      <c r="I1664" s="17">
        <v>11.96</v>
      </c>
      <c r="J1664" s="17">
        <v>11.96</v>
      </c>
    </row>
    <row r="1665" spans="1:10" ht="39" customHeight="1" x14ac:dyDescent="0.2">
      <c r="A1665" s="24" t="s">
        <v>39</v>
      </c>
      <c r="B1665" s="25" t="s">
        <v>817</v>
      </c>
      <c r="C1665" s="24" t="s">
        <v>25</v>
      </c>
      <c r="D1665" s="24" t="s">
        <v>818</v>
      </c>
      <c r="E1665" s="285" t="s">
        <v>69</v>
      </c>
      <c r="F1665" s="285"/>
      <c r="G1665" s="26" t="s">
        <v>30</v>
      </c>
      <c r="H1665" s="27">
        <v>5.6999999999999996E-6</v>
      </c>
      <c r="I1665" s="28">
        <v>2099020.81</v>
      </c>
      <c r="J1665" s="28">
        <v>11.96</v>
      </c>
    </row>
    <row r="1666" spans="1:10" ht="25.5" x14ac:dyDescent="0.2">
      <c r="A1666" s="29"/>
      <c r="B1666" s="29"/>
      <c r="C1666" s="29"/>
      <c r="D1666" s="29"/>
      <c r="E1666" s="29" t="s">
        <v>44</v>
      </c>
      <c r="F1666" s="30">
        <v>0</v>
      </c>
      <c r="G1666" s="29" t="s">
        <v>45</v>
      </c>
      <c r="H1666" s="30">
        <v>0</v>
      </c>
      <c r="I1666" s="29" t="s">
        <v>46</v>
      </c>
      <c r="J1666" s="30">
        <v>0</v>
      </c>
    </row>
    <row r="1667" spans="1:10" ht="15" thickBot="1" x14ac:dyDescent="0.25">
      <c r="A1667" s="29"/>
      <c r="B1667" s="29"/>
      <c r="C1667" s="29"/>
      <c r="D1667" s="29"/>
      <c r="E1667" s="29" t="s">
        <v>47</v>
      </c>
      <c r="F1667" s="30">
        <v>2.92</v>
      </c>
      <c r="G1667" s="29"/>
      <c r="H1667" s="284" t="s">
        <v>48</v>
      </c>
      <c r="I1667" s="284"/>
      <c r="J1667" s="30">
        <v>14.88</v>
      </c>
    </row>
    <row r="1668" spans="1:10" ht="1.1499999999999999" customHeight="1" thickTop="1" x14ac:dyDescent="0.2">
      <c r="A1668" s="31"/>
      <c r="B1668" s="31"/>
      <c r="C1668" s="31"/>
      <c r="D1668" s="31"/>
      <c r="E1668" s="31"/>
      <c r="F1668" s="31"/>
      <c r="G1668" s="31"/>
      <c r="H1668" s="31"/>
      <c r="I1668" s="31"/>
      <c r="J1668" s="31"/>
    </row>
    <row r="1669" spans="1:10" ht="18" customHeight="1" x14ac:dyDescent="0.2">
      <c r="A1669" s="3"/>
      <c r="B1669" s="4" t="s">
        <v>19</v>
      </c>
      <c r="C1669" s="3" t="s">
        <v>20</v>
      </c>
      <c r="D1669" s="3" t="s">
        <v>6</v>
      </c>
      <c r="E1669" s="273" t="s">
        <v>33</v>
      </c>
      <c r="F1669" s="273"/>
      <c r="G1669" s="12" t="s">
        <v>21</v>
      </c>
      <c r="H1669" s="4" t="s">
        <v>22</v>
      </c>
      <c r="I1669" s="4" t="s">
        <v>23</v>
      </c>
      <c r="J1669" s="4" t="s">
        <v>7</v>
      </c>
    </row>
    <row r="1670" spans="1:10" ht="39" customHeight="1" x14ac:dyDescent="0.2">
      <c r="A1670" s="14" t="s">
        <v>34</v>
      </c>
      <c r="B1670" s="15" t="s">
        <v>807</v>
      </c>
      <c r="C1670" s="14" t="s">
        <v>25</v>
      </c>
      <c r="D1670" s="14" t="s">
        <v>808</v>
      </c>
      <c r="E1670" s="287" t="s">
        <v>50</v>
      </c>
      <c r="F1670" s="287"/>
      <c r="G1670" s="16" t="s">
        <v>29</v>
      </c>
      <c r="H1670" s="18">
        <v>1</v>
      </c>
      <c r="I1670" s="17">
        <v>15.11</v>
      </c>
      <c r="J1670" s="17">
        <v>15.11</v>
      </c>
    </row>
    <row r="1671" spans="1:10" ht="39" customHeight="1" x14ac:dyDescent="0.2">
      <c r="A1671" s="24" t="s">
        <v>39</v>
      </c>
      <c r="B1671" s="25" t="s">
        <v>817</v>
      </c>
      <c r="C1671" s="24" t="s">
        <v>25</v>
      </c>
      <c r="D1671" s="24" t="s">
        <v>818</v>
      </c>
      <c r="E1671" s="285" t="s">
        <v>69</v>
      </c>
      <c r="F1671" s="285"/>
      <c r="G1671" s="26" t="s">
        <v>30</v>
      </c>
      <c r="H1671" s="27">
        <v>7.1999999999999997E-6</v>
      </c>
      <c r="I1671" s="28">
        <v>2099020.81</v>
      </c>
      <c r="J1671" s="28">
        <v>15.11</v>
      </c>
    </row>
    <row r="1672" spans="1:10" ht="25.5" x14ac:dyDescent="0.2">
      <c r="A1672" s="29"/>
      <c r="B1672" s="29"/>
      <c r="C1672" s="29"/>
      <c r="D1672" s="29"/>
      <c r="E1672" s="29" t="s">
        <v>44</v>
      </c>
      <c r="F1672" s="30">
        <v>0</v>
      </c>
      <c r="G1672" s="29" t="s">
        <v>45</v>
      </c>
      <c r="H1672" s="30">
        <v>0</v>
      </c>
      <c r="I1672" s="29" t="s">
        <v>46</v>
      </c>
      <c r="J1672" s="30">
        <v>0</v>
      </c>
    </row>
    <row r="1673" spans="1:10" ht="15" thickBot="1" x14ac:dyDescent="0.25">
      <c r="A1673" s="29"/>
      <c r="B1673" s="29"/>
      <c r="C1673" s="29"/>
      <c r="D1673" s="29"/>
      <c r="E1673" s="29" t="s">
        <v>47</v>
      </c>
      <c r="F1673" s="30">
        <v>3.68</v>
      </c>
      <c r="G1673" s="29"/>
      <c r="H1673" s="284" t="s">
        <v>48</v>
      </c>
      <c r="I1673" s="284"/>
      <c r="J1673" s="30">
        <v>18.79</v>
      </c>
    </row>
    <row r="1674" spans="1:10" ht="1.1499999999999999" customHeight="1" thickTop="1" x14ac:dyDescent="0.2">
      <c r="A1674" s="31"/>
      <c r="B1674" s="31"/>
      <c r="C1674" s="31"/>
      <c r="D1674" s="31"/>
      <c r="E1674" s="31"/>
      <c r="F1674" s="31"/>
      <c r="G1674" s="31"/>
      <c r="H1674" s="31"/>
      <c r="I1674" s="31"/>
      <c r="J1674" s="31"/>
    </row>
    <row r="1675" spans="1:10" ht="18" customHeight="1" x14ac:dyDescent="0.2">
      <c r="A1675" s="3"/>
      <c r="B1675" s="4" t="s">
        <v>19</v>
      </c>
      <c r="C1675" s="3" t="s">
        <v>20</v>
      </c>
      <c r="D1675" s="3" t="s">
        <v>6</v>
      </c>
      <c r="E1675" s="273" t="s">
        <v>33</v>
      </c>
      <c r="F1675" s="273"/>
      <c r="G1675" s="12" t="s">
        <v>21</v>
      </c>
      <c r="H1675" s="4" t="s">
        <v>22</v>
      </c>
      <c r="I1675" s="4" t="s">
        <v>23</v>
      </c>
      <c r="J1675" s="4" t="s">
        <v>7</v>
      </c>
    </row>
    <row r="1676" spans="1:10" ht="39" customHeight="1" x14ac:dyDescent="0.2">
      <c r="A1676" s="14" t="s">
        <v>34</v>
      </c>
      <c r="B1676" s="15" t="s">
        <v>813</v>
      </c>
      <c r="C1676" s="14" t="s">
        <v>25</v>
      </c>
      <c r="D1676" s="14" t="s">
        <v>814</v>
      </c>
      <c r="E1676" s="287" t="s">
        <v>50</v>
      </c>
      <c r="F1676" s="287"/>
      <c r="G1676" s="16" t="s">
        <v>29</v>
      </c>
      <c r="H1676" s="18">
        <v>1</v>
      </c>
      <c r="I1676" s="17">
        <v>134.96</v>
      </c>
      <c r="J1676" s="17">
        <v>134.96</v>
      </c>
    </row>
    <row r="1677" spans="1:10" ht="39" customHeight="1" x14ac:dyDescent="0.2">
      <c r="A1677" s="24" t="s">
        <v>39</v>
      </c>
      <c r="B1677" s="25" t="s">
        <v>817</v>
      </c>
      <c r="C1677" s="24" t="s">
        <v>25</v>
      </c>
      <c r="D1677" s="24" t="s">
        <v>818</v>
      </c>
      <c r="E1677" s="285" t="s">
        <v>69</v>
      </c>
      <c r="F1677" s="285"/>
      <c r="G1677" s="26" t="s">
        <v>30</v>
      </c>
      <c r="H1677" s="27">
        <v>6.4300000000000004E-5</v>
      </c>
      <c r="I1677" s="28">
        <v>2099020.81</v>
      </c>
      <c r="J1677" s="28">
        <v>134.96</v>
      </c>
    </row>
    <row r="1678" spans="1:10" ht="25.5" x14ac:dyDescent="0.2">
      <c r="A1678" s="29"/>
      <c r="B1678" s="29"/>
      <c r="C1678" s="29"/>
      <c r="D1678" s="29"/>
      <c r="E1678" s="29" t="s">
        <v>44</v>
      </c>
      <c r="F1678" s="30">
        <v>0</v>
      </c>
      <c r="G1678" s="29" t="s">
        <v>45</v>
      </c>
      <c r="H1678" s="30">
        <v>0</v>
      </c>
      <c r="I1678" s="29" t="s">
        <v>46</v>
      </c>
      <c r="J1678" s="30">
        <v>0</v>
      </c>
    </row>
    <row r="1679" spans="1:10" ht="15" thickBot="1" x14ac:dyDescent="0.25">
      <c r="A1679" s="29"/>
      <c r="B1679" s="29"/>
      <c r="C1679" s="29"/>
      <c r="D1679" s="29"/>
      <c r="E1679" s="29" t="s">
        <v>47</v>
      </c>
      <c r="F1679" s="30">
        <v>32.950000000000003</v>
      </c>
      <c r="G1679" s="29"/>
      <c r="H1679" s="284" t="s">
        <v>48</v>
      </c>
      <c r="I1679" s="284"/>
      <c r="J1679" s="30">
        <v>167.91</v>
      </c>
    </row>
    <row r="1680" spans="1:10" ht="1.1499999999999999" customHeight="1" thickTop="1" x14ac:dyDescent="0.2">
      <c r="A1680" s="31"/>
      <c r="B1680" s="31"/>
      <c r="C1680" s="31"/>
      <c r="D1680" s="31"/>
      <c r="E1680" s="31"/>
      <c r="F1680" s="31"/>
      <c r="G1680" s="31"/>
      <c r="H1680" s="31"/>
      <c r="I1680" s="31"/>
      <c r="J1680" s="31"/>
    </row>
    <row r="1681" spans="1:10" ht="18" customHeight="1" x14ac:dyDescent="0.2">
      <c r="A1681" s="3"/>
      <c r="B1681" s="4" t="s">
        <v>19</v>
      </c>
      <c r="C1681" s="3" t="s">
        <v>20</v>
      </c>
      <c r="D1681" s="3" t="s">
        <v>6</v>
      </c>
      <c r="E1681" s="273" t="s">
        <v>33</v>
      </c>
      <c r="F1681" s="273"/>
      <c r="G1681" s="12" t="s">
        <v>21</v>
      </c>
      <c r="H1681" s="4" t="s">
        <v>22</v>
      </c>
      <c r="I1681" s="4" t="s">
        <v>23</v>
      </c>
      <c r="J1681" s="4" t="s">
        <v>7</v>
      </c>
    </row>
    <row r="1682" spans="1:10" ht="39" customHeight="1" x14ac:dyDescent="0.2">
      <c r="A1682" s="14" t="s">
        <v>34</v>
      </c>
      <c r="B1682" s="15" t="s">
        <v>815</v>
      </c>
      <c r="C1682" s="14" t="s">
        <v>25</v>
      </c>
      <c r="D1682" s="14" t="s">
        <v>816</v>
      </c>
      <c r="E1682" s="287" t="s">
        <v>50</v>
      </c>
      <c r="F1682" s="287"/>
      <c r="G1682" s="16" t="s">
        <v>29</v>
      </c>
      <c r="H1682" s="18">
        <v>1</v>
      </c>
      <c r="I1682" s="17">
        <v>8.06</v>
      </c>
      <c r="J1682" s="17">
        <v>8.06</v>
      </c>
    </row>
    <row r="1683" spans="1:10" ht="25.9" customHeight="1" x14ac:dyDescent="0.2">
      <c r="A1683" s="24" t="s">
        <v>39</v>
      </c>
      <c r="B1683" s="25" t="s">
        <v>97</v>
      </c>
      <c r="C1683" s="24" t="s">
        <v>25</v>
      </c>
      <c r="D1683" s="24" t="s">
        <v>98</v>
      </c>
      <c r="E1683" s="285" t="s">
        <v>40</v>
      </c>
      <c r="F1683" s="285"/>
      <c r="G1683" s="26" t="s">
        <v>99</v>
      </c>
      <c r="H1683" s="27">
        <v>13</v>
      </c>
      <c r="I1683" s="28">
        <v>0.62</v>
      </c>
      <c r="J1683" s="28">
        <v>8.06</v>
      </c>
    </row>
    <row r="1684" spans="1:10" ht="25.5" x14ac:dyDescent="0.2">
      <c r="A1684" s="29"/>
      <c r="B1684" s="29"/>
      <c r="C1684" s="29"/>
      <c r="D1684" s="29"/>
      <c r="E1684" s="29" t="s">
        <v>44</v>
      </c>
      <c r="F1684" s="30">
        <v>0</v>
      </c>
      <c r="G1684" s="29" t="s">
        <v>45</v>
      </c>
      <c r="H1684" s="30">
        <v>0</v>
      </c>
      <c r="I1684" s="29" t="s">
        <v>46</v>
      </c>
      <c r="J1684" s="30">
        <v>0</v>
      </c>
    </row>
    <row r="1685" spans="1:10" ht="15" thickBot="1" x14ac:dyDescent="0.25">
      <c r="A1685" s="29"/>
      <c r="B1685" s="29"/>
      <c r="C1685" s="29"/>
      <c r="D1685" s="29"/>
      <c r="E1685" s="29" t="s">
        <v>47</v>
      </c>
      <c r="F1685" s="30">
        <v>1.96</v>
      </c>
      <c r="G1685" s="29"/>
      <c r="H1685" s="284" t="s">
        <v>48</v>
      </c>
      <c r="I1685" s="284"/>
      <c r="J1685" s="30">
        <v>10.02</v>
      </c>
    </row>
    <row r="1686" spans="1:10" ht="1.1499999999999999" customHeight="1" thickTop="1" x14ac:dyDescent="0.2">
      <c r="A1686" s="31"/>
      <c r="B1686" s="31"/>
      <c r="C1686" s="31"/>
      <c r="D1686" s="31"/>
      <c r="E1686" s="31"/>
      <c r="F1686" s="31"/>
      <c r="G1686" s="31"/>
      <c r="H1686" s="31"/>
      <c r="I1686" s="31"/>
      <c r="J1686" s="31"/>
    </row>
    <row r="1687" spans="1:10" ht="18" customHeight="1" x14ac:dyDescent="0.2">
      <c r="A1687" s="3"/>
      <c r="B1687" s="4" t="s">
        <v>19</v>
      </c>
      <c r="C1687" s="3" t="s">
        <v>20</v>
      </c>
      <c r="D1687" s="3" t="s">
        <v>6</v>
      </c>
      <c r="E1687" s="273" t="s">
        <v>33</v>
      </c>
      <c r="F1687" s="273"/>
      <c r="G1687" s="12" t="s">
        <v>21</v>
      </c>
      <c r="H1687" s="4" t="s">
        <v>22</v>
      </c>
      <c r="I1687" s="4" t="s">
        <v>23</v>
      </c>
      <c r="J1687" s="4" t="s">
        <v>7</v>
      </c>
    </row>
    <row r="1688" spans="1:10" ht="25.9" customHeight="1" x14ac:dyDescent="0.2">
      <c r="A1688" s="14" t="s">
        <v>34</v>
      </c>
      <c r="B1688" s="15" t="s">
        <v>1054</v>
      </c>
      <c r="C1688" s="14" t="s">
        <v>25</v>
      </c>
      <c r="D1688" s="14" t="s">
        <v>1055</v>
      </c>
      <c r="E1688" s="287" t="s">
        <v>303</v>
      </c>
      <c r="F1688" s="287"/>
      <c r="G1688" s="16" t="s">
        <v>28</v>
      </c>
      <c r="H1688" s="18">
        <v>1</v>
      </c>
      <c r="I1688" s="17">
        <v>22.93</v>
      </c>
      <c r="J1688" s="17">
        <v>22.93</v>
      </c>
    </row>
    <row r="1689" spans="1:10" ht="25.9" customHeight="1" x14ac:dyDescent="0.2">
      <c r="A1689" s="19" t="s">
        <v>35</v>
      </c>
      <c r="B1689" s="20" t="s">
        <v>1194</v>
      </c>
      <c r="C1689" s="19" t="s">
        <v>25</v>
      </c>
      <c r="D1689" s="19" t="s">
        <v>1195</v>
      </c>
      <c r="E1689" s="286" t="s">
        <v>36</v>
      </c>
      <c r="F1689" s="286"/>
      <c r="G1689" s="21" t="s">
        <v>29</v>
      </c>
      <c r="H1689" s="22">
        <v>5.3900000000000003E-2</v>
      </c>
      <c r="I1689" s="23">
        <v>18.989999999999998</v>
      </c>
      <c r="J1689" s="23">
        <v>1.02</v>
      </c>
    </row>
    <row r="1690" spans="1:10" ht="24" customHeight="1" x14ac:dyDescent="0.2">
      <c r="A1690" s="19" t="s">
        <v>35</v>
      </c>
      <c r="B1690" s="20" t="s">
        <v>37</v>
      </c>
      <c r="C1690" s="19" t="s">
        <v>25</v>
      </c>
      <c r="D1690" s="19" t="s">
        <v>38</v>
      </c>
      <c r="E1690" s="286" t="s">
        <v>36</v>
      </c>
      <c r="F1690" s="286"/>
      <c r="G1690" s="21" t="s">
        <v>29</v>
      </c>
      <c r="H1690" s="22">
        <v>5.3499999999999999E-2</v>
      </c>
      <c r="I1690" s="23">
        <v>15.78</v>
      </c>
      <c r="J1690" s="23">
        <v>0.84</v>
      </c>
    </row>
    <row r="1691" spans="1:10" ht="64.900000000000006" customHeight="1" x14ac:dyDescent="0.2">
      <c r="A1691" s="19" t="s">
        <v>35</v>
      </c>
      <c r="B1691" s="20" t="s">
        <v>1196</v>
      </c>
      <c r="C1691" s="19" t="s">
        <v>25</v>
      </c>
      <c r="D1691" s="19" t="s">
        <v>1197</v>
      </c>
      <c r="E1691" s="286" t="s">
        <v>50</v>
      </c>
      <c r="F1691" s="286"/>
      <c r="G1691" s="21" t="s">
        <v>51</v>
      </c>
      <c r="H1691" s="22">
        <v>1.5699999999999999E-2</v>
      </c>
      <c r="I1691" s="23">
        <v>64.63</v>
      </c>
      <c r="J1691" s="23">
        <v>1.01</v>
      </c>
    </row>
    <row r="1692" spans="1:10" ht="64.900000000000006" customHeight="1" x14ac:dyDescent="0.2">
      <c r="A1692" s="19" t="s">
        <v>35</v>
      </c>
      <c r="B1692" s="20" t="s">
        <v>1198</v>
      </c>
      <c r="C1692" s="19" t="s">
        <v>25</v>
      </c>
      <c r="D1692" s="19" t="s">
        <v>1199</v>
      </c>
      <c r="E1692" s="286" t="s">
        <v>50</v>
      </c>
      <c r="F1692" s="286"/>
      <c r="G1692" s="21" t="s">
        <v>52</v>
      </c>
      <c r="H1692" s="22">
        <v>3.8199999999999998E-2</v>
      </c>
      <c r="I1692" s="23">
        <v>25.47</v>
      </c>
      <c r="J1692" s="23">
        <v>0.97</v>
      </c>
    </row>
    <row r="1693" spans="1:10" ht="25.9" customHeight="1" x14ac:dyDescent="0.2">
      <c r="A1693" s="24" t="s">
        <v>39</v>
      </c>
      <c r="B1693" s="25" t="s">
        <v>1200</v>
      </c>
      <c r="C1693" s="24" t="s">
        <v>25</v>
      </c>
      <c r="D1693" s="24" t="s">
        <v>1201</v>
      </c>
      <c r="E1693" s="285" t="s">
        <v>69</v>
      </c>
      <c r="F1693" s="285"/>
      <c r="G1693" s="26" t="s">
        <v>1202</v>
      </c>
      <c r="H1693" s="27">
        <v>0.16</v>
      </c>
      <c r="I1693" s="28">
        <v>119.36</v>
      </c>
      <c r="J1693" s="28">
        <v>19.09</v>
      </c>
    </row>
    <row r="1694" spans="1:10" ht="25.5" x14ac:dyDescent="0.2">
      <c r="A1694" s="29"/>
      <c r="B1694" s="29"/>
      <c r="C1694" s="29"/>
      <c r="D1694" s="29"/>
      <c r="E1694" s="29" t="s">
        <v>44</v>
      </c>
      <c r="F1694" s="30">
        <v>1.276320749636491</v>
      </c>
      <c r="G1694" s="29" t="s">
        <v>45</v>
      </c>
      <c r="H1694" s="30">
        <v>1.0900000000000001</v>
      </c>
      <c r="I1694" s="29" t="s">
        <v>46</v>
      </c>
      <c r="J1694" s="30">
        <v>2.37</v>
      </c>
    </row>
    <row r="1695" spans="1:10" ht="15" thickBot="1" x14ac:dyDescent="0.25">
      <c r="A1695" s="29"/>
      <c r="B1695" s="29"/>
      <c r="C1695" s="29"/>
      <c r="D1695" s="29"/>
      <c r="E1695" s="29" t="s">
        <v>47</v>
      </c>
      <c r="F1695" s="30">
        <v>5.59</v>
      </c>
      <c r="G1695" s="29"/>
      <c r="H1695" s="284" t="s">
        <v>48</v>
      </c>
      <c r="I1695" s="284"/>
      <c r="J1695" s="30">
        <v>28.52</v>
      </c>
    </row>
    <row r="1696" spans="1:10" ht="1.1499999999999999" customHeight="1" thickTop="1" x14ac:dyDescent="0.2">
      <c r="A1696" s="31"/>
      <c r="B1696" s="31"/>
      <c r="C1696" s="31"/>
      <c r="D1696" s="31"/>
      <c r="E1696" s="31"/>
      <c r="F1696" s="31"/>
      <c r="G1696" s="31"/>
      <c r="H1696" s="31"/>
      <c r="I1696" s="31"/>
      <c r="J1696" s="31"/>
    </row>
    <row r="1697" spans="1:10" ht="18" customHeight="1" x14ac:dyDescent="0.2">
      <c r="A1697" s="3"/>
      <c r="B1697" s="4" t="s">
        <v>19</v>
      </c>
      <c r="C1697" s="3" t="s">
        <v>20</v>
      </c>
      <c r="D1697" s="3" t="s">
        <v>6</v>
      </c>
      <c r="E1697" s="273" t="s">
        <v>33</v>
      </c>
      <c r="F1697" s="273"/>
      <c r="G1697" s="12" t="s">
        <v>21</v>
      </c>
      <c r="H1697" s="4" t="s">
        <v>22</v>
      </c>
      <c r="I1697" s="4" t="s">
        <v>23</v>
      </c>
      <c r="J1697" s="4" t="s">
        <v>7</v>
      </c>
    </row>
    <row r="1698" spans="1:10" ht="25.9" customHeight="1" x14ac:dyDescent="0.2">
      <c r="A1698" s="14" t="s">
        <v>34</v>
      </c>
      <c r="B1698" s="15" t="s">
        <v>332</v>
      </c>
      <c r="C1698" s="14" t="s">
        <v>25</v>
      </c>
      <c r="D1698" s="14" t="s">
        <v>333</v>
      </c>
      <c r="E1698" s="287" t="s">
        <v>323</v>
      </c>
      <c r="F1698" s="287"/>
      <c r="G1698" s="16" t="s">
        <v>30</v>
      </c>
      <c r="H1698" s="18">
        <v>1</v>
      </c>
      <c r="I1698" s="17">
        <v>1.82</v>
      </c>
      <c r="J1698" s="17">
        <v>1.82</v>
      </c>
    </row>
    <row r="1699" spans="1:10" ht="25.9" customHeight="1" x14ac:dyDescent="0.2">
      <c r="A1699" s="19" t="s">
        <v>35</v>
      </c>
      <c r="B1699" s="20" t="s">
        <v>324</v>
      </c>
      <c r="C1699" s="19" t="s">
        <v>25</v>
      </c>
      <c r="D1699" s="19" t="s">
        <v>325</v>
      </c>
      <c r="E1699" s="286" t="s">
        <v>36</v>
      </c>
      <c r="F1699" s="286"/>
      <c r="G1699" s="21" t="s">
        <v>29</v>
      </c>
      <c r="H1699" s="22">
        <v>3.2300000000000002E-2</v>
      </c>
      <c r="I1699" s="23">
        <v>15.48</v>
      </c>
      <c r="J1699" s="23">
        <v>0.5</v>
      </c>
    </row>
    <row r="1700" spans="1:10" ht="24" customHeight="1" x14ac:dyDescent="0.2">
      <c r="A1700" s="19" t="s">
        <v>35</v>
      </c>
      <c r="B1700" s="20" t="s">
        <v>326</v>
      </c>
      <c r="C1700" s="19" t="s">
        <v>25</v>
      </c>
      <c r="D1700" s="19" t="s">
        <v>327</v>
      </c>
      <c r="E1700" s="286" t="s">
        <v>36</v>
      </c>
      <c r="F1700" s="286"/>
      <c r="G1700" s="21" t="s">
        <v>29</v>
      </c>
      <c r="H1700" s="22">
        <v>6.4500000000000002E-2</v>
      </c>
      <c r="I1700" s="23">
        <v>19.54</v>
      </c>
      <c r="J1700" s="23">
        <v>1.26</v>
      </c>
    </row>
    <row r="1701" spans="1:10" ht="24" customHeight="1" x14ac:dyDescent="0.2">
      <c r="A1701" s="24" t="s">
        <v>39</v>
      </c>
      <c r="B1701" s="25" t="s">
        <v>67</v>
      </c>
      <c r="C1701" s="24" t="s">
        <v>25</v>
      </c>
      <c r="D1701" s="24" t="s">
        <v>68</v>
      </c>
      <c r="E1701" s="285" t="s">
        <v>40</v>
      </c>
      <c r="F1701" s="285"/>
      <c r="G1701" s="26" t="s">
        <v>43</v>
      </c>
      <c r="H1701" s="27">
        <v>3.3999999999999998E-3</v>
      </c>
      <c r="I1701" s="28">
        <v>18.53</v>
      </c>
      <c r="J1701" s="28">
        <v>0.06</v>
      </c>
    </row>
    <row r="1702" spans="1:10" ht="25.5" x14ac:dyDescent="0.2">
      <c r="A1702" s="29"/>
      <c r="B1702" s="29"/>
      <c r="C1702" s="29"/>
      <c r="D1702" s="29"/>
      <c r="E1702" s="29" t="s">
        <v>44</v>
      </c>
      <c r="F1702" s="30">
        <v>0.75394474662071198</v>
      </c>
      <c r="G1702" s="29" t="s">
        <v>45</v>
      </c>
      <c r="H1702" s="30">
        <v>0.65</v>
      </c>
      <c r="I1702" s="29" t="s">
        <v>46</v>
      </c>
      <c r="J1702" s="30">
        <v>1.4</v>
      </c>
    </row>
    <row r="1703" spans="1:10" ht="15" thickBot="1" x14ac:dyDescent="0.25">
      <c r="A1703" s="29"/>
      <c r="B1703" s="29"/>
      <c r="C1703" s="29"/>
      <c r="D1703" s="29"/>
      <c r="E1703" s="29" t="s">
        <v>47</v>
      </c>
      <c r="F1703" s="30">
        <v>0.44</v>
      </c>
      <c r="G1703" s="29"/>
      <c r="H1703" s="284" t="s">
        <v>48</v>
      </c>
      <c r="I1703" s="284"/>
      <c r="J1703" s="30">
        <v>2.2599999999999998</v>
      </c>
    </row>
    <row r="1704" spans="1:10" ht="1.1499999999999999" customHeight="1" thickTop="1" x14ac:dyDescent="0.2">
      <c r="A1704" s="31"/>
      <c r="B1704" s="31"/>
      <c r="C1704" s="31"/>
      <c r="D1704" s="31"/>
      <c r="E1704" s="31"/>
      <c r="F1704" s="31"/>
      <c r="G1704" s="31"/>
      <c r="H1704" s="31"/>
      <c r="I1704" s="31"/>
      <c r="J1704" s="31"/>
    </row>
    <row r="1705" spans="1:10" ht="18" customHeight="1" x14ac:dyDescent="0.2">
      <c r="A1705" s="3"/>
      <c r="B1705" s="4" t="s">
        <v>19</v>
      </c>
      <c r="C1705" s="3" t="s">
        <v>20</v>
      </c>
      <c r="D1705" s="3" t="s">
        <v>6</v>
      </c>
      <c r="E1705" s="273" t="s">
        <v>33</v>
      </c>
      <c r="F1705" s="273"/>
      <c r="G1705" s="12" t="s">
        <v>21</v>
      </c>
      <c r="H1705" s="4" t="s">
        <v>22</v>
      </c>
      <c r="I1705" s="4" t="s">
        <v>23</v>
      </c>
      <c r="J1705" s="4" t="s">
        <v>7</v>
      </c>
    </row>
    <row r="1706" spans="1:10" ht="25.9" customHeight="1" x14ac:dyDescent="0.2">
      <c r="A1706" s="14" t="s">
        <v>34</v>
      </c>
      <c r="B1706" s="15" t="s">
        <v>1060</v>
      </c>
      <c r="C1706" s="14" t="s">
        <v>25</v>
      </c>
      <c r="D1706" s="14" t="s">
        <v>1061</v>
      </c>
      <c r="E1706" s="287" t="s">
        <v>36</v>
      </c>
      <c r="F1706" s="287"/>
      <c r="G1706" s="16" t="s">
        <v>29</v>
      </c>
      <c r="H1706" s="18">
        <v>1</v>
      </c>
      <c r="I1706" s="17">
        <v>15.09</v>
      </c>
      <c r="J1706" s="17">
        <v>15.09</v>
      </c>
    </row>
    <row r="1707" spans="1:10" ht="25.9" customHeight="1" x14ac:dyDescent="0.2">
      <c r="A1707" s="19" t="s">
        <v>35</v>
      </c>
      <c r="B1707" s="20" t="s">
        <v>1177</v>
      </c>
      <c r="C1707" s="19" t="s">
        <v>25</v>
      </c>
      <c r="D1707" s="19" t="s">
        <v>1178</v>
      </c>
      <c r="E1707" s="286" t="s">
        <v>36</v>
      </c>
      <c r="F1707" s="286"/>
      <c r="G1707" s="21" t="s">
        <v>29</v>
      </c>
      <c r="H1707" s="22">
        <v>1</v>
      </c>
      <c r="I1707" s="23">
        <v>0.14000000000000001</v>
      </c>
      <c r="J1707" s="23">
        <v>0.14000000000000001</v>
      </c>
    </row>
    <row r="1708" spans="1:10" ht="25.9" customHeight="1" x14ac:dyDescent="0.2">
      <c r="A1708" s="24" t="s">
        <v>39</v>
      </c>
      <c r="B1708" s="25" t="s">
        <v>74</v>
      </c>
      <c r="C1708" s="24" t="s">
        <v>25</v>
      </c>
      <c r="D1708" s="24" t="s">
        <v>203</v>
      </c>
      <c r="E1708" s="285" t="s">
        <v>75</v>
      </c>
      <c r="F1708" s="285"/>
      <c r="G1708" s="26" t="s">
        <v>29</v>
      </c>
      <c r="H1708" s="27">
        <v>1</v>
      </c>
      <c r="I1708" s="28">
        <v>0.42</v>
      </c>
      <c r="J1708" s="28">
        <v>0.42</v>
      </c>
    </row>
    <row r="1709" spans="1:10" ht="25.9" customHeight="1" x14ac:dyDescent="0.2">
      <c r="A1709" s="24" t="s">
        <v>39</v>
      </c>
      <c r="B1709" s="25" t="s">
        <v>76</v>
      </c>
      <c r="C1709" s="24" t="s">
        <v>25</v>
      </c>
      <c r="D1709" s="24" t="s">
        <v>204</v>
      </c>
      <c r="E1709" s="285" t="s">
        <v>77</v>
      </c>
      <c r="F1709" s="285"/>
      <c r="G1709" s="26" t="s">
        <v>29</v>
      </c>
      <c r="H1709" s="27">
        <v>1</v>
      </c>
      <c r="I1709" s="28">
        <v>0.63</v>
      </c>
      <c r="J1709" s="28">
        <v>0.63</v>
      </c>
    </row>
    <row r="1710" spans="1:10" ht="25.9" customHeight="1" x14ac:dyDescent="0.2">
      <c r="A1710" s="24" t="s">
        <v>39</v>
      </c>
      <c r="B1710" s="25" t="s">
        <v>78</v>
      </c>
      <c r="C1710" s="24" t="s">
        <v>25</v>
      </c>
      <c r="D1710" s="24" t="s">
        <v>193</v>
      </c>
      <c r="E1710" s="285" t="s">
        <v>75</v>
      </c>
      <c r="F1710" s="285"/>
      <c r="G1710" s="26" t="s">
        <v>29</v>
      </c>
      <c r="H1710" s="27">
        <v>1</v>
      </c>
      <c r="I1710" s="28">
        <v>0.99</v>
      </c>
      <c r="J1710" s="28">
        <v>0.99</v>
      </c>
    </row>
    <row r="1711" spans="1:10" ht="25.9" customHeight="1" x14ac:dyDescent="0.2">
      <c r="A1711" s="24" t="s">
        <v>39</v>
      </c>
      <c r="B1711" s="25" t="s">
        <v>79</v>
      </c>
      <c r="C1711" s="24" t="s">
        <v>25</v>
      </c>
      <c r="D1711" s="24" t="s">
        <v>194</v>
      </c>
      <c r="E1711" s="285" t="s">
        <v>80</v>
      </c>
      <c r="F1711" s="285"/>
      <c r="G1711" s="26" t="s">
        <v>29</v>
      </c>
      <c r="H1711" s="27">
        <v>1</v>
      </c>
      <c r="I1711" s="28">
        <v>0.01</v>
      </c>
      <c r="J1711" s="28">
        <v>0.01</v>
      </c>
    </row>
    <row r="1712" spans="1:10" ht="25.9" customHeight="1" x14ac:dyDescent="0.2">
      <c r="A1712" s="24" t="s">
        <v>39</v>
      </c>
      <c r="B1712" s="25" t="s">
        <v>93</v>
      </c>
      <c r="C1712" s="24" t="s">
        <v>25</v>
      </c>
      <c r="D1712" s="24" t="s">
        <v>94</v>
      </c>
      <c r="E1712" s="285" t="s">
        <v>69</v>
      </c>
      <c r="F1712" s="285"/>
      <c r="G1712" s="26" t="s">
        <v>29</v>
      </c>
      <c r="H1712" s="27">
        <v>1</v>
      </c>
      <c r="I1712" s="28">
        <v>0.01</v>
      </c>
      <c r="J1712" s="28">
        <v>0.01</v>
      </c>
    </row>
    <row r="1713" spans="1:10" ht="25.9" customHeight="1" x14ac:dyDescent="0.2">
      <c r="A1713" s="24" t="s">
        <v>39</v>
      </c>
      <c r="B1713" s="25" t="s">
        <v>95</v>
      </c>
      <c r="C1713" s="24" t="s">
        <v>25</v>
      </c>
      <c r="D1713" s="24" t="s">
        <v>96</v>
      </c>
      <c r="E1713" s="285" t="s">
        <v>69</v>
      </c>
      <c r="F1713" s="285"/>
      <c r="G1713" s="26" t="s">
        <v>29</v>
      </c>
      <c r="H1713" s="27">
        <v>1</v>
      </c>
      <c r="I1713" s="28">
        <v>0.71</v>
      </c>
      <c r="J1713" s="28">
        <v>0.71</v>
      </c>
    </row>
    <row r="1714" spans="1:10" ht="24" customHeight="1" x14ac:dyDescent="0.2">
      <c r="A1714" s="24" t="s">
        <v>39</v>
      </c>
      <c r="B1714" s="25" t="s">
        <v>1179</v>
      </c>
      <c r="C1714" s="24" t="s">
        <v>25</v>
      </c>
      <c r="D1714" s="24" t="s">
        <v>1180</v>
      </c>
      <c r="E1714" s="285" t="s">
        <v>72</v>
      </c>
      <c r="F1714" s="285"/>
      <c r="G1714" s="26" t="s">
        <v>29</v>
      </c>
      <c r="H1714" s="27">
        <v>1</v>
      </c>
      <c r="I1714" s="28">
        <v>12.18</v>
      </c>
      <c r="J1714" s="28">
        <v>12.18</v>
      </c>
    </row>
    <row r="1715" spans="1:10" ht="25.5" x14ac:dyDescent="0.2">
      <c r="A1715" s="29"/>
      <c r="B1715" s="29"/>
      <c r="C1715" s="29"/>
      <c r="D1715" s="29"/>
      <c r="E1715" s="29" t="s">
        <v>44</v>
      </c>
      <c r="F1715" s="30">
        <v>6.6347138000000001</v>
      </c>
      <c r="G1715" s="29" t="s">
        <v>45</v>
      </c>
      <c r="H1715" s="30">
        <v>5.69</v>
      </c>
      <c r="I1715" s="29" t="s">
        <v>46</v>
      </c>
      <c r="J1715" s="30">
        <v>12.32</v>
      </c>
    </row>
    <row r="1716" spans="1:10" ht="15" thickBot="1" x14ac:dyDescent="0.25">
      <c r="A1716" s="29"/>
      <c r="B1716" s="29"/>
      <c r="C1716" s="29"/>
      <c r="D1716" s="29"/>
      <c r="E1716" s="29" t="s">
        <v>47</v>
      </c>
      <c r="F1716" s="30">
        <v>3.68</v>
      </c>
      <c r="G1716" s="29"/>
      <c r="H1716" s="284" t="s">
        <v>48</v>
      </c>
      <c r="I1716" s="284"/>
      <c r="J1716" s="30">
        <v>18.77</v>
      </c>
    </row>
    <row r="1717" spans="1:10" ht="1.1499999999999999" customHeight="1" thickTop="1" x14ac:dyDescent="0.2">
      <c r="A1717" s="31"/>
      <c r="B1717" s="31"/>
      <c r="C1717" s="31"/>
      <c r="D1717" s="31"/>
      <c r="E1717" s="31"/>
      <c r="F1717" s="31"/>
      <c r="G1717" s="31"/>
      <c r="H1717" s="31"/>
      <c r="I1717" s="31"/>
      <c r="J1717" s="31"/>
    </row>
    <row r="1718" spans="1:10" ht="18" customHeight="1" x14ac:dyDescent="0.2">
      <c r="A1718" s="3"/>
      <c r="B1718" s="4" t="s">
        <v>19</v>
      </c>
      <c r="C1718" s="3" t="s">
        <v>20</v>
      </c>
      <c r="D1718" s="3" t="s">
        <v>6</v>
      </c>
      <c r="E1718" s="273" t="s">
        <v>33</v>
      </c>
      <c r="F1718" s="273"/>
      <c r="G1718" s="12" t="s">
        <v>21</v>
      </c>
      <c r="H1718" s="4" t="s">
        <v>22</v>
      </c>
      <c r="I1718" s="4" t="s">
        <v>23</v>
      </c>
      <c r="J1718" s="4" t="s">
        <v>7</v>
      </c>
    </row>
    <row r="1719" spans="1:10" ht="24" customHeight="1" x14ac:dyDescent="0.2">
      <c r="A1719" s="14" t="s">
        <v>34</v>
      </c>
      <c r="B1719" s="15" t="s">
        <v>104</v>
      </c>
      <c r="C1719" s="14" t="s">
        <v>25</v>
      </c>
      <c r="D1719" s="14" t="s">
        <v>105</v>
      </c>
      <c r="E1719" s="287" t="s">
        <v>36</v>
      </c>
      <c r="F1719" s="287"/>
      <c r="G1719" s="16" t="s">
        <v>29</v>
      </c>
      <c r="H1719" s="18">
        <v>1</v>
      </c>
      <c r="I1719" s="17">
        <v>20.73</v>
      </c>
      <c r="J1719" s="17">
        <v>20.73</v>
      </c>
    </row>
    <row r="1720" spans="1:10" ht="25.9" customHeight="1" x14ac:dyDescent="0.2">
      <c r="A1720" s="19" t="s">
        <v>35</v>
      </c>
      <c r="B1720" s="20" t="s">
        <v>122</v>
      </c>
      <c r="C1720" s="19" t="s">
        <v>25</v>
      </c>
      <c r="D1720" s="19" t="s">
        <v>123</v>
      </c>
      <c r="E1720" s="286" t="s">
        <v>36</v>
      </c>
      <c r="F1720" s="286"/>
      <c r="G1720" s="21" t="s">
        <v>29</v>
      </c>
      <c r="H1720" s="22">
        <v>1</v>
      </c>
      <c r="I1720" s="23">
        <v>0.09</v>
      </c>
      <c r="J1720" s="23">
        <v>0.09</v>
      </c>
    </row>
    <row r="1721" spans="1:10" ht="24" customHeight="1" x14ac:dyDescent="0.2">
      <c r="A1721" s="24" t="s">
        <v>39</v>
      </c>
      <c r="B1721" s="25" t="s">
        <v>124</v>
      </c>
      <c r="C1721" s="24" t="s">
        <v>25</v>
      </c>
      <c r="D1721" s="24" t="s">
        <v>1181</v>
      </c>
      <c r="E1721" s="285" t="s">
        <v>72</v>
      </c>
      <c r="F1721" s="285"/>
      <c r="G1721" s="26" t="s">
        <v>29</v>
      </c>
      <c r="H1721" s="27">
        <v>1</v>
      </c>
      <c r="I1721" s="28">
        <v>17.87</v>
      </c>
      <c r="J1721" s="28">
        <v>17.87</v>
      </c>
    </row>
    <row r="1722" spans="1:10" ht="25.9" customHeight="1" x14ac:dyDescent="0.2">
      <c r="A1722" s="24" t="s">
        <v>39</v>
      </c>
      <c r="B1722" s="25" t="s">
        <v>74</v>
      </c>
      <c r="C1722" s="24" t="s">
        <v>25</v>
      </c>
      <c r="D1722" s="24" t="s">
        <v>203</v>
      </c>
      <c r="E1722" s="285" t="s">
        <v>75</v>
      </c>
      <c r="F1722" s="285"/>
      <c r="G1722" s="26" t="s">
        <v>29</v>
      </c>
      <c r="H1722" s="27">
        <v>1</v>
      </c>
      <c r="I1722" s="28">
        <v>0.42</v>
      </c>
      <c r="J1722" s="28">
        <v>0.42</v>
      </c>
    </row>
    <row r="1723" spans="1:10" ht="25.9" customHeight="1" x14ac:dyDescent="0.2">
      <c r="A1723" s="24" t="s">
        <v>39</v>
      </c>
      <c r="B1723" s="25" t="s">
        <v>76</v>
      </c>
      <c r="C1723" s="24" t="s">
        <v>25</v>
      </c>
      <c r="D1723" s="24" t="s">
        <v>204</v>
      </c>
      <c r="E1723" s="285" t="s">
        <v>77</v>
      </c>
      <c r="F1723" s="285"/>
      <c r="G1723" s="26" t="s">
        <v>29</v>
      </c>
      <c r="H1723" s="27">
        <v>1</v>
      </c>
      <c r="I1723" s="28">
        <v>0.63</v>
      </c>
      <c r="J1723" s="28">
        <v>0.63</v>
      </c>
    </row>
    <row r="1724" spans="1:10" ht="25.9" customHeight="1" x14ac:dyDescent="0.2">
      <c r="A1724" s="24" t="s">
        <v>39</v>
      </c>
      <c r="B1724" s="25" t="s">
        <v>78</v>
      </c>
      <c r="C1724" s="24" t="s">
        <v>25</v>
      </c>
      <c r="D1724" s="24" t="s">
        <v>193</v>
      </c>
      <c r="E1724" s="285" t="s">
        <v>75</v>
      </c>
      <c r="F1724" s="285"/>
      <c r="G1724" s="26" t="s">
        <v>29</v>
      </c>
      <c r="H1724" s="27">
        <v>1</v>
      </c>
      <c r="I1724" s="28">
        <v>0.99</v>
      </c>
      <c r="J1724" s="28">
        <v>0.99</v>
      </c>
    </row>
    <row r="1725" spans="1:10" ht="25.9" customHeight="1" x14ac:dyDescent="0.2">
      <c r="A1725" s="24" t="s">
        <v>39</v>
      </c>
      <c r="B1725" s="25" t="s">
        <v>79</v>
      </c>
      <c r="C1725" s="24" t="s">
        <v>25</v>
      </c>
      <c r="D1725" s="24" t="s">
        <v>194</v>
      </c>
      <c r="E1725" s="285" t="s">
        <v>80</v>
      </c>
      <c r="F1725" s="285"/>
      <c r="G1725" s="26" t="s">
        <v>29</v>
      </c>
      <c r="H1725" s="27">
        <v>1</v>
      </c>
      <c r="I1725" s="28">
        <v>0.01</v>
      </c>
      <c r="J1725" s="28">
        <v>0.01</v>
      </c>
    </row>
    <row r="1726" spans="1:10" ht="25.9" customHeight="1" x14ac:dyDescent="0.2">
      <c r="A1726" s="24" t="s">
        <v>39</v>
      </c>
      <c r="B1726" s="25" t="s">
        <v>93</v>
      </c>
      <c r="C1726" s="24" t="s">
        <v>25</v>
      </c>
      <c r="D1726" s="24" t="s">
        <v>94</v>
      </c>
      <c r="E1726" s="285" t="s">
        <v>69</v>
      </c>
      <c r="F1726" s="285"/>
      <c r="G1726" s="26" t="s">
        <v>29</v>
      </c>
      <c r="H1726" s="27">
        <v>1</v>
      </c>
      <c r="I1726" s="28">
        <v>0.01</v>
      </c>
      <c r="J1726" s="28">
        <v>0.01</v>
      </c>
    </row>
    <row r="1727" spans="1:10" ht="25.9" customHeight="1" x14ac:dyDescent="0.2">
      <c r="A1727" s="24" t="s">
        <v>39</v>
      </c>
      <c r="B1727" s="25" t="s">
        <v>95</v>
      </c>
      <c r="C1727" s="24" t="s">
        <v>25</v>
      </c>
      <c r="D1727" s="24" t="s">
        <v>96</v>
      </c>
      <c r="E1727" s="285" t="s">
        <v>69</v>
      </c>
      <c r="F1727" s="285"/>
      <c r="G1727" s="26" t="s">
        <v>29</v>
      </c>
      <c r="H1727" s="27">
        <v>1</v>
      </c>
      <c r="I1727" s="28">
        <v>0.71</v>
      </c>
      <c r="J1727" s="28">
        <v>0.71</v>
      </c>
    </row>
    <row r="1728" spans="1:10" ht="25.5" x14ac:dyDescent="0.2">
      <c r="A1728" s="29"/>
      <c r="B1728" s="29"/>
      <c r="C1728" s="29"/>
      <c r="D1728" s="29"/>
      <c r="E1728" s="29" t="s">
        <v>44</v>
      </c>
      <c r="F1728" s="30">
        <v>9.672034</v>
      </c>
      <c r="G1728" s="29" t="s">
        <v>45</v>
      </c>
      <c r="H1728" s="30">
        <v>8.2899999999999991</v>
      </c>
      <c r="I1728" s="29" t="s">
        <v>46</v>
      </c>
      <c r="J1728" s="30">
        <v>17.96</v>
      </c>
    </row>
    <row r="1729" spans="1:10" ht="15" thickBot="1" x14ac:dyDescent="0.25">
      <c r="A1729" s="29"/>
      <c r="B1729" s="29"/>
      <c r="C1729" s="29"/>
      <c r="D1729" s="29"/>
      <c r="E1729" s="29" t="s">
        <v>47</v>
      </c>
      <c r="F1729" s="30">
        <v>5.0599999999999996</v>
      </c>
      <c r="G1729" s="29"/>
      <c r="H1729" s="284" t="s">
        <v>48</v>
      </c>
      <c r="I1729" s="284"/>
      <c r="J1729" s="30">
        <v>25.79</v>
      </c>
    </row>
    <row r="1730" spans="1:10" ht="1.1499999999999999" customHeight="1" thickTop="1" x14ac:dyDescent="0.2">
      <c r="A1730" s="31"/>
      <c r="B1730" s="31"/>
      <c r="C1730" s="31"/>
      <c r="D1730" s="31"/>
      <c r="E1730" s="31"/>
      <c r="F1730" s="31"/>
      <c r="G1730" s="31"/>
      <c r="H1730" s="31"/>
      <c r="I1730" s="31"/>
      <c r="J1730" s="31"/>
    </row>
    <row r="1731" spans="1:10" ht="18" customHeight="1" x14ac:dyDescent="0.2">
      <c r="A1731" s="3"/>
      <c r="B1731" s="4" t="s">
        <v>19</v>
      </c>
      <c r="C1731" s="3" t="s">
        <v>20</v>
      </c>
      <c r="D1731" s="3" t="s">
        <v>6</v>
      </c>
      <c r="E1731" s="273" t="s">
        <v>33</v>
      </c>
      <c r="F1731" s="273"/>
      <c r="G1731" s="12" t="s">
        <v>21</v>
      </c>
      <c r="H1731" s="4" t="s">
        <v>22</v>
      </c>
      <c r="I1731" s="4" t="s">
        <v>23</v>
      </c>
      <c r="J1731" s="4" t="s">
        <v>7</v>
      </c>
    </row>
    <row r="1732" spans="1:10" ht="64.900000000000006" customHeight="1" x14ac:dyDescent="0.2">
      <c r="A1732" s="14" t="s">
        <v>34</v>
      </c>
      <c r="B1732" s="15" t="s">
        <v>1198</v>
      </c>
      <c r="C1732" s="14" t="s">
        <v>25</v>
      </c>
      <c r="D1732" s="14" t="s">
        <v>1199</v>
      </c>
      <c r="E1732" s="287" t="s">
        <v>50</v>
      </c>
      <c r="F1732" s="287"/>
      <c r="G1732" s="16" t="s">
        <v>52</v>
      </c>
      <c r="H1732" s="18">
        <v>1</v>
      </c>
      <c r="I1732" s="17">
        <v>25.47</v>
      </c>
      <c r="J1732" s="17">
        <v>25.47</v>
      </c>
    </row>
    <row r="1733" spans="1:10" ht="25.9" customHeight="1" x14ac:dyDescent="0.2">
      <c r="A1733" s="19" t="s">
        <v>35</v>
      </c>
      <c r="B1733" s="20" t="s">
        <v>1194</v>
      </c>
      <c r="C1733" s="19" t="s">
        <v>25</v>
      </c>
      <c r="D1733" s="19" t="s">
        <v>1195</v>
      </c>
      <c r="E1733" s="286" t="s">
        <v>36</v>
      </c>
      <c r="F1733" s="286"/>
      <c r="G1733" s="21" t="s">
        <v>29</v>
      </c>
      <c r="H1733" s="22">
        <v>1</v>
      </c>
      <c r="I1733" s="23">
        <v>18.989999999999998</v>
      </c>
      <c r="J1733" s="23">
        <v>18.989999999999998</v>
      </c>
    </row>
    <row r="1734" spans="1:10" ht="64.900000000000006" customHeight="1" x14ac:dyDescent="0.2">
      <c r="A1734" s="19" t="s">
        <v>35</v>
      </c>
      <c r="B1734" s="20" t="s">
        <v>1203</v>
      </c>
      <c r="C1734" s="19" t="s">
        <v>25</v>
      </c>
      <c r="D1734" s="19" t="s">
        <v>1204</v>
      </c>
      <c r="E1734" s="286" t="s">
        <v>50</v>
      </c>
      <c r="F1734" s="286"/>
      <c r="G1734" s="21" t="s">
        <v>29</v>
      </c>
      <c r="H1734" s="22">
        <v>1</v>
      </c>
      <c r="I1734" s="23">
        <v>5.45</v>
      </c>
      <c r="J1734" s="23">
        <v>5.45</v>
      </c>
    </row>
    <row r="1735" spans="1:10" ht="64.900000000000006" customHeight="1" x14ac:dyDescent="0.2">
      <c r="A1735" s="19" t="s">
        <v>35</v>
      </c>
      <c r="B1735" s="20" t="s">
        <v>1205</v>
      </c>
      <c r="C1735" s="19" t="s">
        <v>25</v>
      </c>
      <c r="D1735" s="19" t="s">
        <v>1206</v>
      </c>
      <c r="E1735" s="286" t="s">
        <v>50</v>
      </c>
      <c r="F1735" s="286"/>
      <c r="G1735" s="21" t="s">
        <v>29</v>
      </c>
      <c r="H1735" s="22">
        <v>1</v>
      </c>
      <c r="I1735" s="23">
        <v>1.03</v>
      </c>
      <c r="J1735" s="23">
        <v>1.03</v>
      </c>
    </row>
    <row r="1736" spans="1:10" ht="25.5" x14ac:dyDescent="0.2">
      <c r="A1736" s="29"/>
      <c r="B1736" s="29"/>
      <c r="C1736" s="29"/>
      <c r="D1736" s="29"/>
      <c r="E1736" s="29" t="s">
        <v>44</v>
      </c>
      <c r="F1736" s="30">
        <v>8.7349884000000007</v>
      </c>
      <c r="G1736" s="29" t="s">
        <v>45</v>
      </c>
      <c r="H1736" s="30">
        <v>7.49</v>
      </c>
      <c r="I1736" s="29" t="s">
        <v>46</v>
      </c>
      <c r="J1736" s="30">
        <v>16.22</v>
      </c>
    </row>
    <row r="1737" spans="1:10" ht="15" thickBot="1" x14ac:dyDescent="0.25">
      <c r="A1737" s="29"/>
      <c r="B1737" s="29"/>
      <c r="C1737" s="29"/>
      <c r="D1737" s="29"/>
      <c r="E1737" s="29" t="s">
        <v>47</v>
      </c>
      <c r="F1737" s="30">
        <v>6.21</v>
      </c>
      <c r="G1737" s="29"/>
      <c r="H1737" s="284" t="s">
        <v>48</v>
      </c>
      <c r="I1737" s="284"/>
      <c r="J1737" s="30">
        <v>31.68</v>
      </c>
    </row>
    <row r="1738" spans="1:10" ht="1.1499999999999999" customHeight="1" thickTop="1" x14ac:dyDescent="0.2">
      <c r="A1738" s="31"/>
      <c r="B1738" s="31"/>
      <c r="C1738" s="31"/>
      <c r="D1738" s="31"/>
      <c r="E1738" s="31"/>
      <c r="F1738" s="31"/>
      <c r="G1738" s="31"/>
      <c r="H1738" s="31"/>
      <c r="I1738" s="31"/>
      <c r="J1738" s="31"/>
    </row>
    <row r="1739" spans="1:10" ht="18" customHeight="1" x14ac:dyDescent="0.2">
      <c r="A1739" s="3"/>
      <c r="B1739" s="4" t="s">
        <v>19</v>
      </c>
      <c r="C1739" s="3" t="s">
        <v>20</v>
      </c>
      <c r="D1739" s="3" t="s">
        <v>6</v>
      </c>
      <c r="E1739" s="273" t="s">
        <v>33</v>
      </c>
      <c r="F1739" s="273"/>
      <c r="G1739" s="12" t="s">
        <v>21</v>
      </c>
      <c r="H1739" s="4" t="s">
        <v>22</v>
      </c>
      <c r="I1739" s="4" t="s">
        <v>23</v>
      </c>
      <c r="J1739" s="4" t="s">
        <v>7</v>
      </c>
    </row>
    <row r="1740" spans="1:10" ht="64.900000000000006" customHeight="1" x14ac:dyDescent="0.2">
      <c r="A1740" s="14" t="s">
        <v>34</v>
      </c>
      <c r="B1740" s="15" t="s">
        <v>1196</v>
      </c>
      <c r="C1740" s="14" t="s">
        <v>25</v>
      </c>
      <c r="D1740" s="14" t="s">
        <v>1197</v>
      </c>
      <c r="E1740" s="287" t="s">
        <v>50</v>
      </c>
      <c r="F1740" s="287"/>
      <c r="G1740" s="16" t="s">
        <v>51</v>
      </c>
      <c r="H1740" s="18">
        <v>1</v>
      </c>
      <c r="I1740" s="17">
        <v>64.63</v>
      </c>
      <c r="J1740" s="17">
        <v>64.63</v>
      </c>
    </row>
    <row r="1741" spans="1:10" ht="25.9" customHeight="1" x14ac:dyDescent="0.2">
      <c r="A1741" s="19" t="s">
        <v>35</v>
      </c>
      <c r="B1741" s="20" t="s">
        <v>1194</v>
      </c>
      <c r="C1741" s="19" t="s">
        <v>25</v>
      </c>
      <c r="D1741" s="19" t="s">
        <v>1195</v>
      </c>
      <c r="E1741" s="286" t="s">
        <v>36</v>
      </c>
      <c r="F1741" s="286"/>
      <c r="G1741" s="21" t="s">
        <v>29</v>
      </c>
      <c r="H1741" s="22">
        <v>1</v>
      </c>
      <c r="I1741" s="23">
        <v>18.989999999999998</v>
      </c>
      <c r="J1741" s="23">
        <v>18.989999999999998</v>
      </c>
    </row>
    <row r="1742" spans="1:10" ht="64.900000000000006" customHeight="1" x14ac:dyDescent="0.2">
      <c r="A1742" s="19" t="s">
        <v>35</v>
      </c>
      <c r="B1742" s="20" t="s">
        <v>1203</v>
      </c>
      <c r="C1742" s="19" t="s">
        <v>25</v>
      </c>
      <c r="D1742" s="19" t="s">
        <v>1204</v>
      </c>
      <c r="E1742" s="286" t="s">
        <v>50</v>
      </c>
      <c r="F1742" s="286"/>
      <c r="G1742" s="21" t="s">
        <v>29</v>
      </c>
      <c r="H1742" s="22">
        <v>1</v>
      </c>
      <c r="I1742" s="23">
        <v>5.45</v>
      </c>
      <c r="J1742" s="23">
        <v>5.45</v>
      </c>
    </row>
    <row r="1743" spans="1:10" ht="64.900000000000006" customHeight="1" x14ac:dyDescent="0.2">
      <c r="A1743" s="19" t="s">
        <v>35</v>
      </c>
      <c r="B1743" s="20" t="s">
        <v>1205</v>
      </c>
      <c r="C1743" s="19" t="s">
        <v>25</v>
      </c>
      <c r="D1743" s="19" t="s">
        <v>1206</v>
      </c>
      <c r="E1743" s="286" t="s">
        <v>50</v>
      </c>
      <c r="F1743" s="286"/>
      <c r="G1743" s="21" t="s">
        <v>29</v>
      </c>
      <c r="H1743" s="22">
        <v>1</v>
      </c>
      <c r="I1743" s="23">
        <v>1.03</v>
      </c>
      <c r="J1743" s="23">
        <v>1.03</v>
      </c>
    </row>
    <row r="1744" spans="1:10" ht="64.900000000000006" customHeight="1" x14ac:dyDescent="0.2">
      <c r="A1744" s="19" t="s">
        <v>35</v>
      </c>
      <c r="B1744" s="20" t="s">
        <v>1207</v>
      </c>
      <c r="C1744" s="19" t="s">
        <v>25</v>
      </c>
      <c r="D1744" s="19" t="s">
        <v>1208</v>
      </c>
      <c r="E1744" s="286" t="s">
        <v>50</v>
      </c>
      <c r="F1744" s="286"/>
      <c r="G1744" s="21" t="s">
        <v>29</v>
      </c>
      <c r="H1744" s="22">
        <v>1</v>
      </c>
      <c r="I1744" s="23">
        <v>7.24</v>
      </c>
      <c r="J1744" s="23">
        <v>7.24</v>
      </c>
    </row>
    <row r="1745" spans="1:10" ht="64.900000000000006" customHeight="1" x14ac:dyDescent="0.2">
      <c r="A1745" s="19" t="s">
        <v>35</v>
      </c>
      <c r="B1745" s="20" t="s">
        <v>1209</v>
      </c>
      <c r="C1745" s="19" t="s">
        <v>25</v>
      </c>
      <c r="D1745" s="19" t="s">
        <v>1210</v>
      </c>
      <c r="E1745" s="286" t="s">
        <v>50</v>
      </c>
      <c r="F1745" s="286"/>
      <c r="G1745" s="21" t="s">
        <v>29</v>
      </c>
      <c r="H1745" s="22">
        <v>1</v>
      </c>
      <c r="I1745" s="23">
        <v>31.92</v>
      </c>
      <c r="J1745" s="23">
        <v>31.92</v>
      </c>
    </row>
    <row r="1746" spans="1:10" ht="25.5" x14ac:dyDescent="0.2">
      <c r="A1746" s="29"/>
      <c r="B1746" s="29"/>
      <c r="C1746" s="29"/>
      <c r="D1746" s="29"/>
      <c r="E1746" s="29" t="s">
        <v>44</v>
      </c>
      <c r="F1746" s="30">
        <v>8.7349884000000007</v>
      </c>
      <c r="G1746" s="29" t="s">
        <v>45</v>
      </c>
      <c r="H1746" s="30">
        <v>7.49</v>
      </c>
      <c r="I1746" s="29" t="s">
        <v>46</v>
      </c>
      <c r="J1746" s="30">
        <v>16.22</v>
      </c>
    </row>
    <row r="1747" spans="1:10" ht="15" thickBot="1" x14ac:dyDescent="0.25">
      <c r="A1747" s="29"/>
      <c r="B1747" s="29"/>
      <c r="C1747" s="29"/>
      <c r="D1747" s="29"/>
      <c r="E1747" s="29" t="s">
        <v>47</v>
      </c>
      <c r="F1747" s="30">
        <v>15.78</v>
      </c>
      <c r="G1747" s="29"/>
      <c r="H1747" s="284" t="s">
        <v>48</v>
      </c>
      <c r="I1747" s="284"/>
      <c r="J1747" s="30">
        <v>80.41</v>
      </c>
    </row>
    <row r="1748" spans="1:10" ht="1.1499999999999999" customHeight="1" thickTop="1" x14ac:dyDescent="0.2">
      <c r="A1748" s="31"/>
      <c r="B1748" s="31"/>
      <c r="C1748" s="31"/>
      <c r="D1748" s="31"/>
      <c r="E1748" s="31"/>
      <c r="F1748" s="31"/>
      <c r="G1748" s="31"/>
      <c r="H1748" s="31"/>
      <c r="I1748" s="31"/>
      <c r="J1748" s="31"/>
    </row>
    <row r="1749" spans="1:10" ht="18" customHeight="1" x14ac:dyDescent="0.2">
      <c r="A1749" s="3"/>
      <c r="B1749" s="4" t="s">
        <v>19</v>
      </c>
      <c r="C1749" s="3" t="s">
        <v>20</v>
      </c>
      <c r="D1749" s="3" t="s">
        <v>6</v>
      </c>
      <c r="E1749" s="273" t="s">
        <v>33</v>
      </c>
      <c r="F1749" s="273"/>
      <c r="G1749" s="12" t="s">
        <v>21</v>
      </c>
      <c r="H1749" s="4" t="s">
        <v>22</v>
      </c>
      <c r="I1749" s="4" t="s">
        <v>23</v>
      </c>
      <c r="J1749" s="4" t="s">
        <v>7</v>
      </c>
    </row>
    <row r="1750" spans="1:10" ht="64.900000000000006" customHeight="1" x14ac:dyDescent="0.2">
      <c r="A1750" s="14" t="s">
        <v>34</v>
      </c>
      <c r="B1750" s="15" t="s">
        <v>1203</v>
      </c>
      <c r="C1750" s="14" t="s">
        <v>25</v>
      </c>
      <c r="D1750" s="14" t="s">
        <v>1204</v>
      </c>
      <c r="E1750" s="287" t="s">
        <v>50</v>
      </c>
      <c r="F1750" s="287"/>
      <c r="G1750" s="16" t="s">
        <v>29</v>
      </c>
      <c r="H1750" s="18">
        <v>1</v>
      </c>
      <c r="I1750" s="17">
        <v>5.45</v>
      </c>
      <c r="J1750" s="17">
        <v>5.45</v>
      </c>
    </row>
    <row r="1751" spans="1:10" ht="39" customHeight="1" x14ac:dyDescent="0.2">
      <c r="A1751" s="24" t="s">
        <v>39</v>
      </c>
      <c r="B1751" s="25" t="s">
        <v>1211</v>
      </c>
      <c r="C1751" s="24" t="s">
        <v>25</v>
      </c>
      <c r="D1751" s="24" t="s">
        <v>1212</v>
      </c>
      <c r="E1751" s="285" t="s">
        <v>40</v>
      </c>
      <c r="F1751" s="285"/>
      <c r="G1751" s="26" t="s">
        <v>30</v>
      </c>
      <c r="H1751" s="27">
        <v>5.0000000000000002E-5</v>
      </c>
      <c r="I1751" s="28">
        <v>74166.039999999994</v>
      </c>
      <c r="J1751" s="28">
        <v>3.7</v>
      </c>
    </row>
    <row r="1752" spans="1:10" ht="64.900000000000006" customHeight="1" x14ac:dyDescent="0.2">
      <c r="A1752" s="24" t="s">
        <v>39</v>
      </c>
      <c r="B1752" s="25" t="s">
        <v>1213</v>
      </c>
      <c r="C1752" s="24" t="s">
        <v>25</v>
      </c>
      <c r="D1752" s="24" t="s">
        <v>1214</v>
      </c>
      <c r="E1752" s="285" t="s">
        <v>69</v>
      </c>
      <c r="F1752" s="285"/>
      <c r="G1752" s="26" t="s">
        <v>30</v>
      </c>
      <c r="H1752" s="27">
        <v>6.0000000000000002E-5</v>
      </c>
      <c r="I1752" s="28">
        <v>29293.94</v>
      </c>
      <c r="J1752" s="28">
        <v>1.75</v>
      </c>
    </row>
    <row r="1753" spans="1:10" ht="25.5" x14ac:dyDescent="0.2">
      <c r="A1753" s="29"/>
      <c r="B1753" s="29"/>
      <c r="C1753" s="29"/>
      <c r="D1753" s="29"/>
      <c r="E1753" s="29" t="s">
        <v>44</v>
      </c>
      <c r="F1753" s="30">
        <v>0</v>
      </c>
      <c r="G1753" s="29" t="s">
        <v>45</v>
      </c>
      <c r="H1753" s="30">
        <v>0</v>
      </c>
      <c r="I1753" s="29" t="s">
        <v>46</v>
      </c>
      <c r="J1753" s="30">
        <v>0</v>
      </c>
    </row>
    <row r="1754" spans="1:10" ht="15" thickBot="1" x14ac:dyDescent="0.25">
      <c r="A1754" s="29"/>
      <c r="B1754" s="29"/>
      <c r="C1754" s="29"/>
      <c r="D1754" s="29"/>
      <c r="E1754" s="29" t="s">
        <v>47</v>
      </c>
      <c r="F1754" s="30">
        <v>1.33</v>
      </c>
      <c r="G1754" s="29"/>
      <c r="H1754" s="284" t="s">
        <v>48</v>
      </c>
      <c r="I1754" s="284"/>
      <c r="J1754" s="30">
        <v>6.78</v>
      </c>
    </row>
    <row r="1755" spans="1:10" ht="1.1499999999999999" customHeight="1" thickTop="1" x14ac:dyDescent="0.2">
      <c r="A1755" s="31"/>
      <c r="B1755" s="31"/>
      <c r="C1755" s="31"/>
      <c r="D1755" s="31"/>
      <c r="E1755" s="31"/>
      <c r="F1755" s="31"/>
      <c r="G1755" s="31"/>
      <c r="H1755" s="31"/>
      <c r="I1755" s="31"/>
      <c r="J1755" s="31"/>
    </row>
    <row r="1756" spans="1:10" ht="18" customHeight="1" x14ac:dyDescent="0.2">
      <c r="A1756" s="3"/>
      <c r="B1756" s="4" t="s">
        <v>19</v>
      </c>
      <c r="C1756" s="3" t="s">
        <v>20</v>
      </c>
      <c r="D1756" s="3" t="s">
        <v>6</v>
      </c>
      <c r="E1756" s="273" t="s">
        <v>33</v>
      </c>
      <c r="F1756" s="273"/>
      <c r="G1756" s="12" t="s">
        <v>21</v>
      </c>
      <c r="H1756" s="4" t="s">
        <v>22</v>
      </c>
      <c r="I1756" s="4" t="s">
        <v>23</v>
      </c>
      <c r="J1756" s="4" t="s">
        <v>7</v>
      </c>
    </row>
    <row r="1757" spans="1:10" ht="64.900000000000006" customHeight="1" x14ac:dyDescent="0.2">
      <c r="A1757" s="14" t="s">
        <v>34</v>
      </c>
      <c r="B1757" s="15" t="s">
        <v>1205</v>
      </c>
      <c r="C1757" s="14" t="s">
        <v>25</v>
      </c>
      <c r="D1757" s="14" t="s">
        <v>1206</v>
      </c>
      <c r="E1757" s="287" t="s">
        <v>50</v>
      </c>
      <c r="F1757" s="287"/>
      <c r="G1757" s="16" t="s">
        <v>29</v>
      </c>
      <c r="H1757" s="18">
        <v>1</v>
      </c>
      <c r="I1757" s="17">
        <v>1.03</v>
      </c>
      <c r="J1757" s="17">
        <v>1.03</v>
      </c>
    </row>
    <row r="1758" spans="1:10" ht="39" customHeight="1" x14ac:dyDescent="0.2">
      <c r="A1758" s="24" t="s">
        <v>39</v>
      </c>
      <c r="B1758" s="25" t="s">
        <v>1211</v>
      </c>
      <c r="C1758" s="24" t="s">
        <v>25</v>
      </c>
      <c r="D1758" s="24" t="s">
        <v>1212</v>
      </c>
      <c r="E1758" s="285" t="s">
        <v>40</v>
      </c>
      <c r="F1758" s="285"/>
      <c r="G1758" s="26" t="s">
        <v>30</v>
      </c>
      <c r="H1758" s="27">
        <v>1.0000000000000001E-5</v>
      </c>
      <c r="I1758" s="28">
        <v>74166.039999999994</v>
      </c>
      <c r="J1758" s="28">
        <v>0.74</v>
      </c>
    </row>
    <row r="1759" spans="1:10" ht="64.900000000000006" customHeight="1" x14ac:dyDescent="0.2">
      <c r="A1759" s="24" t="s">
        <v>39</v>
      </c>
      <c r="B1759" s="25" t="s">
        <v>1213</v>
      </c>
      <c r="C1759" s="24" t="s">
        <v>25</v>
      </c>
      <c r="D1759" s="24" t="s">
        <v>1214</v>
      </c>
      <c r="E1759" s="285" t="s">
        <v>69</v>
      </c>
      <c r="F1759" s="285"/>
      <c r="G1759" s="26" t="s">
        <v>30</v>
      </c>
      <c r="H1759" s="27">
        <v>1.0000000000000001E-5</v>
      </c>
      <c r="I1759" s="28">
        <v>29293.94</v>
      </c>
      <c r="J1759" s="28">
        <v>0.28999999999999998</v>
      </c>
    </row>
    <row r="1760" spans="1:10" ht="25.5" x14ac:dyDescent="0.2">
      <c r="A1760" s="29"/>
      <c r="B1760" s="29"/>
      <c r="C1760" s="29"/>
      <c r="D1760" s="29"/>
      <c r="E1760" s="29" t="s">
        <v>44</v>
      </c>
      <c r="F1760" s="30">
        <v>0</v>
      </c>
      <c r="G1760" s="29" t="s">
        <v>45</v>
      </c>
      <c r="H1760" s="30">
        <v>0</v>
      </c>
      <c r="I1760" s="29" t="s">
        <v>46</v>
      </c>
      <c r="J1760" s="30">
        <v>0</v>
      </c>
    </row>
    <row r="1761" spans="1:10" ht="15" thickBot="1" x14ac:dyDescent="0.25">
      <c r="A1761" s="29"/>
      <c r="B1761" s="29"/>
      <c r="C1761" s="29"/>
      <c r="D1761" s="29"/>
      <c r="E1761" s="29" t="s">
        <v>47</v>
      </c>
      <c r="F1761" s="30">
        <v>0.25</v>
      </c>
      <c r="G1761" s="29"/>
      <c r="H1761" s="284" t="s">
        <v>48</v>
      </c>
      <c r="I1761" s="284"/>
      <c r="J1761" s="30">
        <v>1.28</v>
      </c>
    </row>
    <row r="1762" spans="1:10" ht="1.1499999999999999" customHeight="1" thickTop="1" x14ac:dyDescent="0.2">
      <c r="A1762" s="31"/>
      <c r="B1762" s="31"/>
      <c r="C1762" s="31"/>
      <c r="D1762" s="31"/>
      <c r="E1762" s="31"/>
      <c r="F1762" s="31"/>
      <c r="G1762" s="31"/>
      <c r="H1762" s="31"/>
      <c r="I1762" s="31"/>
      <c r="J1762" s="31"/>
    </row>
    <row r="1763" spans="1:10" ht="18" customHeight="1" x14ac:dyDescent="0.2">
      <c r="A1763" s="3"/>
      <c r="B1763" s="4" t="s">
        <v>19</v>
      </c>
      <c r="C1763" s="3" t="s">
        <v>20</v>
      </c>
      <c r="D1763" s="3" t="s">
        <v>6</v>
      </c>
      <c r="E1763" s="273" t="s">
        <v>33</v>
      </c>
      <c r="F1763" s="273"/>
      <c r="G1763" s="12" t="s">
        <v>21</v>
      </c>
      <c r="H1763" s="4" t="s">
        <v>22</v>
      </c>
      <c r="I1763" s="4" t="s">
        <v>23</v>
      </c>
      <c r="J1763" s="4" t="s">
        <v>7</v>
      </c>
    </row>
    <row r="1764" spans="1:10" ht="64.900000000000006" customHeight="1" x14ac:dyDescent="0.2">
      <c r="A1764" s="14" t="s">
        <v>34</v>
      </c>
      <c r="B1764" s="15" t="s">
        <v>1207</v>
      </c>
      <c r="C1764" s="14" t="s">
        <v>25</v>
      </c>
      <c r="D1764" s="14" t="s">
        <v>1208</v>
      </c>
      <c r="E1764" s="287" t="s">
        <v>50</v>
      </c>
      <c r="F1764" s="287"/>
      <c r="G1764" s="16" t="s">
        <v>29</v>
      </c>
      <c r="H1764" s="18">
        <v>1</v>
      </c>
      <c r="I1764" s="17">
        <v>7.24</v>
      </c>
      <c r="J1764" s="17">
        <v>7.24</v>
      </c>
    </row>
    <row r="1765" spans="1:10" ht="39" customHeight="1" x14ac:dyDescent="0.2">
      <c r="A1765" s="24" t="s">
        <v>39</v>
      </c>
      <c r="B1765" s="25" t="s">
        <v>1211</v>
      </c>
      <c r="C1765" s="24" t="s">
        <v>25</v>
      </c>
      <c r="D1765" s="24" t="s">
        <v>1212</v>
      </c>
      <c r="E1765" s="285" t="s">
        <v>40</v>
      </c>
      <c r="F1765" s="285"/>
      <c r="G1765" s="26" t="s">
        <v>30</v>
      </c>
      <c r="H1765" s="27">
        <v>6.9999999999999994E-5</v>
      </c>
      <c r="I1765" s="28">
        <v>74166.039999999994</v>
      </c>
      <c r="J1765" s="28">
        <v>5.19</v>
      </c>
    </row>
    <row r="1766" spans="1:10" ht="64.900000000000006" customHeight="1" x14ac:dyDescent="0.2">
      <c r="A1766" s="24" t="s">
        <v>39</v>
      </c>
      <c r="B1766" s="25" t="s">
        <v>1213</v>
      </c>
      <c r="C1766" s="24" t="s">
        <v>25</v>
      </c>
      <c r="D1766" s="24" t="s">
        <v>1214</v>
      </c>
      <c r="E1766" s="285" t="s">
        <v>69</v>
      </c>
      <c r="F1766" s="285"/>
      <c r="G1766" s="26" t="s">
        <v>30</v>
      </c>
      <c r="H1766" s="27">
        <v>6.9999999999999994E-5</v>
      </c>
      <c r="I1766" s="28">
        <v>29293.94</v>
      </c>
      <c r="J1766" s="28">
        <v>2.0499999999999998</v>
      </c>
    </row>
    <row r="1767" spans="1:10" ht="25.5" x14ac:dyDescent="0.2">
      <c r="A1767" s="29"/>
      <c r="B1767" s="29"/>
      <c r="C1767" s="29"/>
      <c r="D1767" s="29"/>
      <c r="E1767" s="29" t="s">
        <v>44</v>
      </c>
      <c r="F1767" s="30">
        <v>0</v>
      </c>
      <c r="G1767" s="29" t="s">
        <v>45</v>
      </c>
      <c r="H1767" s="30">
        <v>0</v>
      </c>
      <c r="I1767" s="29" t="s">
        <v>46</v>
      </c>
      <c r="J1767" s="30">
        <v>0</v>
      </c>
    </row>
    <row r="1768" spans="1:10" ht="15" thickBot="1" x14ac:dyDescent="0.25">
      <c r="A1768" s="29"/>
      <c r="B1768" s="29"/>
      <c r="C1768" s="29"/>
      <c r="D1768" s="29"/>
      <c r="E1768" s="29" t="s">
        <v>47</v>
      </c>
      <c r="F1768" s="30">
        <v>1.76</v>
      </c>
      <c r="G1768" s="29"/>
      <c r="H1768" s="284" t="s">
        <v>48</v>
      </c>
      <c r="I1768" s="284"/>
      <c r="J1768" s="30">
        <v>9</v>
      </c>
    </row>
    <row r="1769" spans="1:10" ht="1.1499999999999999" customHeight="1" thickTop="1" x14ac:dyDescent="0.2">
      <c r="A1769" s="31"/>
      <c r="B1769" s="31"/>
      <c r="C1769" s="31"/>
      <c r="D1769" s="31"/>
      <c r="E1769" s="31"/>
      <c r="F1769" s="31"/>
      <c r="G1769" s="31"/>
      <c r="H1769" s="31"/>
      <c r="I1769" s="31"/>
      <c r="J1769" s="31"/>
    </row>
    <row r="1770" spans="1:10" ht="18" customHeight="1" x14ac:dyDescent="0.2">
      <c r="A1770" s="3"/>
      <c r="B1770" s="4" t="s">
        <v>19</v>
      </c>
      <c r="C1770" s="3" t="s">
        <v>20</v>
      </c>
      <c r="D1770" s="3" t="s">
        <v>6</v>
      </c>
      <c r="E1770" s="273" t="s">
        <v>33</v>
      </c>
      <c r="F1770" s="273"/>
      <c r="G1770" s="12" t="s">
        <v>21</v>
      </c>
      <c r="H1770" s="4" t="s">
        <v>22</v>
      </c>
      <c r="I1770" s="4" t="s">
        <v>23</v>
      </c>
      <c r="J1770" s="4" t="s">
        <v>7</v>
      </c>
    </row>
    <row r="1771" spans="1:10" ht="64.900000000000006" customHeight="1" x14ac:dyDescent="0.2">
      <c r="A1771" s="14" t="s">
        <v>34</v>
      </c>
      <c r="B1771" s="15" t="s">
        <v>1209</v>
      </c>
      <c r="C1771" s="14" t="s">
        <v>25</v>
      </c>
      <c r="D1771" s="14" t="s">
        <v>1210</v>
      </c>
      <c r="E1771" s="287" t="s">
        <v>50</v>
      </c>
      <c r="F1771" s="287"/>
      <c r="G1771" s="16" t="s">
        <v>29</v>
      </c>
      <c r="H1771" s="18">
        <v>1</v>
      </c>
      <c r="I1771" s="17">
        <v>31.92</v>
      </c>
      <c r="J1771" s="17">
        <v>31.92</v>
      </c>
    </row>
    <row r="1772" spans="1:10" ht="24" customHeight="1" x14ac:dyDescent="0.2">
      <c r="A1772" s="24" t="s">
        <v>39</v>
      </c>
      <c r="B1772" s="25" t="s">
        <v>102</v>
      </c>
      <c r="C1772" s="24" t="s">
        <v>25</v>
      </c>
      <c r="D1772" s="24" t="s">
        <v>103</v>
      </c>
      <c r="E1772" s="285" t="s">
        <v>40</v>
      </c>
      <c r="F1772" s="285"/>
      <c r="G1772" s="26" t="s">
        <v>58</v>
      </c>
      <c r="H1772" s="27">
        <v>7.88253</v>
      </c>
      <c r="I1772" s="28">
        <v>4.05</v>
      </c>
      <c r="J1772" s="28">
        <v>31.92</v>
      </c>
    </row>
    <row r="1773" spans="1:10" ht="25.5" x14ac:dyDescent="0.2">
      <c r="A1773" s="29"/>
      <c r="B1773" s="29"/>
      <c r="C1773" s="29"/>
      <c r="D1773" s="29"/>
      <c r="E1773" s="29" t="s">
        <v>44</v>
      </c>
      <c r="F1773" s="30">
        <v>0</v>
      </c>
      <c r="G1773" s="29" t="s">
        <v>45</v>
      </c>
      <c r="H1773" s="30">
        <v>0</v>
      </c>
      <c r="I1773" s="29" t="s">
        <v>46</v>
      </c>
      <c r="J1773" s="30">
        <v>0</v>
      </c>
    </row>
    <row r="1774" spans="1:10" ht="15" thickBot="1" x14ac:dyDescent="0.25">
      <c r="A1774" s="29"/>
      <c r="B1774" s="29"/>
      <c r="C1774" s="29"/>
      <c r="D1774" s="29"/>
      <c r="E1774" s="29" t="s">
        <v>47</v>
      </c>
      <c r="F1774" s="30">
        <v>7.79</v>
      </c>
      <c r="G1774" s="29"/>
      <c r="H1774" s="284" t="s">
        <v>48</v>
      </c>
      <c r="I1774" s="284"/>
      <c r="J1774" s="30">
        <v>39.71</v>
      </c>
    </row>
    <row r="1775" spans="1:10" ht="1.1499999999999999" customHeight="1" thickTop="1" x14ac:dyDescent="0.2">
      <c r="A1775" s="31"/>
      <c r="B1775" s="31"/>
      <c r="C1775" s="31"/>
      <c r="D1775" s="31"/>
      <c r="E1775" s="31"/>
      <c r="F1775" s="31"/>
      <c r="G1775" s="31"/>
      <c r="H1775" s="31"/>
      <c r="I1775" s="31"/>
      <c r="J1775" s="31"/>
    </row>
    <row r="1776" spans="1:10" ht="18" customHeight="1" x14ac:dyDescent="0.2">
      <c r="A1776" s="3"/>
      <c r="B1776" s="4" t="s">
        <v>19</v>
      </c>
      <c r="C1776" s="3" t="s">
        <v>20</v>
      </c>
      <c r="D1776" s="3" t="s">
        <v>6</v>
      </c>
      <c r="E1776" s="273" t="s">
        <v>33</v>
      </c>
      <c r="F1776" s="273"/>
      <c r="G1776" s="12" t="s">
        <v>21</v>
      </c>
      <c r="H1776" s="4" t="s">
        <v>22</v>
      </c>
      <c r="I1776" s="4" t="s">
        <v>23</v>
      </c>
      <c r="J1776" s="4" t="s">
        <v>7</v>
      </c>
    </row>
    <row r="1777" spans="1:10" ht="25.9" customHeight="1" x14ac:dyDescent="0.2">
      <c r="A1777" s="14" t="s">
        <v>34</v>
      </c>
      <c r="B1777" s="15" t="s">
        <v>475</v>
      </c>
      <c r="C1777" s="14" t="s">
        <v>25</v>
      </c>
      <c r="D1777" s="14" t="s">
        <v>476</v>
      </c>
      <c r="E1777" s="287" t="s">
        <v>36</v>
      </c>
      <c r="F1777" s="287"/>
      <c r="G1777" s="16" t="s">
        <v>29</v>
      </c>
      <c r="H1777" s="18">
        <v>1</v>
      </c>
      <c r="I1777" s="17">
        <v>15.68</v>
      </c>
      <c r="J1777" s="17">
        <v>15.68</v>
      </c>
    </row>
    <row r="1778" spans="1:10" ht="39" customHeight="1" x14ac:dyDescent="0.2">
      <c r="A1778" s="19" t="s">
        <v>35</v>
      </c>
      <c r="B1778" s="20" t="s">
        <v>571</v>
      </c>
      <c r="C1778" s="19" t="s">
        <v>25</v>
      </c>
      <c r="D1778" s="19" t="s">
        <v>572</v>
      </c>
      <c r="E1778" s="286" t="s">
        <v>36</v>
      </c>
      <c r="F1778" s="286"/>
      <c r="G1778" s="21" t="s">
        <v>29</v>
      </c>
      <c r="H1778" s="22">
        <v>1</v>
      </c>
      <c r="I1778" s="23">
        <v>0.11</v>
      </c>
      <c r="J1778" s="23">
        <v>0.11</v>
      </c>
    </row>
    <row r="1779" spans="1:10" ht="25.9" customHeight="1" x14ac:dyDescent="0.2">
      <c r="A1779" s="24" t="s">
        <v>39</v>
      </c>
      <c r="B1779" s="25" t="s">
        <v>74</v>
      </c>
      <c r="C1779" s="24" t="s">
        <v>25</v>
      </c>
      <c r="D1779" s="24" t="s">
        <v>203</v>
      </c>
      <c r="E1779" s="285" t="s">
        <v>75</v>
      </c>
      <c r="F1779" s="285"/>
      <c r="G1779" s="26" t="s">
        <v>29</v>
      </c>
      <c r="H1779" s="27">
        <v>1</v>
      </c>
      <c r="I1779" s="28">
        <v>0.42</v>
      </c>
      <c r="J1779" s="28">
        <v>0.42</v>
      </c>
    </row>
    <row r="1780" spans="1:10" ht="25.9" customHeight="1" x14ac:dyDescent="0.2">
      <c r="A1780" s="24" t="s">
        <v>39</v>
      </c>
      <c r="B1780" s="25" t="s">
        <v>76</v>
      </c>
      <c r="C1780" s="24" t="s">
        <v>25</v>
      </c>
      <c r="D1780" s="24" t="s">
        <v>204</v>
      </c>
      <c r="E1780" s="285" t="s">
        <v>77</v>
      </c>
      <c r="F1780" s="285"/>
      <c r="G1780" s="26" t="s">
        <v>29</v>
      </c>
      <c r="H1780" s="27">
        <v>1</v>
      </c>
      <c r="I1780" s="28">
        <v>0.63</v>
      </c>
      <c r="J1780" s="28">
        <v>0.63</v>
      </c>
    </row>
    <row r="1781" spans="1:10" ht="25.9" customHeight="1" x14ac:dyDescent="0.2">
      <c r="A1781" s="24" t="s">
        <v>39</v>
      </c>
      <c r="B1781" s="25" t="s">
        <v>78</v>
      </c>
      <c r="C1781" s="24" t="s">
        <v>25</v>
      </c>
      <c r="D1781" s="24" t="s">
        <v>193</v>
      </c>
      <c r="E1781" s="285" t="s">
        <v>75</v>
      </c>
      <c r="F1781" s="285"/>
      <c r="G1781" s="26" t="s">
        <v>29</v>
      </c>
      <c r="H1781" s="27">
        <v>1</v>
      </c>
      <c r="I1781" s="28">
        <v>0.99</v>
      </c>
      <c r="J1781" s="28">
        <v>0.99</v>
      </c>
    </row>
    <row r="1782" spans="1:10" ht="25.9" customHeight="1" x14ac:dyDescent="0.2">
      <c r="A1782" s="24" t="s">
        <v>39</v>
      </c>
      <c r="B1782" s="25" t="s">
        <v>79</v>
      </c>
      <c r="C1782" s="24" t="s">
        <v>25</v>
      </c>
      <c r="D1782" s="24" t="s">
        <v>194</v>
      </c>
      <c r="E1782" s="285" t="s">
        <v>80</v>
      </c>
      <c r="F1782" s="285"/>
      <c r="G1782" s="26" t="s">
        <v>29</v>
      </c>
      <c r="H1782" s="27">
        <v>1</v>
      </c>
      <c r="I1782" s="28">
        <v>0.01</v>
      </c>
      <c r="J1782" s="28">
        <v>0.01</v>
      </c>
    </row>
    <row r="1783" spans="1:10" ht="24" customHeight="1" x14ac:dyDescent="0.2">
      <c r="A1783" s="24" t="s">
        <v>39</v>
      </c>
      <c r="B1783" s="25" t="s">
        <v>573</v>
      </c>
      <c r="C1783" s="24" t="s">
        <v>25</v>
      </c>
      <c r="D1783" s="24" t="s">
        <v>574</v>
      </c>
      <c r="E1783" s="285" t="s">
        <v>72</v>
      </c>
      <c r="F1783" s="285"/>
      <c r="G1783" s="26" t="s">
        <v>29</v>
      </c>
      <c r="H1783" s="27">
        <v>1</v>
      </c>
      <c r="I1783" s="28">
        <v>12.8</v>
      </c>
      <c r="J1783" s="28">
        <v>12.8</v>
      </c>
    </row>
    <row r="1784" spans="1:10" ht="25.9" customHeight="1" x14ac:dyDescent="0.2">
      <c r="A1784" s="24" t="s">
        <v>39</v>
      </c>
      <c r="B1784" s="25" t="s">
        <v>93</v>
      </c>
      <c r="C1784" s="24" t="s">
        <v>25</v>
      </c>
      <c r="D1784" s="24" t="s">
        <v>94</v>
      </c>
      <c r="E1784" s="285" t="s">
        <v>69</v>
      </c>
      <c r="F1784" s="285"/>
      <c r="G1784" s="26" t="s">
        <v>29</v>
      </c>
      <c r="H1784" s="27">
        <v>1</v>
      </c>
      <c r="I1784" s="28">
        <v>0.01</v>
      </c>
      <c r="J1784" s="28">
        <v>0.01</v>
      </c>
    </row>
    <row r="1785" spans="1:10" ht="25.9" customHeight="1" x14ac:dyDescent="0.2">
      <c r="A1785" s="24" t="s">
        <v>39</v>
      </c>
      <c r="B1785" s="25" t="s">
        <v>95</v>
      </c>
      <c r="C1785" s="24" t="s">
        <v>25</v>
      </c>
      <c r="D1785" s="24" t="s">
        <v>96</v>
      </c>
      <c r="E1785" s="285" t="s">
        <v>69</v>
      </c>
      <c r="F1785" s="285"/>
      <c r="G1785" s="26" t="s">
        <v>29</v>
      </c>
      <c r="H1785" s="27">
        <v>1</v>
      </c>
      <c r="I1785" s="28">
        <v>0.71</v>
      </c>
      <c r="J1785" s="28">
        <v>0.71</v>
      </c>
    </row>
    <row r="1786" spans="1:10" ht="25.5" x14ac:dyDescent="0.2">
      <c r="A1786" s="29"/>
      <c r="B1786" s="29"/>
      <c r="C1786" s="29"/>
      <c r="D1786" s="29"/>
      <c r="E1786" s="29" t="s">
        <v>44</v>
      </c>
      <c r="F1786" s="30">
        <v>6.9524476000000002</v>
      </c>
      <c r="G1786" s="29" t="s">
        <v>45</v>
      </c>
      <c r="H1786" s="30">
        <v>5.96</v>
      </c>
      <c r="I1786" s="29" t="s">
        <v>46</v>
      </c>
      <c r="J1786" s="30">
        <v>12.91</v>
      </c>
    </row>
    <row r="1787" spans="1:10" ht="15" thickBot="1" x14ac:dyDescent="0.25">
      <c r="A1787" s="29"/>
      <c r="B1787" s="29"/>
      <c r="C1787" s="29"/>
      <c r="D1787" s="29"/>
      <c r="E1787" s="29" t="s">
        <v>47</v>
      </c>
      <c r="F1787" s="30">
        <v>3.82</v>
      </c>
      <c r="G1787" s="29"/>
      <c r="H1787" s="284" t="s">
        <v>48</v>
      </c>
      <c r="I1787" s="284"/>
      <c r="J1787" s="30">
        <v>19.5</v>
      </c>
    </row>
    <row r="1788" spans="1:10" ht="1.1499999999999999" customHeight="1" thickTop="1" x14ac:dyDescent="0.2">
      <c r="A1788" s="31"/>
      <c r="B1788" s="31"/>
      <c r="C1788" s="31"/>
      <c r="D1788" s="31"/>
      <c r="E1788" s="31"/>
      <c r="F1788" s="31"/>
      <c r="G1788" s="31"/>
      <c r="H1788" s="31"/>
      <c r="I1788" s="31"/>
      <c r="J1788" s="31"/>
    </row>
    <row r="1789" spans="1:10" ht="18" customHeight="1" x14ac:dyDescent="0.2">
      <c r="A1789" s="3"/>
      <c r="B1789" s="4" t="s">
        <v>19</v>
      </c>
      <c r="C1789" s="3" t="s">
        <v>20</v>
      </c>
      <c r="D1789" s="3" t="s">
        <v>6</v>
      </c>
      <c r="E1789" s="273" t="s">
        <v>33</v>
      </c>
      <c r="F1789" s="273"/>
      <c r="G1789" s="12" t="s">
        <v>21</v>
      </c>
      <c r="H1789" s="4" t="s">
        <v>22</v>
      </c>
      <c r="I1789" s="4" t="s">
        <v>23</v>
      </c>
      <c r="J1789" s="4" t="s">
        <v>7</v>
      </c>
    </row>
    <row r="1790" spans="1:10" ht="25.9" customHeight="1" x14ac:dyDescent="0.2">
      <c r="A1790" s="14" t="s">
        <v>34</v>
      </c>
      <c r="B1790" s="15" t="s">
        <v>1237</v>
      </c>
      <c r="C1790" s="14" t="s">
        <v>25</v>
      </c>
      <c r="D1790" s="14" t="s">
        <v>1238</v>
      </c>
      <c r="E1790" s="287" t="s">
        <v>36</v>
      </c>
      <c r="F1790" s="287"/>
      <c r="G1790" s="16" t="s">
        <v>29</v>
      </c>
      <c r="H1790" s="18">
        <v>1</v>
      </c>
      <c r="I1790" s="17">
        <v>20.88</v>
      </c>
      <c r="J1790" s="17">
        <v>20.88</v>
      </c>
    </row>
    <row r="1791" spans="1:10" ht="25.9" customHeight="1" x14ac:dyDescent="0.2">
      <c r="A1791" s="19" t="s">
        <v>35</v>
      </c>
      <c r="B1791" s="20" t="s">
        <v>1233</v>
      </c>
      <c r="C1791" s="19" t="s">
        <v>25</v>
      </c>
      <c r="D1791" s="19" t="s">
        <v>1234</v>
      </c>
      <c r="E1791" s="286" t="s">
        <v>36</v>
      </c>
      <c r="F1791" s="286"/>
      <c r="G1791" s="21" t="s">
        <v>29</v>
      </c>
      <c r="H1791" s="22">
        <v>1</v>
      </c>
      <c r="I1791" s="23">
        <v>0.21</v>
      </c>
      <c r="J1791" s="23">
        <v>0.21</v>
      </c>
    </row>
    <row r="1792" spans="1:10" ht="24" customHeight="1" x14ac:dyDescent="0.2">
      <c r="A1792" s="24" t="s">
        <v>39</v>
      </c>
      <c r="B1792" s="25" t="s">
        <v>1235</v>
      </c>
      <c r="C1792" s="24" t="s">
        <v>25</v>
      </c>
      <c r="D1792" s="24" t="s">
        <v>1236</v>
      </c>
      <c r="E1792" s="285" t="s">
        <v>72</v>
      </c>
      <c r="F1792" s="285"/>
      <c r="G1792" s="26" t="s">
        <v>29</v>
      </c>
      <c r="H1792" s="27">
        <v>1</v>
      </c>
      <c r="I1792" s="28">
        <v>17.899999999999999</v>
      </c>
      <c r="J1792" s="28">
        <v>17.899999999999999</v>
      </c>
    </row>
    <row r="1793" spans="1:10" ht="25.9" customHeight="1" x14ac:dyDescent="0.2">
      <c r="A1793" s="24" t="s">
        <v>39</v>
      </c>
      <c r="B1793" s="25" t="s">
        <v>74</v>
      </c>
      <c r="C1793" s="24" t="s">
        <v>25</v>
      </c>
      <c r="D1793" s="24" t="s">
        <v>203</v>
      </c>
      <c r="E1793" s="285" t="s">
        <v>75</v>
      </c>
      <c r="F1793" s="285"/>
      <c r="G1793" s="26" t="s">
        <v>29</v>
      </c>
      <c r="H1793" s="27">
        <v>1</v>
      </c>
      <c r="I1793" s="28">
        <v>0.42</v>
      </c>
      <c r="J1793" s="28">
        <v>0.42</v>
      </c>
    </row>
    <row r="1794" spans="1:10" ht="25.9" customHeight="1" x14ac:dyDescent="0.2">
      <c r="A1794" s="24" t="s">
        <v>39</v>
      </c>
      <c r="B1794" s="25" t="s">
        <v>76</v>
      </c>
      <c r="C1794" s="24" t="s">
        <v>25</v>
      </c>
      <c r="D1794" s="24" t="s">
        <v>204</v>
      </c>
      <c r="E1794" s="285" t="s">
        <v>77</v>
      </c>
      <c r="F1794" s="285"/>
      <c r="G1794" s="26" t="s">
        <v>29</v>
      </c>
      <c r="H1794" s="27">
        <v>1</v>
      </c>
      <c r="I1794" s="28">
        <v>0.63</v>
      </c>
      <c r="J1794" s="28">
        <v>0.63</v>
      </c>
    </row>
    <row r="1795" spans="1:10" ht="25.9" customHeight="1" x14ac:dyDescent="0.2">
      <c r="A1795" s="24" t="s">
        <v>39</v>
      </c>
      <c r="B1795" s="25" t="s">
        <v>78</v>
      </c>
      <c r="C1795" s="24" t="s">
        <v>25</v>
      </c>
      <c r="D1795" s="24" t="s">
        <v>193</v>
      </c>
      <c r="E1795" s="285" t="s">
        <v>75</v>
      </c>
      <c r="F1795" s="285"/>
      <c r="G1795" s="26" t="s">
        <v>29</v>
      </c>
      <c r="H1795" s="27">
        <v>1</v>
      </c>
      <c r="I1795" s="28">
        <v>0.99</v>
      </c>
      <c r="J1795" s="28">
        <v>0.99</v>
      </c>
    </row>
    <row r="1796" spans="1:10" ht="25.9" customHeight="1" x14ac:dyDescent="0.2">
      <c r="A1796" s="24" t="s">
        <v>39</v>
      </c>
      <c r="B1796" s="25" t="s">
        <v>79</v>
      </c>
      <c r="C1796" s="24" t="s">
        <v>25</v>
      </c>
      <c r="D1796" s="24" t="s">
        <v>194</v>
      </c>
      <c r="E1796" s="285" t="s">
        <v>80</v>
      </c>
      <c r="F1796" s="285"/>
      <c r="G1796" s="26" t="s">
        <v>29</v>
      </c>
      <c r="H1796" s="27">
        <v>1</v>
      </c>
      <c r="I1796" s="28">
        <v>0.01</v>
      </c>
      <c r="J1796" s="28">
        <v>0.01</v>
      </c>
    </row>
    <row r="1797" spans="1:10" ht="25.9" customHeight="1" x14ac:dyDescent="0.2">
      <c r="A1797" s="24" t="s">
        <v>39</v>
      </c>
      <c r="B1797" s="25" t="s">
        <v>93</v>
      </c>
      <c r="C1797" s="24" t="s">
        <v>25</v>
      </c>
      <c r="D1797" s="24" t="s">
        <v>94</v>
      </c>
      <c r="E1797" s="285" t="s">
        <v>69</v>
      </c>
      <c r="F1797" s="285"/>
      <c r="G1797" s="26" t="s">
        <v>29</v>
      </c>
      <c r="H1797" s="27">
        <v>1</v>
      </c>
      <c r="I1797" s="28">
        <v>0.01</v>
      </c>
      <c r="J1797" s="28">
        <v>0.01</v>
      </c>
    </row>
    <row r="1798" spans="1:10" ht="25.9" customHeight="1" x14ac:dyDescent="0.2">
      <c r="A1798" s="24" t="s">
        <v>39</v>
      </c>
      <c r="B1798" s="25" t="s">
        <v>95</v>
      </c>
      <c r="C1798" s="24" t="s">
        <v>25</v>
      </c>
      <c r="D1798" s="24" t="s">
        <v>96</v>
      </c>
      <c r="E1798" s="285" t="s">
        <v>69</v>
      </c>
      <c r="F1798" s="285"/>
      <c r="G1798" s="26" t="s">
        <v>29</v>
      </c>
      <c r="H1798" s="27">
        <v>1</v>
      </c>
      <c r="I1798" s="28">
        <v>0.71</v>
      </c>
      <c r="J1798" s="28">
        <v>0.71</v>
      </c>
    </row>
    <row r="1799" spans="1:10" ht="25.5" x14ac:dyDescent="0.2">
      <c r="A1799" s="29"/>
      <c r="B1799" s="29"/>
      <c r="C1799" s="29"/>
      <c r="D1799" s="29"/>
      <c r="E1799" s="29" t="s">
        <v>44</v>
      </c>
      <c r="F1799" s="30">
        <v>9.7528138000000002</v>
      </c>
      <c r="G1799" s="29" t="s">
        <v>45</v>
      </c>
      <c r="H1799" s="30">
        <v>8.36</v>
      </c>
      <c r="I1799" s="29" t="s">
        <v>46</v>
      </c>
      <c r="J1799" s="30">
        <v>18.11</v>
      </c>
    </row>
    <row r="1800" spans="1:10" ht="15" thickBot="1" x14ac:dyDescent="0.25">
      <c r="A1800" s="29"/>
      <c r="B1800" s="29"/>
      <c r="C1800" s="29"/>
      <c r="D1800" s="29"/>
      <c r="E1800" s="29" t="s">
        <v>47</v>
      </c>
      <c r="F1800" s="30">
        <v>5.09</v>
      </c>
      <c r="G1800" s="29"/>
      <c r="H1800" s="284" t="s">
        <v>48</v>
      </c>
      <c r="I1800" s="284"/>
      <c r="J1800" s="30">
        <v>25.97</v>
      </c>
    </row>
    <row r="1801" spans="1:10" ht="1.1499999999999999" customHeight="1" thickTop="1" x14ac:dyDescent="0.2">
      <c r="A1801" s="31"/>
      <c r="B1801" s="31"/>
      <c r="C1801" s="31"/>
      <c r="D1801" s="31"/>
      <c r="E1801" s="31"/>
      <c r="F1801" s="31"/>
      <c r="G1801" s="31"/>
      <c r="H1801" s="31"/>
      <c r="I1801" s="31"/>
      <c r="J1801" s="31"/>
    </row>
    <row r="1802" spans="1:10" ht="18" customHeight="1" x14ac:dyDescent="0.2">
      <c r="A1802" s="3"/>
      <c r="B1802" s="4" t="s">
        <v>19</v>
      </c>
      <c r="C1802" s="3" t="s">
        <v>20</v>
      </c>
      <c r="D1802" s="3" t="s">
        <v>6</v>
      </c>
      <c r="E1802" s="273" t="s">
        <v>33</v>
      </c>
      <c r="F1802" s="273"/>
      <c r="G1802" s="12" t="s">
        <v>21</v>
      </c>
      <c r="H1802" s="4" t="s">
        <v>22</v>
      </c>
      <c r="I1802" s="4" t="s">
        <v>23</v>
      </c>
      <c r="J1802" s="4" t="s">
        <v>7</v>
      </c>
    </row>
    <row r="1803" spans="1:10" ht="24" customHeight="1" x14ac:dyDescent="0.2">
      <c r="A1803" s="14" t="s">
        <v>34</v>
      </c>
      <c r="B1803" s="15" t="s">
        <v>601</v>
      </c>
      <c r="C1803" s="14" t="s">
        <v>25</v>
      </c>
      <c r="D1803" s="14" t="s">
        <v>602</v>
      </c>
      <c r="E1803" s="287" t="s">
        <v>36</v>
      </c>
      <c r="F1803" s="287"/>
      <c r="G1803" s="16" t="s">
        <v>29</v>
      </c>
      <c r="H1803" s="18">
        <v>1</v>
      </c>
      <c r="I1803" s="17">
        <v>15.34</v>
      </c>
      <c r="J1803" s="17">
        <v>15.34</v>
      </c>
    </row>
    <row r="1804" spans="1:10" ht="25.9" customHeight="1" x14ac:dyDescent="0.2">
      <c r="A1804" s="19" t="s">
        <v>35</v>
      </c>
      <c r="B1804" s="20" t="s">
        <v>575</v>
      </c>
      <c r="C1804" s="19" t="s">
        <v>25</v>
      </c>
      <c r="D1804" s="19" t="s">
        <v>576</v>
      </c>
      <c r="E1804" s="286" t="s">
        <v>36</v>
      </c>
      <c r="F1804" s="286"/>
      <c r="G1804" s="21" t="s">
        <v>29</v>
      </c>
      <c r="H1804" s="22">
        <v>1</v>
      </c>
      <c r="I1804" s="23">
        <v>0.21</v>
      </c>
      <c r="J1804" s="23">
        <v>0.21</v>
      </c>
    </row>
    <row r="1805" spans="1:10" ht="24" customHeight="1" x14ac:dyDescent="0.2">
      <c r="A1805" s="24" t="s">
        <v>39</v>
      </c>
      <c r="B1805" s="25" t="s">
        <v>577</v>
      </c>
      <c r="C1805" s="24" t="s">
        <v>25</v>
      </c>
      <c r="D1805" s="24" t="s">
        <v>578</v>
      </c>
      <c r="E1805" s="285" t="s">
        <v>72</v>
      </c>
      <c r="F1805" s="285"/>
      <c r="G1805" s="26" t="s">
        <v>29</v>
      </c>
      <c r="H1805" s="27">
        <v>1</v>
      </c>
      <c r="I1805" s="28">
        <v>12.36</v>
      </c>
      <c r="J1805" s="28">
        <v>12.36</v>
      </c>
    </row>
    <row r="1806" spans="1:10" ht="25.9" customHeight="1" x14ac:dyDescent="0.2">
      <c r="A1806" s="24" t="s">
        <v>39</v>
      </c>
      <c r="B1806" s="25" t="s">
        <v>74</v>
      </c>
      <c r="C1806" s="24" t="s">
        <v>25</v>
      </c>
      <c r="D1806" s="24" t="s">
        <v>203</v>
      </c>
      <c r="E1806" s="285" t="s">
        <v>75</v>
      </c>
      <c r="F1806" s="285"/>
      <c r="G1806" s="26" t="s">
        <v>29</v>
      </c>
      <c r="H1806" s="27">
        <v>1</v>
      </c>
      <c r="I1806" s="28">
        <v>0.42</v>
      </c>
      <c r="J1806" s="28">
        <v>0.42</v>
      </c>
    </row>
    <row r="1807" spans="1:10" ht="25.9" customHeight="1" x14ac:dyDescent="0.2">
      <c r="A1807" s="24" t="s">
        <v>39</v>
      </c>
      <c r="B1807" s="25" t="s">
        <v>76</v>
      </c>
      <c r="C1807" s="24" t="s">
        <v>25</v>
      </c>
      <c r="D1807" s="24" t="s">
        <v>204</v>
      </c>
      <c r="E1807" s="285" t="s">
        <v>77</v>
      </c>
      <c r="F1807" s="285"/>
      <c r="G1807" s="26" t="s">
        <v>29</v>
      </c>
      <c r="H1807" s="27">
        <v>1</v>
      </c>
      <c r="I1807" s="28">
        <v>0.63</v>
      </c>
      <c r="J1807" s="28">
        <v>0.63</v>
      </c>
    </row>
    <row r="1808" spans="1:10" ht="25.9" customHeight="1" x14ac:dyDescent="0.2">
      <c r="A1808" s="24" t="s">
        <v>39</v>
      </c>
      <c r="B1808" s="25" t="s">
        <v>78</v>
      </c>
      <c r="C1808" s="24" t="s">
        <v>25</v>
      </c>
      <c r="D1808" s="24" t="s">
        <v>193</v>
      </c>
      <c r="E1808" s="285" t="s">
        <v>75</v>
      </c>
      <c r="F1808" s="285"/>
      <c r="G1808" s="26" t="s">
        <v>29</v>
      </c>
      <c r="H1808" s="27">
        <v>1</v>
      </c>
      <c r="I1808" s="28">
        <v>0.99</v>
      </c>
      <c r="J1808" s="28">
        <v>0.99</v>
      </c>
    </row>
    <row r="1809" spans="1:10" ht="25.9" customHeight="1" x14ac:dyDescent="0.2">
      <c r="A1809" s="24" t="s">
        <v>39</v>
      </c>
      <c r="B1809" s="25" t="s">
        <v>79</v>
      </c>
      <c r="C1809" s="24" t="s">
        <v>25</v>
      </c>
      <c r="D1809" s="24" t="s">
        <v>194</v>
      </c>
      <c r="E1809" s="285" t="s">
        <v>80</v>
      </c>
      <c r="F1809" s="285"/>
      <c r="G1809" s="26" t="s">
        <v>29</v>
      </c>
      <c r="H1809" s="27">
        <v>1</v>
      </c>
      <c r="I1809" s="28">
        <v>0.01</v>
      </c>
      <c r="J1809" s="28">
        <v>0.01</v>
      </c>
    </row>
    <row r="1810" spans="1:10" ht="25.9" customHeight="1" x14ac:dyDescent="0.2">
      <c r="A1810" s="24" t="s">
        <v>39</v>
      </c>
      <c r="B1810" s="25" t="s">
        <v>93</v>
      </c>
      <c r="C1810" s="24" t="s">
        <v>25</v>
      </c>
      <c r="D1810" s="24" t="s">
        <v>94</v>
      </c>
      <c r="E1810" s="285" t="s">
        <v>69</v>
      </c>
      <c r="F1810" s="285"/>
      <c r="G1810" s="26" t="s">
        <v>29</v>
      </c>
      <c r="H1810" s="27">
        <v>1</v>
      </c>
      <c r="I1810" s="28">
        <v>0.01</v>
      </c>
      <c r="J1810" s="28">
        <v>0.01</v>
      </c>
    </row>
    <row r="1811" spans="1:10" ht="25.9" customHeight="1" x14ac:dyDescent="0.2">
      <c r="A1811" s="24" t="s">
        <v>39</v>
      </c>
      <c r="B1811" s="25" t="s">
        <v>95</v>
      </c>
      <c r="C1811" s="24" t="s">
        <v>25</v>
      </c>
      <c r="D1811" s="24" t="s">
        <v>96</v>
      </c>
      <c r="E1811" s="285" t="s">
        <v>69</v>
      </c>
      <c r="F1811" s="285"/>
      <c r="G1811" s="26" t="s">
        <v>29</v>
      </c>
      <c r="H1811" s="27">
        <v>1</v>
      </c>
      <c r="I1811" s="28">
        <v>0.71</v>
      </c>
      <c r="J1811" s="28">
        <v>0.71</v>
      </c>
    </row>
    <row r="1812" spans="1:10" ht="25.5" x14ac:dyDescent="0.2">
      <c r="A1812" s="29"/>
      <c r="B1812" s="29"/>
      <c r="C1812" s="29"/>
      <c r="D1812" s="29"/>
      <c r="E1812" s="29" t="s">
        <v>44</v>
      </c>
      <c r="F1812" s="30">
        <v>6.7693468000000001</v>
      </c>
      <c r="G1812" s="29" t="s">
        <v>45</v>
      </c>
      <c r="H1812" s="30">
        <v>5.8</v>
      </c>
      <c r="I1812" s="29" t="s">
        <v>46</v>
      </c>
      <c r="J1812" s="30">
        <v>12.57</v>
      </c>
    </row>
    <row r="1813" spans="1:10" ht="15" thickBot="1" x14ac:dyDescent="0.25">
      <c r="A1813" s="29"/>
      <c r="B1813" s="29"/>
      <c r="C1813" s="29"/>
      <c r="D1813" s="29"/>
      <c r="E1813" s="29" t="s">
        <v>47</v>
      </c>
      <c r="F1813" s="30">
        <v>3.74</v>
      </c>
      <c r="G1813" s="29"/>
      <c r="H1813" s="284" t="s">
        <v>48</v>
      </c>
      <c r="I1813" s="284"/>
      <c r="J1813" s="30">
        <v>19.079999999999998</v>
      </c>
    </row>
    <row r="1814" spans="1:10" ht="1.1499999999999999" customHeight="1" thickTop="1" x14ac:dyDescent="0.2">
      <c r="A1814" s="31"/>
      <c r="B1814" s="31"/>
      <c r="C1814" s="31"/>
      <c r="D1814" s="31"/>
      <c r="E1814" s="31"/>
      <c r="F1814" s="31"/>
      <c r="G1814" s="31"/>
      <c r="H1814" s="31"/>
      <c r="I1814" s="31"/>
      <c r="J1814" s="31"/>
    </row>
    <row r="1815" spans="1:10" ht="18" customHeight="1" x14ac:dyDescent="0.2">
      <c r="A1815" s="3"/>
      <c r="B1815" s="4" t="s">
        <v>19</v>
      </c>
      <c r="C1815" s="3" t="s">
        <v>20</v>
      </c>
      <c r="D1815" s="3" t="s">
        <v>6</v>
      </c>
      <c r="E1815" s="273" t="s">
        <v>33</v>
      </c>
      <c r="F1815" s="273"/>
      <c r="G1815" s="12" t="s">
        <v>21</v>
      </c>
      <c r="H1815" s="4" t="s">
        <v>22</v>
      </c>
      <c r="I1815" s="4" t="s">
        <v>23</v>
      </c>
      <c r="J1815" s="4" t="s">
        <v>7</v>
      </c>
    </row>
    <row r="1816" spans="1:10" ht="24" customHeight="1" x14ac:dyDescent="0.2">
      <c r="A1816" s="14" t="s">
        <v>34</v>
      </c>
      <c r="B1816" s="15" t="s">
        <v>803</v>
      </c>
      <c r="C1816" s="14" t="s">
        <v>25</v>
      </c>
      <c r="D1816" s="14" t="s">
        <v>804</v>
      </c>
      <c r="E1816" s="287" t="s">
        <v>36</v>
      </c>
      <c r="F1816" s="287"/>
      <c r="G1816" s="16" t="s">
        <v>29</v>
      </c>
      <c r="H1816" s="18">
        <v>1</v>
      </c>
      <c r="I1816" s="17">
        <v>15.34</v>
      </c>
      <c r="J1816" s="17">
        <v>15.34</v>
      </c>
    </row>
    <row r="1817" spans="1:10" ht="25.9" customHeight="1" x14ac:dyDescent="0.2">
      <c r="A1817" s="19" t="s">
        <v>35</v>
      </c>
      <c r="B1817" s="20" t="s">
        <v>791</v>
      </c>
      <c r="C1817" s="19" t="s">
        <v>25</v>
      </c>
      <c r="D1817" s="19" t="s">
        <v>792</v>
      </c>
      <c r="E1817" s="286" t="s">
        <v>36</v>
      </c>
      <c r="F1817" s="286"/>
      <c r="G1817" s="21" t="s">
        <v>29</v>
      </c>
      <c r="H1817" s="22">
        <v>1</v>
      </c>
      <c r="I1817" s="23">
        <v>0.21</v>
      </c>
      <c r="J1817" s="23">
        <v>0.21</v>
      </c>
    </row>
    <row r="1818" spans="1:10" ht="24" customHeight="1" x14ac:dyDescent="0.2">
      <c r="A1818" s="24" t="s">
        <v>39</v>
      </c>
      <c r="B1818" s="25" t="s">
        <v>793</v>
      </c>
      <c r="C1818" s="24" t="s">
        <v>25</v>
      </c>
      <c r="D1818" s="24" t="s">
        <v>794</v>
      </c>
      <c r="E1818" s="285" t="s">
        <v>72</v>
      </c>
      <c r="F1818" s="285"/>
      <c r="G1818" s="26" t="s">
        <v>29</v>
      </c>
      <c r="H1818" s="27">
        <v>1</v>
      </c>
      <c r="I1818" s="28">
        <v>12.36</v>
      </c>
      <c r="J1818" s="28">
        <v>12.36</v>
      </c>
    </row>
    <row r="1819" spans="1:10" ht="25.9" customHeight="1" x14ac:dyDescent="0.2">
      <c r="A1819" s="24" t="s">
        <v>39</v>
      </c>
      <c r="B1819" s="25" t="s">
        <v>74</v>
      </c>
      <c r="C1819" s="24" t="s">
        <v>25</v>
      </c>
      <c r="D1819" s="24" t="s">
        <v>203</v>
      </c>
      <c r="E1819" s="285" t="s">
        <v>75</v>
      </c>
      <c r="F1819" s="285"/>
      <c r="G1819" s="26" t="s">
        <v>29</v>
      </c>
      <c r="H1819" s="27">
        <v>1</v>
      </c>
      <c r="I1819" s="28">
        <v>0.42</v>
      </c>
      <c r="J1819" s="28">
        <v>0.42</v>
      </c>
    </row>
    <row r="1820" spans="1:10" ht="25.9" customHeight="1" x14ac:dyDescent="0.2">
      <c r="A1820" s="24" t="s">
        <v>39</v>
      </c>
      <c r="B1820" s="25" t="s">
        <v>76</v>
      </c>
      <c r="C1820" s="24" t="s">
        <v>25</v>
      </c>
      <c r="D1820" s="24" t="s">
        <v>204</v>
      </c>
      <c r="E1820" s="285" t="s">
        <v>77</v>
      </c>
      <c r="F1820" s="285"/>
      <c r="G1820" s="26" t="s">
        <v>29</v>
      </c>
      <c r="H1820" s="27">
        <v>1</v>
      </c>
      <c r="I1820" s="28">
        <v>0.63</v>
      </c>
      <c r="J1820" s="28">
        <v>0.63</v>
      </c>
    </row>
    <row r="1821" spans="1:10" ht="25.9" customHeight="1" x14ac:dyDescent="0.2">
      <c r="A1821" s="24" t="s">
        <v>39</v>
      </c>
      <c r="B1821" s="25" t="s">
        <v>78</v>
      </c>
      <c r="C1821" s="24" t="s">
        <v>25</v>
      </c>
      <c r="D1821" s="24" t="s">
        <v>193</v>
      </c>
      <c r="E1821" s="285" t="s">
        <v>75</v>
      </c>
      <c r="F1821" s="285"/>
      <c r="G1821" s="26" t="s">
        <v>29</v>
      </c>
      <c r="H1821" s="27">
        <v>1</v>
      </c>
      <c r="I1821" s="28">
        <v>0.99</v>
      </c>
      <c r="J1821" s="28">
        <v>0.99</v>
      </c>
    </row>
    <row r="1822" spans="1:10" ht="25.9" customHeight="1" x14ac:dyDescent="0.2">
      <c r="A1822" s="24" t="s">
        <v>39</v>
      </c>
      <c r="B1822" s="25" t="s">
        <v>79</v>
      </c>
      <c r="C1822" s="24" t="s">
        <v>25</v>
      </c>
      <c r="D1822" s="24" t="s">
        <v>194</v>
      </c>
      <c r="E1822" s="285" t="s">
        <v>80</v>
      </c>
      <c r="F1822" s="285"/>
      <c r="G1822" s="26" t="s">
        <v>29</v>
      </c>
      <c r="H1822" s="27">
        <v>1</v>
      </c>
      <c r="I1822" s="28">
        <v>0.01</v>
      </c>
      <c r="J1822" s="28">
        <v>0.01</v>
      </c>
    </row>
    <row r="1823" spans="1:10" ht="25.9" customHeight="1" x14ac:dyDescent="0.2">
      <c r="A1823" s="24" t="s">
        <v>39</v>
      </c>
      <c r="B1823" s="25" t="s">
        <v>93</v>
      </c>
      <c r="C1823" s="24" t="s">
        <v>25</v>
      </c>
      <c r="D1823" s="24" t="s">
        <v>94</v>
      </c>
      <c r="E1823" s="285" t="s">
        <v>69</v>
      </c>
      <c r="F1823" s="285"/>
      <c r="G1823" s="26" t="s">
        <v>29</v>
      </c>
      <c r="H1823" s="27">
        <v>1</v>
      </c>
      <c r="I1823" s="28">
        <v>0.01</v>
      </c>
      <c r="J1823" s="28">
        <v>0.01</v>
      </c>
    </row>
    <row r="1824" spans="1:10" ht="25.9" customHeight="1" x14ac:dyDescent="0.2">
      <c r="A1824" s="24" t="s">
        <v>39</v>
      </c>
      <c r="B1824" s="25" t="s">
        <v>95</v>
      </c>
      <c r="C1824" s="24" t="s">
        <v>25</v>
      </c>
      <c r="D1824" s="24" t="s">
        <v>96</v>
      </c>
      <c r="E1824" s="285" t="s">
        <v>69</v>
      </c>
      <c r="F1824" s="285"/>
      <c r="G1824" s="26" t="s">
        <v>29</v>
      </c>
      <c r="H1824" s="27">
        <v>1</v>
      </c>
      <c r="I1824" s="28">
        <v>0.71</v>
      </c>
      <c r="J1824" s="28">
        <v>0.71</v>
      </c>
    </row>
    <row r="1825" spans="1:10" ht="25.5" x14ac:dyDescent="0.2">
      <c r="A1825" s="29"/>
      <c r="B1825" s="29"/>
      <c r="C1825" s="29"/>
      <c r="D1825" s="29"/>
      <c r="E1825" s="29" t="s">
        <v>44</v>
      </c>
      <c r="F1825" s="30">
        <v>6.7693468000000001</v>
      </c>
      <c r="G1825" s="29" t="s">
        <v>45</v>
      </c>
      <c r="H1825" s="30">
        <v>5.8</v>
      </c>
      <c r="I1825" s="29" t="s">
        <v>46</v>
      </c>
      <c r="J1825" s="30">
        <v>12.57</v>
      </c>
    </row>
    <row r="1826" spans="1:10" ht="15" thickBot="1" x14ac:dyDescent="0.25">
      <c r="A1826" s="29"/>
      <c r="B1826" s="29"/>
      <c r="C1826" s="29"/>
      <c r="D1826" s="29"/>
      <c r="E1826" s="29" t="s">
        <v>47</v>
      </c>
      <c r="F1826" s="30">
        <v>3.74</v>
      </c>
      <c r="G1826" s="29"/>
      <c r="H1826" s="284" t="s">
        <v>48</v>
      </c>
      <c r="I1826" s="284"/>
      <c r="J1826" s="30">
        <v>19.079999999999998</v>
      </c>
    </row>
    <row r="1827" spans="1:10" ht="1.1499999999999999" customHeight="1" thickTop="1" x14ac:dyDescent="0.2">
      <c r="A1827" s="31"/>
      <c r="B1827" s="31"/>
      <c r="C1827" s="31"/>
      <c r="D1827" s="31"/>
      <c r="E1827" s="31"/>
      <c r="F1827" s="31"/>
      <c r="G1827" s="31"/>
      <c r="H1827" s="31"/>
      <c r="I1827" s="31"/>
      <c r="J1827" s="31"/>
    </row>
    <row r="1828" spans="1:10" ht="18" customHeight="1" x14ac:dyDescent="0.2">
      <c r="A1828" s="3"/>
      <c r="B1828" s="4" t="s">
        <v>19</v>
      </c>
      <c r="C1828" s="3" t="s">
        <v>20</v>
      </c>
      <c r="D1828" s="3" t="s">
        <v>6</v>
      </c>
      <c r="E1828" s="273" t="s">
        <v>33</v>
      </c>
      <c r="F1828" s="273"/>
      <c r="G1828" s="12" t="s">
        <v>21</v>
      </c>
      <c r="H1828" s="4" t="s">
        <v>22</v>
      </c>
      <c r="I1828" s="4" t="s">
        <v>23</v>
      </c>
      <c r="J1828" s="4" t="s">
        <v>7</v>
      </c>
    </row>
    <row r="1829" spans="1:10" ht="25.9" customHeight="1" x14ac:dyDescent="0.2">
      <c r="A1829" s="14" t="s">
        <v>34</v>
      </c>
      <c r="B1829" s="15" t="s">
        <v>539</v>
      </c>
      <c r="C1829" s="14" t="s">
        <v>25</v>
      </c>
      <c r="D1829" s="14" t="s">
        <v>540</v>
      </c>
      <c r="E1829" s="287" t="s">
        <v>36</v>
      </c>
      <c r="F1829" s="287"/>
      <c r="G1829" s="16" t="s">
        <v>29</v>
      </c>
      <c r="H1829" s="18">
        <v>1</v>
      </c>
      <c r="I1829" s="17">
        <v>18.329999999999998</v>
      </c>
      <c r="J1829" s="17">
        <v>18.329999999999998</v>
      </c>
    </row>
    <row r="1830" spans="1:10" ht="25.9" customHeight="1" x14ac:dyDescent="0.2">
      <c r="A1830" s="19" t="s">
        <v>35</v>
      </c>
      <c r="B1830" s="20" t="s">
        <v>579</v>
      </c>
      <c r="C1830" s="19" t="s">
        <v>25</v>
      </c>
      <c r="D1830" s="19" t="s">
        <v>580</v>
      </c>
      <c r="E1830" s="286" t="s">
        <v>36</v>
      </c>
      <c r="F1830" s="286"/>
      <c r="G1830" s="21" t="s">
        <v>29</v>
      </c>
      <c r="H1830" s="22">
        <v>1</v>
      </c>
      <c r="I1830" s="23">
        <v>0.18</v>
      </c>
      <c r="J1830" s="23">
        <v>0.18</v>
      </c>
    </row>
    <row r="1831" spans="1:10" ht="25.9" customHeight="1" x14ac:dyDescent="0.2">
      <c r="A1831" s="24" t="s">
        <v>39</v>
      </c>
      <c r="B1831" s="25" t="s">
        <v>581</v>
      </c>
      <c r="C1831" s="24" t="s">
        <v>25</v>
      </c>
      <c r="D1831" s="24" t="s">
        <v>582</v>
      </c>
      <c r="E1831" s="285" t="s">
        <v>72</v>
      </c>
      <c r="F1831" s="285"/>
      <c r="G1831" s="26" t="s">
        <v>29</v>
      </c>
      <c r="H1831" s="27">
        <v>1</v>
      </c>
      <c r="I1831" s="28">
        <v>15.38</v>
      </c>
      <c r="J1831" s="28">
        <v>15.38</v>
      </c>
    </row>
    <row r="1832" spans="1:10" ht="25.9" customHeight="1" x14ac:dyDescent="0.2">
      <c r="A1832" s="24" t="s">
        <v>39</v>
      </c>
      <c r="B1832" s="25" t="s">
        <v>74</v>
      </c>
      <c r="C1832" s="24" t="s">
        <v>25</v>
      </c>
      <c r="D1832" s="24" t="s">
        <v>203</v>
      </c>
      <c r="E1832" s="285" t="s">
        <v>75</v>
      </c>
      <c r="F1832" s="285"/>
      <c r="G1832" s="26" t="s">
        <v>29</v>
      </c>
      <c r="H1832" s="27">
        <v>1</v>
      </c>
      <c r="I1832" s="28">
        <v>0.42</v>
      </c>
      <c r="J1832" s="28">
        <v>0.42</v>
      </c>
    </row>
    <row r="1833" spans="1:10" ht="25.9" customHeight="1" x14ac:dyDescent="0.2">
      <c r="A1833" s="24" t="s">
        <v>39</v>
      </c>
      <c r="B1833" s="25" t="s">
        <v>76</v>
      </c>
      <c r="C1833" s="24" t="s">
        <v>25</v>
      </c>
      <c r="D1833" s="24" t="s">
        <v>204</v>
      </c>
      <c r="E1833" s="285" t="s">
        <v>77</v>
      </c>
      <c r="F1833" s="285"/>
      <c r="G1833" s="26" t="s">
        <v>29</v>
      </c>
      <c r="H1833" s="27">
        <v>1</v>
      </c>
      <c r="I1833" s="28">
        <v>0.63</v>
      </c>
      <c r="J1833" s="28">
        <v>0.63</v>
      </c>
    </row>
    <row r="1834" spans="1:10" ht="25.9" customHeight="1" x14ac:dyDescent="0.2">
      <c r="A1834" s="24" t="s">
        <v>39</v>
      </c>
      <c r="B1834" s="25" t="s">
        <v>78</v>
      </c>
      <c r="C1834" s="24" t="s">
        <v>25</v>
      </c>
      <c r="D1834" s="24" t="s">
        <v>193</v>
      </c>
      <c r="E1834" s="285" t="s">
        <v>75</v>
      </c>
      <c r="F1834" s="285"/>
      <c r="G1834" s="26" t="s">
        <v>29</v>
      </c>
      <c r="H1834" s="27">
        <v>1</v>
      </c>
      <c r="I1834" s="28">
        <v>0.99</v>
      </c>
      <c r="J1834" s="28">
        <v>0.99</v>
      </c>
    </row>
    <row r="1835" spans="1:10" ht="25.9" customHeight="1" x14ac:dyDescent="0.2">
      <c r="A1835" s="24" t="s">
        <v>39</v>
      </c>
      <c r="B1835" s="25" t="s">
        <v>79</v>
      </c>
      <c r="C1835" s="24" t="s">
        <v>25</v>
      </c>
      <c r="D1835" s="24" t="s">
        <v>194</v>
      </c>
      <c r="E1835" s="285" t="s">
        <v>80</v>
      </c>
      <c r="F1835" s="285"/>
      <c r="G1835" s="26" t="s">
        <v>29</v>
      </c>
      <c r="H1835" s="27">
        <v>1</v>
      </c>
      <c r="I1835" s="28">
        <v>0.01</v>
      </c>
      <c r="J1835" s="28">
        <v>0.01</v>
      </c>
    </row>
    <row r="1836" spans="1:10" ht="25.9" customHeight="1" x14ac:dyDescent="0.2">
      <c r="A1836" s="24" t="s">
        <v>39</v>
      </c>
      <c r="B1836" s="25" t="s">
        <v>93</v>
      </c>
      <c r="C1836" s="24" t="s">
        <v>25</v>
      </c>
      <c r="D1836" s="24" t="s">
        <v>94</v>
      </c>
      <c r="E1836" s="285" t="s">
        <v>69</v>
      </c>
      <c r="F1836" s="285"/>
      <c r="G1836" s="26" t="s">
        <v>29</v>
      </c>
      <c r="H1836" s="27">
        <v>1</v>
      </c>
      <c r="I1836" s="28">
        <v>0.01</v>
      </c>
      <c r="J1836" s="28">
        <v>0.01</v>
      </c>
    </row>
    <row r="1837" spans="1:10" ht="25.9" customHeight="1" x14ac:dyDescent="0.2">
      <c r="A1837" s="24" t="s">
        <v>39</v>
      </c>
      <c r="B1837" s="25" t="s">
        <v>95</v>
      </c>
      <c r="C1837" s="24" t="s">
        <v>25</v>
      </c>
      <c r="D1837" s="24" t="s">
        <v>96</v>
      </c>
      <c r="E1837" s="285" t="s">
        <v>69</v>
      </c>
      <c r="F1837" s="285"/>
      <c r="G1837" s="26" t="s">
        <v>29</v>
      </c>
      <c r="H1837" s="27">
        <v>1</v>
      </c>
      <c r="I1837" s="28">
        <v>0.71</v>
      </c>
      <c r="J1837" s="28">
        <v>0.71</v>
      </c>
    </row>
    <row r="1838" spans="1:10" ht="25.5" x14ac:dyDescent="0.2">
      <c r="A1838" s="29"/>
      <c r="B1838" s="29"/>
      <c r="C1838" s="29"/>
      <c r="D1838" s="29"/>
      <c r="E1838" s="29" t="s">
        <v>44</v>
      </c>
      <c r="F1838" s="30">
        <v>8.3795573000000001</v>
      </c>
      <c r="G1838" s="29" t="s">
        <v>45</v>
      </c>
      <c r="H1838" s="30">
        <v>7.18</v>
      </c>
      <c r="I1838" s="29" t="s">
        <v>46</v>
      </c>
      <c r="J1838" s="30">
        <v>15.56</v>
      </c>
    </row>
    <row r="1839" spans="1:10" ht="15" thickBot="1" x14ac:dyDescent="0.25">
      <c r="A1839" s="29"/>
      <c r="B1839" s="29"/>
      <c r="C1839" s="29"/>
      <c r="D1839" s="29"/>
      <c r="E1839" s="29" t="s">
        <v>47</v>
      </c>
      <c r="F1839" s="30">
        <v>4.47</v>
      </c>
      <c r="G1839" s="29"/>
      <c r="H1839" s="284" t="s">
        <v>48</v>
      </c>
      <c r="I1839" s="284"/>
      <c r="J1839" s="30">
        <v>22.8</v>
      </c>
    </row>
    <row r="1840" spans="1:10" ht="1.1499999999999999" customHeight="1" thickTop="1" x14ac:dyDescent="0.2">
      <c r="A1840" s="31"/>
      <c r="B1840" s="31"/>
      <c r="C1840" s="31"/>
      <c r="D1840" s="31"/>
      <c r="E1840" s="31"/>
      <c r="F1840" s="31"/>
      <c r="G1840" s="31"/>
      <c r="H1840" s="31"/>
      <c r="I1840" s="31"/>
      <c r="J1840" s="31"/>
    </row>
    <row r="1841" spans="1:10" ht="18" customHeight="1" x14ac:dyDescent="0.2">
      <c r="A1841" s="3"/>
      <c r="B1841" s="4" t="s">
        <v>19</v>
      </c>
      <c r="C1841" s="3" t="s">
        <v>20</v>
      </c>
      <c r="D1841" s="3" t="s">
        <v>6</v>
      </c>
      <c r="E1841" s="273" t="s">
        <v>33</v>
      </c>
      <c r="F1841" s="273"/>
      <c r="G1841" s="12" t="s">
        <v>21</v>
      </c>
      <c r="H1841" s="4" t="s">
        <v>22</v>
      </c>
      <c r="I1841" s="4" t="s">
        <v>23</v>
      </c>
      <c r="J1841" s="4" t="s">
        <v>7</v>
      </c>
    </row>
    <row r="1842" spans="1:10" ht="25.9" customHeight="1" x14ac:dyDescent="0.2">
      <c r="A1842" s="14" t="s">
        <v>34</v>
      </c>
      <c r="B1842" s="15" t="s">
        <v>1194</v>
      </c>
      <c r="C1842" s="14" t="s">
        <v>25</v>
      </c>
      <c r="D1842" s="14" t="s">
        <v>1195</v>
      </c>
      <c r="E1842" s="287" t="s">
        <v>36</v>
      </c>
      <c r="F1842" s="287"/>
      <c r="G1842" s="16" t="s">
        <v>29</v>
      </c>
      <c r="H1842" s="18">
        <v>1</v>
      </c>
      <c r="I1842" s="17">
        <v>18.989999999999998</v>
      </c>
      <c r="J1842" s="17">
        <v>18.989999999999998</v>
      </c>
    </row>
    <row r="1843" spans="1:10" ht="25.9" customHeight="1" x14ac:dyDescent="0.2">
      <c r="A1843" s="19" t="s">
        <v>35</v>
      </c>
      <c r="B1843" s="20" t="s">
        <v>1182</v>
      </c>
      <c r="C1843" s="19" t="s">
        <v>25</v>
      </c>
      <c r="D1843" s="19" t="s">
        <v>1183</v>
      </c>
      <c r="E1843" s="286" t="s">
        <v>36</v>
      </c>
      <c r="F1843" s="286"/>
      <c r="G1843" s="21" t="s">
        <v>29</v>
      </c>
      <c r="H1843" s="22">
        <v>1</v>
      </c>
      <c r="I1843" s="23">
        <v>0.19</v>
      </c>
      <c r="J1843" s="23">
        <v>0.19</v>
      </c>
    </row>
    <row r="1844" spans="1:10" ht="24" customHeight="1" x14ac:dyDescent="0.2">
      <c r="A1844" s="24" t="s">
        <v>39</v>
      </c>
      <c r="B1844" s="25" t="s">
        <v>1184</v>
      </c>
      <c r="C1844" s="24" t="s">
        <v>25</v>
      </c>
      <c r="D1844" s="24" t="s">
        <v>1185</v>
      </c>
      <c r="E1844" s="285" t="s">
        <v>72</v>
      </c>
      <c r="F1844" s="285"/>
      <c r="G1844" s="26" t="s">
        <v>29</v>
      </c>
      <c r="H1844" s="27">
        <v>1</v>
      </c>
      <c r="I1844" s="28">
        <v>16.03</v>
      </c>
      <c r="J1844" s="28">
        <v>16.03</v>
      </c>
    </row>
    <row r="1845" spans="1:10" ht="25.9" customHeight="1" x14ac:dyDescent="0.2">
      <c r="A1845" s="24" t="s">
        <v>39</v>
      </c>
      <c r="B1845" s="25" t="s">
        <v>74</v>
      </c>
      <c r="C1845" s="24" t="s">
        <v>25</v>
      </c>
      <c r="D1845" s="24" t="s">
        <v>203</v>
      </c>
      <c r="E1845" s="285" t="s">
        <v>75</v>
      </c>
      <c r="F1845" s="285"/>
      <c r="G1845" s="26" t="s">
        <v>29</v>
      </c>
      <c r="H1845" s="27">
        <v>1</v>
      </c>
      <c r="I1845" s="28">
        <v>0.42</v>
      </c>
      <c r="J1845" s="28">
        <v>0.42</v>
      </c>
    </row>
    <row r="1846" spans="1:10" ht="25.9" customHeight="1" x14ac:dyDescent="0.2">
      <c r="A1846" s="24" t="s">
        <v>39</v>
      </c>
      <c r="B1846" s="25" t="s">
        <v>76</v>
      </c>
      <c r="C1846" s="24" t="s">
        <v>25</v>
      </c>
      <c r="D1846" s="24" t="s">
        <v>204</v>
      </c>
      <c r="E1846" s="285" t="s">
        <v>77</v>
      </c>
      <c r="F1846" s="285"/>
      <c r="G1846" s="26" t="s">
        <v>29</v>
      </c>
      <c r="H1846" s="27">
        <v>1</v>
      </c>
      <c r="I1846" s="28">
        <v>0.63</v>
      </c>
      <c r="J1846" s="28">
        <v>0.63</v>
      </c>
    </row>
    <row r="1847" spans="1:10" ht="25.9" customHeight="1" x14ac:dyDescent="0.2">
      <c r="A1847" s="24" t="s">
        <v>39</v>
      </c>
      <c r="B1847" s="25" t="s">
        <v>78</v>
      </c>
      <c r="C1847" s="24" t="s">
        <v>25</v>
      </c>
      <c r="D1847" s="24" t="s">
        <v>193</v>
      </c>
      <c r="E1847" s="285" t="s">
        <v>75</v>
      </c>
      <c r="F1847" s="285"/>
      <c r="G1847" s="26" t="s">
        <v>29</v>
      </c>
      <c r="H1847" s="27">
        <v>1</v>
      </c>
      <c r="I1847" s="28">
        <v>0.99</v>
      </c>
      <c r="J1847" s="28">
        <v>0.99</v>
      </c>
    </row>
    <row r="1848" spans="1:10" ht="25.9" customHeight="1" x14ac:dyDescent="0.2">
      <c r="A1848" s="24" t="s">
        <v>39</v>
      </c>
      <c r="B1848" s="25" t="s">
        <v>79</v>
      </c>
      <c r="C1848" s="24" t="s">
        <v>25</v>
      </c>
      <c r="D1848" s="24" t="s">
        <v>194</v>
      </c>
      <c r="E1848" s="285" t="s">
        <v>80</v>
      </c>
      <c r="F1848" s="285"/>
      <c r="G1848" s="26" t="s">
        <v>29</v>
      </c>
      <c r="H1848" s="27">
        <v>1</v>
      </c>
      <c r="I1848" s="28">
        <v>0.01</v>
      </c>
      <c r="J1848" s="28">
        <v>0.01</v>
      </c>
    </row>
    <row r="1849" spans="1:10" ht="25.9" customHeight="1" x14ac:dyDescent="0.2">
      <c r="A1849" s="24" t="s">
        <v>39</v>
      </c>
      <c r="B1849" s="25" t="s">
        <v>93</v>
      </c>
      <c r="C1849" s="24" t="s">
        <v>25</v>
      </c>
      <c r="D1849" s="24" t="s">
        <v>94</v>
      </c>
      <c r="E1849" s="285" t="s">
        <v>69</v>
      </c>
      <c r="F1849" s="285"/>
      <c r="G1849" s="26" t="s">
        <v>29</v>
      </c>
      <c r="H1849" s="27">
        <v>1</v>
      </c>
      <c r="I1849" s="28">
        <v>0.01</v>
      </c>
      <c r="J1849" s="28">
        <v>0.01</v>
      </c>
    </row>
    <row r="1850" spans="1:10" ht="25.9" customHeight="1" x14ac:dyDescent="0.2">
      <c r="A1850" s="24" t="s">
        <v>39</v>
      </c>
      <c r="B1850" s="25" t="s">
        <v>95</v>
      </c>
      <c r="C1850" s="24" t="s">
        <v>25</v>
      </c>
      <c r="D1850" s="24" t="s">
        <v>96</v>
      </c>
      <c r="E1850" s="285" t="s">
        <v>69</v>
      </c>
      <c r="F1850" s="285"/>
      <c r="G1850" s="26" t="s">
        <v>29</v>
      </c>
      <c r="H1850" s="27">
        <v>1</v>
      </c>
      <c r="I1850" s="28">
        <v>0.71</v>
      </c>
      <c r="J1850" s="28">
        <v>0.71</v>
      </c>
    </row>
    <row r="1851" spans="1:10" ht="25.5" x14ac:dyDescent="0.2">
      <c r="A1851" s="29"/>
      <c r="B1851" s="29"/>
      <c r="C1851" s="29"/>
      <c r="D1851" s="29"/>
      <c r="E1851" s="29" t="s">
        <v>44</v>
      </c>
      <c r="F1851" s="30">
        <v>8.7349884000000007</v>
      </c>
      <c r="G1851" s="29" t="s">
        <v>45</v>
      </c>
      <c r="H1851" s="30">
        <v>7.49</v>
      </c>
      <c r="I1851" s="29" t="s">
        <v>46</v>
      </c>
      <c r="J1851" s="30">
        <v>16.22</v>
      </c>
    </row>
    <row r="1852" spans="1:10" ht="15" thickBot="1" x14ac:dyDescent="0.25">
      <c r="A1852" s="29"/>
      <c r="B1852" s="29"/>
      <c r="C1852" s="29"/>
      <c r="D1852" s="29"/>
      <c r="E1852" s="29" t="s">
        <v>47</v>
      </c>
      <c r="F1852" s="30">
        <v>4.63</v>
      </c>
      <c r="G1852" s="29"/>
      <c r="H1852" s="284" t="s">
        <v>48</v>
      </c>
      <c r="I1852" s="284"/>
      <c r="J1852" s="30">
        <v>23.62</v>
      </c>
    </row>
    <row r="1853" spans="1:10" ht="1.1499999999999999" customHeight="1" thickTop="1" x14ac:dyDescent="0.2">
      <c r="A1853" s="31"/>
      <c r="B1853" s="31"/>
      <c r="C1853" s="31"/>
      <c r="D1853" s="31"/>
      <c r="E1853" s="31"/>
      <c r="F1853" s="31"/>
      <c r="G1853" s="31"/>
      <c r="H1853" s="31"/>
      <c r="I1853" s="31"/>
      <c r="J1853" s="31"/>
    </row>
    <row r="1854" spans="1:10" ht="18" customHeight="1" x14ac:dyDescent="0.2">
      <c r="A1854" s="3"/>
      <c r="B1854" s="4" t="s">
        <v>19</v>
      </c>
      <c r="C1854" s="3" t="s">
        <v>20</v>
      </c>
      <c r="D1854" s="3" t="s">
        <v>6</v>
      </c>
      <c r="E1854" s="273" t="s">
        <v>33</v>
      </c>
      <c r="F1854" s="273"/>
      <c r="G1854" s="12" t="s">
        <v>21</v>
      </c>
      <c r="H1854" s="4" t="s">
        <v>22</v>
      </c>
      <c r="I1854" s="4" t="s">
        <v>23</v>
      </c>
      <c r="J1854" s="4" t="s">
        <v>7</v>
      </c>
    </row>
    <row r="1855" spans="1:10" ht="24" customHeight="1" x14ac:dyDescent="0.2">
      <c r="A1855" s="14" t="s">
        <v>34</v>
      </c>
      <c r="B1855" s="15" t="s">
        <v>53</v>
      </c>
      <c r="C1855" s="14" t="s">
        <v>25</v>
      </c>
      <c r="D1855" s="14" t="s">
        <v>54</v>
      </c>
      <c r="E1855" s="287" t="s">
        <v>36</v>
      </c>
      <c r="F1855" s="287"/>
      <c r="G1855" s="16" t="s">
        <v>29</v>
      </c>
      <c r="H1855" s="18">
        <v>1</v>
      </c>
      <c r="I1855" s="17">
        <v>19.829999999999998</v>
      </c>
      <c r="J1855" s="17">
        <v>19.829999999999998</v>
      </c>
    </row>
    <row r="1856" spans="1:10" ht="25.9" customHeight="1" x14ac:dyDescent="0.2">
      <c r="A1856" s="19" t="s">
        <v>35</v>
      </c>
      <c r="B1856" s="20" t="s">
        <v>125</v>
      </c>
      <c r="C1856" s="19" t="s">
        <v>25</v>
      </c>
      <c r="D1856" s="19" t="s">
        <v>126</v>
      </c>
      <c r="E1856" s="286" t="s">
        <v>36</v>
      </c>
      <c r="F1856" s="286"/>
      <c r="G1856" s="21" t="s">
        <v>29</v>
      </c>
      <c r="H1856" s="22">
        <v>1</v>
      </c>
      <c r="I1856" s="23">
        <v>0.34</v>
      </c>
      <c r="J1856" s="23">
        <v>0.34</v>
      </c>
    </row>
    <row r="1857" spans="1:10" ht="24" customHeight="1" x14ac:dyDescent="0.2">
      <c r="A1857" s="24" t="s">
        <v>39</v>
      </c>
      <c r="B1857" s="25" t="s">
        <v>127</v>
      </c>
      <c r="C1857" s="24" t="s">
        <v>25</v>
      </c>
      <c r="D1857" s="24" t="s">
        <v>128</v>
      </c>
      <c r="E1857" s="285" t="s">
        <v>72</v>
      </c>
      <c r="F1857" s="285"/>
      <c r="G1857" s="26" t="s">
        <v>29</v>
      </c>
      <c r="H1857" s="27">
        <v>1</v>
      </c>
      <c r="I1857" s="28">
        <v>15.69</v>
      </c>
      <c r="J1857" s="28">
        <v>15.69</v>
      </c>
    </row>
    <row r="1858" spans="1:10" ht="25.9" customHeight="1" x14ac:dyDescent="0.2">
      <c r="A1858" s="24" t="s">
        <v>39</v>
      </c>
      <c r="B1858" s="25" t="s">
        <v>74</v>
      </c>
      <c r="C1858" s="24" t="s">
        <v>25</v>
      </c>
      <c r="D1858" s="24" t="s">
        <v>203</v>
      </c>
      <c r="E1858" s="285" t="s">
        <v>75</v>
      </c>
      <c r="F1858" s="285"/>
      <c r="G1858" s="26" t="s">
        <v>29</v>
      </c>
      <c r="H1858" s="27">
        <v>1</v>
      </c>
      <c r="I1858" s="28">
        <v>0.42</v>
      </c>
      <c r="J1858" s="28">
        <v>0.42</v>
      </c>
    </row>
    <row r="1859" spans="1:10" ht="25.9" customHeight="1" x14ac:dyDescent="0.2">
      <c r="A1859" s="24" t="s">
        <v>39</v>
      </c>
      <c r="B1859" s="25" t="s">
        <v>76</v>
      </c>
      <c r="C1859" s="24" t="s">
        <v>25</v>
      </c>
      <c r="D1859" s="24" t="s">
        <v>204</v>
      </c>
      <c r="E1859" s="285" t="s">
        <v>77</v>
      </c>
      <c r="F1859" s="285"/>
      <c r="G1859" s="26" t="s">
        <v>29</v>
      </c>
      <c r="H1859" s="27">
        <v>1</v>
      </c>
      <c r="I1859" s="28">
        <v>0.63</v>
      </c>
      <c r="J1859" s="28">
        <v>0.63</v>
      </c>
    </row>
    <row r="1860" spans="1:10" ht="25.9" customHeight="1" x14ac:dyDescent="0.2">
      <c r="A1860" s="24" t="s">
        <v>39</v>
      </c>
      <c r="B1860" s="25" t="s">
        <v>78</v>
      </c>
      <c r="C1860" s="24" t="s">
        <v>25</v>
      </c>
      <c r="D1860" s="24" t="s">
        <v>193</v>
      </c>
      <c r="E1860" s="285" t="s">
        <v>75</v>
      </c>
      <c r="F1860" s="285"/>
      <c r="G1860" s="26" t="s">
        <v>29</v>
      </c>
      <c r="H1860" s="27">
        <v>1</v>
      </c>
      <c r="I1860" s="28">
        <v>0.99</v>
      </c>
      <c r="J1860" s="28">
        <v>0.99</v>
      </c>
    </row>
    <row r="1861" spans="1:10" ht="25.9" customHeight="1" x14ac:dyDescent="0.2">
      <c r="A1861" s="24" t="s">
        <v>39</v>
      </c>
      <c r="B1861" s="25" t="s">
        <v>79</v>
      </c>
      <c r="C1861" s="24" t="s">
        <v>25</v>
      </c>
      <c r="D1861" s="24" t="s">
        <v>194</v>
      </c>
      <c r="E1861" s="285" t="s">
        <v>80</v>
      </c>
      <c r="F1861" s="285"/>
      <c r="G1861" s="26" t="s">
        <v>29</v>
      </c>
      <c r="H1861" s="27">
        <v>1</v>
      </c>
      <c r="I1861" s="28">
        <v>0.01</v>
      </c>
      <c r="J1861" s="28">
        <v>0.01</v>
      </c>
    </row>
    <row r="1862" spans="1:10" ht="25.9" customHeight="1" x14ac:dyDescent="0.2">
      <c r="A1862" s="24" t="s">
        <v>39</v>
      </c>
      <c r="B1862" s="25" t="s">
        <v>81</v>
      </c>
      <c r="C1862" s="24" t="s">
        <v>25</v>
      </c>
      <c r="D1862" s="24" t="s">
        <v>82</v>
      </c>
      <c r="E1862" s="285" t="s">
        <v>69</v>
      </c>
      <c r="F1862" s="285"/>
      <c r="G1862" s="26" t="s">
        <v>29</v>
      </c>
      <c r="H1862" s="27">
        <v>1</v>
      </c>
      <c r="I1862" s="28">
        <v>0.73</v>
      </c>
      <c r="J1862" s="28">
        <v>0.73</v>
      </c>
    </row>
    <row r="1863" spans="1:10" ht="25.9" customHeight="1" x14ac:dyDescent="0.2">
      <c r="A1863" s="24" t="s">
        <v>39</v>
      </c>
      <c r="B1863" s="25" t="s">
        <v>83</v>
      </c>
      <c r="C1863" s="24" t="s">
        <v>25</v>
      </c>
      <c r="D1863" s="24" t="s">
        <v>84</v>
      </c>
      <c r="E1863" s="285" t="s">
        <v>69</v>
      </c>
      <c r="F1863" s="285"/>
      <c r="G1863" s="26" t="s">
        <v>29</v>
      </c>
      <c r="H1863" s="27">
        <v>1</v>
      </c>
      <c r="I1863" s="28">
        <v>1.02</v>
      </c>
      <c r="J1863" s="28">
        <v>1.02</v>
      </c>
    </row>
    <row r="1864" spans="1:10" ht="25.5" x14ac:dyDescent="0.2">
      <c r="A1864" s="29"/>
      <c r="B1864" s="29"/>
      <c r="C1864" s="29"/>
      <c r="D1864" s="29"/>
      <c r="E1864" s="29" t="s">
        <v>44</v>
      </c>
      <c r="F1864" s="30">
        <v>8.6326672999999996</v>
      </c>
      <c r="G1864" s="29" t="s">
        <v>45</v>
      </c>
      <c r="H1864" s="30">
        <v>7.4</v>
      </c>
      <c r="I1864" s="29" t="s">
        <v>46</v>
      </c>
      <c r="J1864" s="30">
        <v>16.03</v>
      </c>
    </row>
    <row r="1865" spans="1:10" ht="15" thickBot="1" x14ac:dyDescent="0.25">
      <c r="A1865" s="29"/>
      <c r="B1865" s="29"/>
      <c r="C1865" s="29"/>
      <c r="D1865" s="29"/>
      <c r="E1865" s="29" t="s">
        <v>47</v>
      </c>
      <c r="F1865" s="30">
        <v>4.84</v>
      </c>
      <c r="G1865" s="29"/>
      <c r="H1865" s="284" t="s">
        <v>48</v>
      </c>
      <c r="I1865" s="284"/>
      <c r="J1865" s="30">
        <v>24.67</v>
      </c>
    </row>
    <row r="1866" spans="1:10" ht="1.1499999999999999" customHeight="1" thickTop="1" x14ac:dyDescent="0.2">
      <c r="A1866" s="31"/>
      <c r="B1866" s="31"/>
      <c r="C1866" s="31"/>
      <c r="D1866" s="31"/>
      <c r="E1866" s="31"/>
      <c r="F1866" s="31"/>
      <c r="G1866" s="31"/>
      <c r="H1866" s="31"/>
      <c r="I1866" s="31"/>
      <c r="J1866" s="31"/>
    </row>
    <row r="1867" spans="1:10" ht="18" customHeight="1" x14ac:dyDescent="0.2">
      <c r="A1867" s="3"/>
      <c r="B1867" s="4" t="s">
        <v>19</v>
      </c>
      <c r="C1867" s="3" t="s">
        <v>20</v>
      </c>
      <c r="D1867" s="3" t="s">
        <v>6</v>
      </c>
      <c r="E1867" s="273" t="s">
        <v>33</v>
      </c>
      <c r="F1867" s="273"/>
      <c r="G1867" s="12" t="s">
        <v>21</v>
      </c>
      <c r="H1867" s="4" t="s">
        <v>22</v>
      </c>
      <c r="I1867" s="4" t="s">
        <v>23</v>
      </c>
      <c r="J1867" s="4" t="s">
        <v>7</v>
      </c>
    </row>
    <row r="1868" spans="1:10" ht="24" customHeight="1" x14ac:dyDescent="0.2">
      <c r="A1868" s="14" t="s">
        <v>34</v>
      </c>
      <c r="B1868" s="15" t="s">
        <v>418</v>
      </c>
      <c r="C1868" s="14" t="s">
        <v>25</v>
      </c>
      <c r="D1868" s="14" t="s">
        <v>419</v>
      </c>
      <c r="E1868" s="287" t="s">
        <v>36</v>
      </c>
      <c r="F1868" s="287"/>
      <c r="G1868" s="16" t="s">
        <v>29</v>
      </c>
      <c r="H1868" s="18">
        <v>1</v>
      </c>
      <c r="I1868" s="17">
        <v>20.92</v>
      </c>
      <c r="J1868" s="17">
        <v>20.92</v>
      </c>
    </row>
    <row r="1869" spans="1:10" ht="25.9" customHeight="1" x14ac:dyDescent="0.2">
      <c r="A1869" s="19" t="s">
        <v>35</v>
      </c>
      <c r="B1869" s="20" t="s">
        <v>583</v>
      </c>
      <c r="C1869" s="19" t="s">
        <v>25</v>
      </c>
      <c r="D1869" s="19" t="s">
        <v>584</v>
      </c>
      <c r="E1869" s="286" t="s">
        <v>36</v>
      </c>
      <c r="F1869" s="286"/>
      <c r="G1869" s="21" t="s">
        <v>29</v>
      </c>
      <c r="H1869" s="22">
        <v>1</v>
      </c>
      <c r="I1869" s="23">
        <v>0.24</v>
      </c>
      <c r="J1869" s="23">
        <v>0.24</v>
      </c>
    </row>
    <row r="1870" spans="1:10" ht="24" customHeight="1" x14ac:dyDescent="0.2">
      <c r="A1870" s="24" t="s">
        <v>39</v>
      </c>
      <c r="B1870" s="25" t="s">
        <v>585</v>
      </c>
      <c r="C1870" s="24" t="s">
        <v>25</v>
      </c>
      <c r="D1870" s="24" t="s">
        <v>586</v>
      </c>
      <c r="E1870" s="285" t="s">
        <v>72</v>
      </c>
      <c r="F1870" s="285"/>
      <c r="G1870" s="26" t="s">
        <v>29</v>
      </c>
      <c r="H1870" s="27">
        <v>1</v>
      </c>
      <c r="I1870" s="28">
        <v>15.71</v>
      </c>
      <c r="J1870" s="28">
        <v>15.71</v>
      </c>
    </row>
    <row r="1871" spans="1:10" ht="25.9" customHeight="1" x14ac:dyDescent="0.2">
      <c r="A1871" s="24" t="s">
        <v>39</v>
      </c>
      <c r="B1871" s="25" t="s">
        <v>74</v>
      </c>
      <c r="C1871" s="24" t="s">
        <v>25</v>
      </c>
      <c r="D1871" s="24" t="s">
        <v>203</v>
      </c>
      <c r="E1871" s="285" t="s">
        <v>75</v>
      </c>
      <c r="F1871" s="285"/>
      <c r="G1871" s="26" t="s">
        <v>29</v>
      </c>
      <c r="H1871" s="27">
        <v>1</v>
      </c>
      <c r="I1871" s="28">
        <v>0.42</v>
      </c>
      <c r="J1871" s="28">
        <v>0.42</v>
      </c>
    </row>
    <row r="1872" spans="1:10" ht="25.9" customHeight="1" x14ac:dyDescent="0.2">
      <c r="A1872" s="24" t="s">
        <v>39</v>
      </c>
      <c r="B1872" s="25" t="s">
        <v>76</v>
      </c>
      <c r="C1872" s="24" t="s">
        <v>25</v>
      </c>
      <c r="D1872" s="24" t="s">
        <v>204</v>
      </c>
      <c r="E1872" s="285" t="s">
        <v>77</v>
      </c>
      <c r="F1872" s="285"/>
      <c r="G1872" s="26" t="s">
        <v>29</v>
      </c>
      <c r="H1872" s="27">
        <v>1</v>
      </c>
      <c r="I1872" s="28">
        <v>0.63</v>
      </c>
      <c r="J1872" s="28">
        <v>0.63</v>
      </c>
    </row>
    <row r="1873" spans="1:10" ht="25.9" customHeight="1" x14ac:dyDescent="0.2">
      <c r="A1873" s="24" t="s">
        <v>39</v>
      </c>
      <c r="B1873" s="25" t="s">
        <v>78</v>
      </c>
      <c r="C1873" s="24" t="s">
        <v>25</v>
      </c>
      <c r="D1873" s="24" t="s">
        <v>193</v>
      </c>
      <c r="E1873" s="285" t="s">
        <v>75</v>
      </c>
      <c r="F1873" s="285"/>
      <c r="G1873" s="26" t="s">
        <v>29</v>
      </c>
      <c r="H1873" s="27">
        <v>1</v>
      </c>
      <c r="I1873" s="28">
        <v>0.99</v>
      </c>
      <c r="J1873" s="28">
        <v>0.99</v>
      </c>
    </row>
    <row r="1874" spans="1:10" ht="25.9" customHeight="1" x14ac:dyDescent="0.2">
      <c r="A1874" s="24" t="s">
        <v>39</v>
      </c>
      <c r="B1874" s="25" t="s">
        <v>79</v>
      </c>
      <c r="C1874" s="24" t="s">
        <v>25</v>
      </c>
      <c r="D1874" s="24" t="s">
        <v>194</v>
      </c>
      <c r="E1874" s="285" t="s">
        <v>80</v>
      </c>
      <c r="F1874" s="285"/>
      <c r="G1874" s="26" t="s">
        <v>29</v>
      </c>
      <c r="H1874" s="27">
        <v>1</v>
      </c>
      <c r="I1874" s="28">
        <v>0.01</v>
      </c>
      <c r="J1874" s="28">
        <v>0.01</v>
      </c>
    </row>
    <row r="1875" spans="1:10" ht="25.9" customHeight="1" x14ac:dyDescent="0.2">
      <c r="A1875" s="24" t="s">
        <v>39</v>
      </c>
      <c r="B1875" s="25" t="s">
        <v>625</v>
      </c>
      <c r="C1875" s="24" t="s">
        <v>25</v>
      </c>
      <c r="D1875" s="24" t="s">
        <v>626</v>
      </c>
      <c r="E1875" s="285" t="s">
        <v>69</v>
      </c>
      <c r="F1875" s="285"/>
      <c r="G1875" s="26" t="s">
        <v>29</v>
      </c>
      <c r="H1875" s="27">
        <v>1</v>
      </c>
      <c r="I1875" s="28">
        <v>1.46</v>
      </c>
      <c r="J1875" s="28">
        <v>1.46</v>
      </c>
    </row>
    <row r="1876" spans="1:10" ht="25.9" customHeight="1" x14ac:dyDescent="0.2">
      <c r="A1876" s="24" t="s">
        <v>39</v>
      </c>
      <c r="B1876" s="25" t="s">
        <v>627</v>
      </c>
      <c r="C1876" s="24" t="s">
        <v>25</v>
      </c>
      <c r="D1876" s="24" t="s">
        <v>628</v>
      </c>
      <c r="E1876" s="285" t="s">
        <v>69</v>
      </c>
      <c r="F1876" s="285"/>
      <c r="G1876" s="26" t="s">
        <v>29</v>
      </c>
      <c r="H1876" s="27">
        <v>1</v>
      </c>
      <c r="I1876" s="28">
        <v>1.46</v>
      </c>
      <c r="J1876" s="28">
        <v>1.46</v>
      </c>
    </row>
    <row r="1877" spans="1:10" ht="25.5" x14ac:dyDescent="0.2">
      <c r="A1877" s="29"/>
      <c r="B1877" s="29"/>
      <c r="C1877" s="29"/>
      <c r="D1877" s="29"/>
      <c r="E1877" s="29" t="s">
        <v>44</v>
      </c>
      <c r="F1877" s="30">
        <v>8.5895848000000008</v>
      </c>
      <c r="G1877" s="29" t="s">
        <v>45</v>
      </c>
      <c r="H1877" s="30">
        <v>7.36</v>
      </c>
      <c r="I1877" s="29" t="s">
        <v>46</v>
      </c>
      <c r="J1877" s="30">
        <v>15.95</v>
      </c>
    </row>
    <row r="1878" spans="1:10" ht="15" thickBot="1" x14ac:dyDescent="0.25">
      <c r="A1878" s="29"/>
      <c r="B1878" s="29"/>
      <c r="C1878" s="29"/>
      <c r="D1878" s="29"/>
      <c r="E1878" s="29" t="s">
        <v>47</v>
      </c>
      <c r="F1878" s="30">
        <v>5.0999999999999996</v>
      </c>
      <c r="G1878" s="29"/>
      <c r="H1878" s="284" t="s">
        <v>48</v>
      </c>
      <c r="I1878" s="284"/>
      <c r="J1878" s="30">
        <v>26.02</v>
      </c>
    </row>
    <row r="1879" spans="1:10" ht="1.1499999999999999" customHeight="1" thickTop="1" x14ac:dyDescent="0.2">
      <c r="A1879" s="31"/>
      <c r="B1879" s="31"/>
      <c r="C1879" s="31"/>
      <c r="D1879" s="31"/>
      <c r="E1879" s="31"/>
      <c r="F1879" s="31"/>
      <c r="G1879" s="31"/>
      <c r="H1879" s="31"/>
      <c r="I1879" s="31"/>
      <c r="J1879" s="31"/>
    </row>
    <row r="1880" spans="1:10" ht="18" customHeight="1" x14ac:dyDescent="0.2">
      <c r="A1880" s="3"/>
      <c r="B1880" s="4" t="s">
        <v>19</v>
      </c>
      <c r="C1880" s="3" t="s">
        <v>20</v>
      </c>
      <c r="D1880" s="3" t="s">
        <v>6</v>
      </c>
      <c r="E1880" s="273" t="s">
        <v>33</v>
      </c>
      <c r="F1880" s="273"/>
      <c r="G1880" s="12" t="s">
        <v>21</v>
      </c>
      <c r="H1880" s="4" t="s">
        <v>22</v>
      </c>
      <c r="I1880" s="4" t="s">
        <v>23</v>
      </c>
      <c r="J1880" s="4" t="s">
        <v>7</v>
      </c>
    </row>
    <row r="1881" spans="1:10" ht="39" customHeight="1" x14ac:dyDescent="0.2">
      <c r="A1881" s="14" t="s">
        <v>34</v>
      </c>
      <c r="B1881" s="15" t="s">
        <v>1056</v>
      </c>
      <c r="C1881" s="14" t="s">
        <v>25</v>
      </c>
      <c r="D1881" s="14" t="s">
        <v>1057</v>
      </c>
      <c r="E1881" s="287" t="s">
        <v>303</v>
      </c>
      <c r="F1881" s="287"/>
      <c r="G1881" s="16" t="s">
        <v>28</v>
      </c>
      <c r="H1881" s="18">
        <v>1</v>
      </c>
      <c r="I1881" s="17">
        <v>8.5399999999999991</v>
      </c>
      <c r="J1881" s="17">
        <v>8.5399999999999991</v>
      </c>
    </row>
    <row r="1882" spans="1:10" ht="24" customHeight="1" x14ac:dyDescent="0.2">
      <c r="A1882" s="19" t="s">
        <v>35</v>
      </c>
      <c r="B1882" s="20" t="s">
        <v>418</v>
      </c>
      <c r="C1882" s="19" t="s">
        <v>25</v>
      </c>
      <c r="D1882" s="19" t="s">
        <v>419</v>
      </c>
      <c r="E1882" s="286" t="s">
        <v>36</v>
      </c>
      <c r="F1882" s="286"/>
      <c r="G1882" s="21" t="s">
        <v>29</v>
      </c>
      <c r="H1882" s="22">
        <v>6.3500000000000001E-2</v>
      </c>
      <c r="I1882" s="23">
        <v>20.92</v>
      </c>
      <c r="J1882" s="23">
        <v>1.32</v>
      </c>
    </row>
    <row r="1883" spans="1:10" ht="24" customHeight="1" x14ac:dyDescent="0.2">
      <c r="A1883" s="24" t="s">
        <v>39</v>
      </c>
      <c r="B1883" s="25" t="s">
        <v>424</v>
      </c>
      <c r="C1883" s="24" t="s">
        <v>25</v>
      </c>
      <c r="D1883" s="24" t="s">
        <v>425</v>
      </c>
      <c r="E1883" s="285" t="s">
        <v>40</v>
      </c>
      <c r="F1883" s="285"/>
      <c r="G1883" s="26" t="s">
        <v>58</v>
      </c>
      <c r="H1883" s="27">
        <v>5.7500000000000002E-2</v>
      </c>
      <c r="I1883" s="28">
        <v>17.43</v>
      </c>
      <c r="J1883" s="28">
        <v>1</v>
      </c>
    </row>
    <row r="1884" spans="1:10" ht="24" customHeight="1" x14ac:dyDescent="0.2">
      <c r="A1884" s="24" t="s">
        <v>39</v>
      </c>
      <c r="B1884" s="25" t="s">
        <v>825</v>
      </c>
      <c r="C1884" s="24" t="s">
        <v>25</v>
      </c>
      <c r="D1884" s="24" t="s">
        <v>826</v>
      </c>
      <c r="E1884" s="285" t="s">
        <v>40</v>
      </c>
      <c r="F1884" s="285"/>
      <c r="G1884" s="26" t="s">
        <v>58</v>
      </c>
      <c r="H1884" s="27">
        <v>0.1908</v>
      </c>
      <c r="I1884" s="28">
        <v>32.6</v>
      </c>
      <c r="J1884" s="28">
        <v>6.22</v>
      </c>
    </row>
    <row r="1885" spans="1:10" ht="25.5" x14ac:dyDescent="0.2">
      <c r="A1885" s="29"/>
      <c r="B1885" s="29"/>
      <c r="C1885" s="29"/>
      <c r="D1885" s="29"/>
      <c r="E1885" s="29" t="s">
        <v>44</v>
      </c>
      <c r="F1885" s="30">
        <v>0.54391728149065643</v>
      </c>
      <c r="G1885" s="29" t="s">
        <v>45</v>
      </c>
      <c r="H1885" s="30">
        <v>0.47</v>
      </c>
      <c r="I1885" s="29" t="s">
        <v>46</v>
      </c>
      <c r="J1885" s="30">
        <v>1.01</v>
      </c>
    </row>
    <row r="1886" spans="1:10" ht="15" thickBot="1" x14ac:dyDescent="0.25">
      <c r="A1886" s="29"/>
      <c r="B1886" s="29"/>
      <c r="C1886" s="29"/>
      <c r="D1886" s="29"/>
      <c r="E1886" s="29" t="s">
        <v>47</v>
      </c>
      <c r="F1886" s="30">
        <v>2.08</v>
      </c>
      <c r="G1886" s="29"/>
      <c r="H1886" s="284" t="s">
        <v>48</v>
      </c>
      <c r="I1886" s="284"/>
      <c r="J1886" s="30">
        <v>10.62</v>
      </c>
    </row>
    <row r="1887" spans="1:10" ht="1.1499999999999999" customHeight="1" thickTop="1" x14ac:dyDescent="0.2">
      <c r="A1887" s="31"/>
      <c r="B1887" s="31"/>
      <c r="C1887" s="31"/>
      <c r="D1887" s="31"/>
      <c r="E1887" s="31"/>
      <c r="F1887" s="31"/>
      <c r="G1887" s="31"/>
      <c r="H1887" s="31"/>
      <c r="I1887" s="31"/>
      <c r="J1887" s="31"/>
    </row>
    <row r="1888" spans="1:10" ht="18" customHeight="1" x14ac:dyDescent="0.2">
      <c r="A1888" s="3"/>
      <c r="B1888" s="4" t="s">
        <v>19</v>
      </c>
      <c r="C1888" s="3" t="s">
        <v>20</v>
      </c>
      <c r="D1888" s="3" t="s">
        <v>6</v>
      </c>
      <c r="E1888" s="273" t="s">
        <v>33</v>
      </c>
      <c r="F1888" s="273"/>
      <c r="G1888" s="12" t="s">
        <v>21</v>
      </c>
      <c r="H1888" s="4" t="s">
        <v>22</v>
      </c>
      <c r="I1888" s="4" t="s">
        <v>23</v>
      </c>
      <c r="J1888" s="4" t="s">
        <v>7</v>
      </c>
    </row>
    <row r="1889" spans="1:10" ht="39" customHeight="1" x14ac:dyDescent="0.2">
      <c r="A1889" s="14" t="s">
        <v>34</v>
      </c>
      <c r="B1889" s="15" t="s">
        <v>1088</v>
      </c>
      <c r="C1889" s="14" t="s">
        <v>25</v>
      </c>
      <c r="D1889" s="14" t="s">
        <v>1089</v>
      </c>
      <c r="E1889" s="287" t="s">
        <v>50</v>
      </c>
      <c r="F1889" s="287"/>
      <c r="G1889" s="16" t="s">
        <v>51</v>
      </c>
      <c r="H1889" s="18">
        <v>1</v>
      </c>
      <c r="I1889" s="17">
        <v>2.34</v>
      </c>
      <c r="J1889" s="17">
        <v>2.34</v>
      </c>
    </row>
    <row r="1890" spans="1:10" ht="39" customHeight="1" x14ac:dyDescent="0.2">
      <c r="A1890" s="19" t="s">
        <v>35</v>
      </c>
      <c r="B1890" s="20" t="s">
        <v>1215</v>
      </c>
      <c r="C1890" s="19" t="s">
        <v>25</v>
      </c>
      <c r="D1890" s="19" t="s">
        <v>1216</v>
      </c>
      <c r="E1890" s="286" t="s">
        <v>50</v>
      </c>
      <c r="F1890" s="286"/>
      <c r="G1890" s="21" t="s">
        <v>29</v>
      </c>
      <c r="H1890" s="22">
        <v>1</v>
      </c>
      <c r="I1890" s="23">
        <v>0.39</v>
      </c>
      <c r="J1890" s="23">
        <v>0.39</v>
      </c>
    </row>
    <row r="1891" spans="1:10" ht="39" customHeight="1" x14ac:dyDescent="0.2">
      <c r="A1891" s="19" t="s">
        <v>35</v>
      </c>
      <c r="B1891" s="20" t="s">
        <v>1217</v>
      </c>
      <c r="C1891" s="19" t="s">
        <v>25</v>
      </c>
      <c r="D1891" s="19" t="s">
        <v>1218</v>
      </c>
      <c r="E1891" s="286" t="s">
        <v>50</v>
      </c>
      <c r="F1891" s="286"/>
      <c r="G1891" s="21" t="s">
        <v>29</v>
      </c>
      <c r="H1891" s="22">
        <v>1</v>
      </c>
      <c r="I1891" s="23">
        <v>0.06</v>
      </c>
      <c r="J1891" s="23">
        <v>0.06</v>
      </c>
    </row>
    <row r="1892" spans="1:10" ht="39" customHeight="1" x14ac:dyDescent="0.2">
      <c r="A1892" s="19" t="s">
        <v>35</v>
      </c>
      <c r="B1892" s="20" t="s">
        <v>1219</v>
      </c>
      <c r="C1892" s="19" t="s">
        <v>25</v>
      </c>
      <c r="D1892" s="19" t="s">
        <v>1220</v>
      </c>
      <c r="E1892" s="286" t="s">
        <v>50</v>
      </c>
      <c r="F1892" s="286"/>
      <c r="G1892" s="21" t="s">
        <v>29</v>
      </c>
      <c r="H1892" s="22">
        <v>1</v>
      </c>
      <c r="I1892" s="23">
        <v>0.32</v>
      </c>
      <c r="J1892" s="23">
        <v>0.32</v>
      </c>
    </row>
    <row r="1893" spans="1:10" ht="39" customHeight="1" x14ac:dyDescent="0.2">
      <c r="A1893" s="19" t="s">
        <v>35</v>
      </c>
      <c r="B1893" s="20" t="s">
        <v>1221</v>
      </c>
      <c r="C1893" s="19" t="s">
        <v>25</v>
      </c>
      <c r="D1893" s="19" t="s">
        <v>1222</v>
      </c>
      <c r="E1893" s="286" t="s">
        <v>50</v>
      </c>
      <c r="F1893" s="286"/>
      <c r="G1893" s="21" t="s">
        <v>29</v>
      </c>
      <c r="H1893" s="22">
        <v>1</v>
      </c>
      <c r="I1893" s="23">
        <v>1.57</v>
      </c>
      <c r="J1893" s="23">
        <v>1.57</v>
      </c>
    </row>
    <row r="1894" spans="1:10" ht="25.5" x14ac:dyDescent="0.2">
      <c r="A1894" s="29"/>
      <c r="B1894" s="29"/>
      <c r="C1894" s="29"/>
      <c r="D1894" s="29"/>
      <c r="E1894" s="29" t="s">
        <v>44</v>
      </c>
      <c r="F1894" s="30">
        <v>0</v>
      </c>
      <c r="G1894" s="29" t="s">
        <v>45</v>
      </c>
      <c r="H1894" s="30">
        <v>0</v>
      </c>
      <c r="I1894" s="29" t="s">
        <v>46</v>
      </c>
      <c r="J1894" s="30">
        <v>0</v>
      </c>
    </row>
    <row r="1895" spans="1:10" ht="15" thickBot="1" x14ac:dyDescent="0.25">
      <c r="A1895" s="29"/>
      <c r="B1895" s="29"/>
      <c r="C1895" s="29"/>
      <c r="D1895" s="29"/>
      <c r="E1895" s="29" t="s">
        <v>47</v>
      </c>
      <c r="F1895" s="30">
        <v>0.56999999999999995</v>
      </c>
      <c r="G1895" s="29"/>
      <c r="H1895" s="284" t="s">
        <v>48</v>
      </c>
      <c r="I1895" s="284"/>
      <c r="J1895" s="30">
        <v>2.91</v>
      </c>
    </row>
    <row r="1896" spans="1:10" ht="1.1499999999999999" customHeight="1" thickTop="1" x14ac:dyDescent="0.2">
      <c r="A1896" s="31"/>
      <c r="B1896" s="31"/>
      <c r="C1896" s="31"/>
      <c r="D1896" s="31"/>
      <c r="E1896" s="31"/>
      <c r="F1896" s="31"/>
      <c r="G1896" s="31"/>
      <c r="H1896" s="31"/>
      <c r="I1896" s="31"/>
      <c r="J1896" s="31"/>
    </row>
    <row r="1897" spans="1:10" ht="18" customHeight="1" x14ac:dyDescent="0.2">
      <c r="A1897" s="3"/>
      <c r="B1897" s="4" t="s">
        <v>19</v>
      </c>
      <c r="C1897" s="3" t="s">
        <v>20</v>
      </c>
      <c r="D1897" s="3" t="s">
        <v>6</v>
      </c>
      <c r="E1897" s="273" t="s">
        <v>33</v>
      </c>
      <c r="F1897" s="273"/>
      <c r="G1897" s="12" t="s">
        <v>21</v>
      </c>
      <c r="H1897" s="4" t="s">
        <v>22</v>
      </c>
      <c r="I1897" s="4" t="s">
        <v>23</v>
      </c>
      <c r="J1897" s="4" t="s">
        <v>7</v>
      </c>
    </row>
    <row r="1898" spans="1:10" ht="39" customHeight="1" x14ac:dyDescent="0.2">
      <c r="A1898" s="14" t="s">
        <v>34</v>
      </c>
      <c r="B1898" s="15" t="s">
        <v>1215</v>
      </c>
      <c r="C1898" s="14" t="s">
        <v>25</v>
      </c>
      <c r="D1898" s="14" t="s">
        <v>1216</v>
      </c>
      <c r="E1898" s="287" t="s">
        <v>50</v>
      </c>
      <c r="F1898" s="287"/>
      <c r="G1898" s="16" t="s">
        <v>29</v>
      </c>
      <c r="H1898" s="18">
        <v>1</v>
      </c>
      <c r="I1898" s="17">
        <v>0.39</v>
      </c>
      <c r="J1898" s="17">
        <v>0.39</v>
      </c>
    </row>
    <row r="1899" spans="1:10" ht="39" customHeight="1" x14ac:dyDescent="0.2">
      <c r="A1899" s="24" t="s">
        <v>39</v>
      </c>
      <c r="B1899" s="25" t="s">
        <v>1223</v>
      </c>
      <c r="C1899" s="24" t="s">
        <v>25</v>
      </c>
      <c r="D1899" s="24" t="s">
        <v>1224</v>
      </c>
      <c r="E1899" s="285" t="s">
        <v>69</v>
      </c>
      <c r="F1899" s="285"/>
      <c r="G1899" s="26" t="s">
        <v>30</v>
      </c>
      <c r="H1899" s="27">
        <v>6.0000000000000002E-5</v>
      </c>
      <c r="I1899" s="28">
        <v>6534.77</v>
      </c>
      <c r="J1899" s="28">
        <v>0.39</v>
      </c>
    </row>
    <row r="1900" spans="1:10" ht="25.5" x14ac:dyDescent="0.2">
      <c r="A1900" s="29"/>
      <c r="B1900" s="29"/>
      <c r="C1900" s="29"/>
      <c r="D1900" s="29"/>
      <c r="E1900" s="29" t="s">
        <v>44</v>
      </c>
      <c r="F1900" s="30">
        <v>0</v>
      </c>
      <c r="G1900" s="29" t="s">
        <v>45</v>
      </c>
      <c r="H1900" s="30">
        <v>0</v>
      </c>
      <c r="I1900" s="29" t="s">
        <v>46</v>
      </c>
      <c r="J1900" s="30">
        <v>0</v>
      </c>
    </row>
    <row r="1901" spans="1:10" ht="15" thickBot="1" x14ac:dyDescent="0.25">
      <c r="A1901" s="29"/>
      <c r="B1901" s="29"/>
      <c r="C1901" s="29"/>
      <c r="D1901" s="29"/>
      <c r="E1901" s="29" t="s">
        <v>47</v>
      </c>
      <c r="F1901" s="30">
        <v>0.09</v>
      </c>
      <c r="G1901" s="29"/>
      <c r="H1901" s="284" t="s">
        <v>48</v>
      </c>
      <c r="I1901" s="284"/>
      <c r="J1901" s="30">
        <v>0.48</v>
      </c>
    </row>
    <row r="1902" spans="1:10" ht="1.1499999999999999" customHeight="1" thickTop="1" x14ac:dyDescent="0.2">
      <c r="A1902" s="31"/>
      <c r="B1902" s="31"/>
      <c r="C1902" s="31"/>
      <c r="D1902" s="31"/>
      <c r="E1902" s="31"/>
      <c r="F1902" s="31"/>
      <c r="G1902" s="31"/>
      <c r="H1902" s="31"/>
      <c r="I1902" s="31"/>
      <c r="J1902" s="31"/>
    </row>
    <row r="1903" spans="1:10" ht="18" customHeight="1" x14ac:dyDescent="0.2">
      <c r="A1903" s="3"/>
      <c r="B1903" s="4" t="s">
        <v>19</v>
      </c>
      <c r="C1903" s="3" t="s">
        <v>20</v>
      </c>
      <c r="D1903" s="3" t="s">
        <v>6</v>
      </c>
      <c r="E1903" s="273" t="s">
        <v>33</v>
      </c>
      <c r="F1903" s="273"/>
      <c r="G1903" s="12" t="s">
        <v>21</v>
      </c>
      <c r="H1903" s="4" t="s">
        <v>22</v>
      </c>
      <c r="I1903" s="4" t="s">
        <v>23</v>
      </c>
      <c r="J1903" s="4" t="s">
        <v>7</v>
      </c>
    </row>
    <row r="1904" spans="1:10" ht="39" customHeight="1" x14ac:dyDescent="0.2">
      <c r="A1904" s="14" t="s">
        <v>34</v>
      </c>
      <c r="B1904" s="15" t="s">
        <v>1217</v>
      </c>
      <c r="C1904" s="14" t="s">
        <v>25</v>
      </c>
      <c r="D1904" s="14" t="s">
        <v>1218</v>
      </c>
      <c r="E1904" s="287" t="s">
        <v>50</v>
      </c>
      <c r="F1904" s="287"/>
      <c r="G1904" s="16" t="s">
        <v>29</v>
      </c>
      <c r="H1904" s="18">
        <v>1</v>
      </c>
      <c r="I1904" s="17">
        <v>0.06</v>
      </c>
      <c r="J1904" s="17">
        <v>0.06</v>
      </c>
    </row>
    <row r="1905" spans="1:10" ht="39" customHeight="1" x14ac:dyDescent="0.2">
      <c r="A1905" s="24" t="s">
        <v>39</v>
      </c>
      <c r="B1905" s="25" t="s">
        <v>1223</v>
      </c>
      <c r="C1905" s="24" t="s">
        <v>25</v>
      </c>
      <c r="D1905" s="24" t="s">
        <v>1224</v>
      </c>
      <c r="E1905" s="285" t="s">
        <v>69</v>
      </c>
      <c r="F1905" s="285"/>
      <c r="G1905" s="26" t="s">
        <v>30</v>
      </c>
      <c r="H1905" s="27">
        <v>1.0000000000000001E-5</v>
      </c>
      <c r="I1905" s="28">
        <v>6534.77</v>
      </c>
      <c r="J1905" s="28">
        <v>0.06</v>
      </c>
    </row>
    <row r="1906" spans="1:10" ht="25.5" x14ac:dyDescent="0.2">
      <c r="A1906" s="29"/>
      <c r="B1906" s="29"/>
      <c r="C1906" s="29"/>
      <c r="D1906" s="29"/>
      <c r="E1906" s="29" t="s">
        <v>44</v>
      </c>
      <c r="F1906" s="30">
        <v>0</v>
      </c>
      <c r="G1906" s="29" t="s">
        <v>45</v>
      </c>
      <c r="H1906" s="30">
        <v>0</v>
      </c>
      <c r="I1906" s="29" t="s">
        <v>46</v>
      </c>
      <c r="J1906" s="30">
        <v>0</v>
      </c>
    </row>
    <row r="1907" spans="1:10" ht="15" thickBot="1" x14ac:dyDescent="0.25">
      <c r="A1907" s="29"/>
      <c r="B1907" s="29"/>
      <c r="C1907" s="29"/>
      <c r="D1907" s="29"/>
      <c r="E1907" s="29" t="s">
        <v>47</v>
      </c>
      <c r="F1907" s="30">
        <v>0.01</v>
      </c>
      <c r="G1907" s="29"/>
      <c r="H1907" s="284" t="s">
        <v>48</v>
      </c>
      <c r="I1907" s="284"/>
      <c r="J1907" s="30">
        <v>7.0000000000000007E-2</v>
      </c>
    </row>
    <row r="1908" spans="1:10" ht="1.1499999999999999" customHeight="1" thickTop="1" x14ac:dyDescent="0.2">
      <c r="A1908" s="31"/>
      <c r="B1908" s="31"/>
      <c r="C1908" s="31"/>
      <c r="D1908" s="31"/>
      <c r="E1908" s="31"/>
      <c r="F1908" s="31"/>
      <c r="G1908" s="31"/>
      <c r="H1908" s="31"/>
      <c r="I1908" s="31"/>
      <c r="J1908" s="31"/>
    </row>
    <row r="1909" spans="1:10" ht="18" customHeight="1" x14ac:dyDescent="0.2">
      <c r="A1909" s="3"/>
      <c r="B1909" s="4" t="s">
        <v>19</v>
      </c>
      <c r="C1909" s="3" t="s">
        <v>20</v>
      </c>
      <c r="D1909" s="3" t="s">
        <v>6</v>
      </c>
      <c r="E1909" s="273" t="s">
        <v>33</v>
      </c>
      <c r="F1909" s="273"/>
      <c r="G1909" s="12" t="s">
        <v>21</v>
      </c>
      <c r="H1909" s="4" t="s">
        <v>22</v>
      </c>
      <c r="I1909" s="4" t="s">
        <v>23</v>
      </c>
      <c r="J1909" s="4" t="s">
        <v>7</v>
      </c>
    </row>
    <row r="1910" spans="1:10" ht="39" customHeight="1" x14ac:dyDescent="0.2">
      <c r="A1910" s="14" t="s">
        <v>34</v>
      </c>
      <c r="B1910" s="15" t="s">
        <v>1219</v>
      </c>
      <c r="C1910" s="14" t="s">
        <v>25</v>
      </c>
      <c r="D1910" s="14" t="s">
        <v>1220</v>
      </c>
      <c r="E1910" s="287" t="s">
        <v>50</v>
      </c>
      <c r="F1910" s="287"/>
      <c r="G1910" s="16" t="s">
        <v>29</v>
      </c>
      <c r="H1910" s="18">
        <v>1</v>
      </c>
      <c r="I1910" s="17">
        <v>0.32</v>
      </c>
      <c r="J1910" s="17">
        <v>0.32</v>
      </c>
    </row>
    <row r="1911" spans="1:10" ht="39" customHeight="1" x14ac:dyDescent="0.2">
      <c r="A1911" s="24" t="s">
        <v>39</v>
      </c>
      <c r="B1911" s="25" t="s">
        <v>1223</v>
      </c>
      <c r="C1911" s="24" t="s">
        <v>25</v>
      </c>
      <c r="D1911" s="24" t="s">
        <v>1224</v>
      </c>
      <c r="E1911" s="285" t="s">
        <v>69</v>
      </c>
      <c r="F1911" s="285"/>
      <c r="G1911" s="26" t="s">
        <v>30</v>
      </c>
      <c r="H1911" s="27">
        <v>5.0000000000000002E-5</v>
      </c>
      <c r="I1911" s="28">
        <v>6534.77</v>
      </c>
      <c r="J1911" s="28">
        <v>0.32</v>
      </c>
    </row>
    <row r="1912" spans="1:10" ht="25.5" x14ac:dyDescent="0.2">
      <c r="A1912" s="29"/>
      <c r="B1912" s="29"/>
      <c r="C1912" s="29"/>
      <c r="D1912" s="29"/>
      <c r="E1912" s="29" t="s">
        <v>44</v>
      </c>
      <c r="F1912" s="30">
        <v>0</v>
      </c>
      <c r="G1912" s="29" t="s">
        <v>45</v>
      </c>
      <c r="H1912" s="30">
        <v>0</v>
      </c>
      <c r="I1912" s="29" t="s">
        <v>46</v>
      </c>
      <c r="J1912" s="30">
        <v>0</v>
      </c>
    </row>
    <row r="1913" spans="1:10" ht="15" thickBot="1" x14ac:dyDescent="0.25">
      <c r="A1913" s="29"/>
      <c r="B1913" s="29"/>
      <c r="C1913" s="29"/>
      <c r="D1913" s="29"/>
      <c r="E1913" s="29" t="s">
        <v>47</v>
      </c>
      <c r="F1913" s="30">
        <v>7.0000000000000007E-2</v>
      </c>
      <c r="G1913" s="29"/>
      <c r="H1913" s="284" t="s">
        <v>48</v>
      </c>
      <c r="I1913" s="284"/>
      <c r="J1913" s="30">
        <v>0.39</v>
      </c>
    </row>
    <row r="1914" spans="1:10" ht="1.1499999999999999" customHeight="1" thickTop="1" x14ac:dyDescent="0.2">
      <c r="A1914" s="31"/>
      <c r="B1914" s="31"/>
      <c r="C1914" s="31"/>
      <c r="D1914" s="31"/>
      <c r="E1914" s="31"/>
      <c r="F1914" s="31"/>
      <c r="G1914" s="31"/>
      <c r="H1914" s="31"/>
      <c r="I1914" s="31"/>
      <c r="J1914" s="31"/>
    </row>
    <row r="1915" spans="1:10" ht="18" customHeight="1" x14ac:dyDescent="0.2">
      <c r="A1915" s="3"/>
      <c r="B1915" s="4" t="s">
        <v>19</v>
      </c>
      <c r="C1915" s="3" t="s">
        <v>20</v>
      </c>
      <c r="D1915" s="3" t="s">
        <v>6</v>
      </c>
      <c r="E1915" s="273" t="s">
        <v>33</v>
      </c>
      <c r="F1915" s="273"/>
      <c r="G1915" s="12" t="s">
        <v>21</v>
      </c>
      <c r="H1915" s="4" t="s">
        <v>22</v>
      </c>
      <c r="I1915" s="4" t="s">
        <v>23</v>
      </c>
      <c r="J1915" s="4" t="s">
        <v>7</v>
      </c>
    </row>
    <row r="1916" spans="1:10" ht="39" customHeight="1" x14ac:dyDescent="0.2">
      <c r="A1916" s="14" t="s">
        <v>34</v>
      </c>
      <c r="B1916" s="15" t="s">
        <v>1221</v>
      </c>
      <c r="C1916" s="14" t="s">
        <v>25</v>
      </c>
      <c r="D1916" s="14" t="s">
        <v>1222</v>
      </c>
      <c r="E1916" s="287" t="s">
        <v>50</v>
      </c>
      <c r="F1916" s="287"/>
      <c r="G1916" s="16" t="s">
        <v>29</v>
      </c>
      <c r="H1916" s="18">
        <v>1</v>
      </c>
      <c r="I1916" s="17">
        <v>1.57</v>
      </c>
      <c r="J1916" s="17">
        <v>1.57</v>
      </c>
    </row>
    <row r="1917" spans="1:10" ht="25.9" customHeight="1" x14ac:dyDescent="0.2">
      <c r="A1917" s="24" t="s">
        <v>39</v>
      </c>
      <c r="B1917" s="25" t="s">
        <v>97</v>
      </c>
      <c r="C1917" s="24" t="s">
        <v>25</v>
      </c>
      <c r="D1917" s="24" t="s">
        <v>98</v>
      </c>
      <c r="E1917" s="285" t="s">
        <v>40</v>
      </c>
      <c r="F1917" s="285"/>
      <c r="G1917" s="26" t="s">
        <v>99</v>
      </c>
      <c r="H1917" s="27">
        <v>2.5364800000000001</v>
      </c>
      <c r="I1917" s="28">
        <v>0.62</v>
      </c>
      <c r="J1917" s="28">
        <v>1.57</v>
      </c>
    </row>
    <row r="1918" spans="1:10" ht="25.5" x14ac:dyDescent="0.2">
      <c r="A1918" s="29"/>
      <c r="B1918" s="29"/>
      <c r="C1918" s="29"/>
      <c r="D1918" s="29"/>
      <c r="E1918" s="29" t="s">
        <v>44</v>
      </c>
      <c r="F1918" s="30">
        <v>0</v>
      </c>
      <c r="G1918" s="29" t="s">
        <v>45</v>
      </c>
      <c r="H1918" s="30">
        <v>0</v>
      </c>
      <c r="I1918" s="29" t="s">
        <v>46</v>
      </c>
      <c r="J1918" s="30">
        <v>0</v>
      </c>
    </row>
    <row r="1919" spans="1:10" ht="15" thickBot="1" x14ac:dyDescent="0.25">
      <c r="A1919" s="29"/>
      <c r="B1919" s="29"/>
      <c r="C1919" s="29"/>
      <c r="D1919" s="29"/>
      <c r="E1919" s="29" t="s">
        <v>47</v>
      </c>
      <c r="F1919" s="30">
        <v>0.38</v>
      </c>
      <c r="G1919" s="29"/>
      <c r="H1919" s="284" t="s">
        <v>48</v>
      </c>
      <c r="I1919" s="284"/>
      <c r="J1919" s="30">
        <v>1.95</v>
      </c>
    </row>
    <row r="1920" spans="1:10" ht="1.1499999999999999" customHeight="1" thickTop="1" x14ac:dyDescent="0.2">
      <c r="A1920" s="31"/>
      <c r="B1920" s="31"/>
      <c r="C1920" s="31"/>
      <c r="D1920" s="31"/>
      <c r="E1920" s="31"/>
      <c r="F1920" s="31"/>
      <c r="G1920" s="31"/>
      <c r="H1920" s="31"/>
      <c r="I1920" s="31"/>
      <c r="J1920" s="31"/>
    </row>
    <row r="1921" spans="1:10" ht="18" customHeight="1" x14ac:dyDescent="0.2">
      <c r="A1921" s="3"/>
      <c r="B1921" s="4" t="s">
        <v>19</v>
      </c>
      <c r="C1921" s="3" t="s">
        <v>20</v>
      </c>
      <c r="D1921" s="3" t="s">
        <v>6</v>
      </c>
      <c r="E1921" s="273" t="s">
        <v>33</v>
      </c>
      <c r="F1921" s="273"/>
      <c r="G1921" s="12" t="s">
        <v>21</v>
      </c>
      <c r="H1921" s="4" t="s">
        <v>22</v>
      </c>
      <c r="I1921" s="4" t="s">
        <v>23</v>
      </c>
      <c r="J1921" s="4" t="s">
        <v>7</v>
      </c>
    </row>
    <row r="1922" spans="1:10" ht="64.900000000000006" customHeight="1" x14ac:dyDescent="0.2">
      <c r="A1922" s="14" t="s">
        <v>34</v>
      </c>
      <c r="B1922" s="15" t="s">
        <v>1231</v>
      </c>
      <c r="C1922" s="14" t="s">
        <v>25</v>
      </c>
      <c r="D1922" s="14" t="s">
        <v>1232</v>
      </c>
      <c r="E1922" s="287" t="s">
        <v>50</v>
      </c>
      <c r="F1922" s="287"/>
      <c r="G1922" s="16" t="s">
        <v>52</v>
      </c>
      <c r="H1922" s="18">
        <v>1</v>
      </c>
      <c r="I1922" s="17">
        <v>44.32</v>
      </c>
      <c r="J1922" s="17">
        <v>44.32</v>
      </c>
    </row>
    <row r="1923" spans="1:10" ht="25.9" customHeight="1" x14ac:dyDescent="0.2">
      <c r="A1923" s="19" t="s">
        <v>35</v>
      </c>
      <c r="B1923" s="20" t="s">
        <v>1237</v>
      </c>
      <c r="C1923" s="19" t="s">
        <v>25</v>
      </c>
      <c r="D1923" s="19" t="s">
        <v>1238</v>
      </c>
      <c r="E1923" s="286" t="s">
        <v>36</v>
      </c>
      <c r="F1923" s="286"/>
      <c r="G1923" s="21" t="s">
        <v>29</v>
      </c>
      <c r="H1923" s="22">
        <v>1</v>
      </c>
      <c r="I1923" s="23">
        <v>20.88</v>
      </c>
      <c r="J1923" s="23">
        <v>20.88</v>
      </c>
    </row>
    <row r="1924" spans="1:10" ht="64.900000000000006" customHeight="1" x14ac:dyDescent="0.2">
      <c r="A1924" s="19" t="s">
        <v>35</v>
      </c>
      <c r="B1924" s="20" t="s">
        <v>1239</v>
      </c>
      <c r="C1924" s="19" t="s">
        <v>25</v>
      </c>
      <c r="D1924" s="19" t="s">
        <v>1240</v>
      </c>
      <c r="E1924" s="286" t="s">
        <v>50</v>
      </c>
      <c r="F1924" s="286"/>
      <c r="G1924" s="21" t="s">
        <v>29</v>
      </c>
      <c r="H1924" s="22">
        <v>1</v>
      </c>
      <c r="I1924" s="23">
        <v>20.64</v>
      </c>
      <c r="J1924" s="23">
        <v>20.64</v>
      </c>
    </row>
    <row r="1925" spans="1:10" ht="64.900000000000006" customHeight="1" x14ac:dyDescent="0.2">
      <c r="A1925" s="19" t="s">
        <v>35</v>
      </c>
      <c r="B1925" s="20" t="s">
        <v>1241</v>
      </c>
      <c r="C1925" s="19" t="s">
        <v>25</v>
      </c>
      <c r="D1925" s="19" t="s">
        <v>1242</v>
      </c>
      <c r="E1925" s="286" t="s">
        <v>50</v>
      </c>
      <c r="F1925" s="286"/>
      <c r="G1925" s="21" t="s">
        <v>29</v>
      </c>
      <c r="H1925" s="22">
        <v>1</v>
      </c>
      <c r="I1925" s="23">
        <v>2.8</v>
      </c>
      <c r="J1925" s="23">
        <v>2.8</v>
      </c>
    </row>
    <row r="1926" spans="1:10" ht="25.5" x14ac:dyDescent="0.2">
      <c r="A1926" s="29"/>
      <c r="B1926" s="29"/>
      <c r="C1926" s="29"/>
      <c r="D1926" s="29"/>
      <c r="E1926" s="29" t="s">
        <v>44</v>
      </c>
      <c r="F1926" s="30">
        <v>9.7528138000000002</v>
      </c>
      <c r="G1926" s="29" t="s">
        <v>45</v>
      </c>
      <c r="H1926" s="30">
        <v>8.36</v>
      </c>
      <c r="I1926" s="29" t="s">
        <v>46</v>
      </c>
      <c r="J1926" s="30">
        <v>18.11</v>
      </c>
    </row>
    <row r="1927" spans="1:10" ht="15" thickBot="1" x14ac:dyDescent="0.25">
      <c r="A1927" s="29"/>
      <c r="B1927" s="29"/>
      <c r="C1927" s="29"/>
      <c r="D1927" s="29"/>
      <c r="E1927" s="29" t="s">
        <v>47</v>
      </c>
      <c r="F1927" s="30">
        <v>10.82</v>
      </c>
      <c r="G1927" s="29"/>
      <c r="H1927" s="284" t="s">
        <v>48</v>
      </c>
      <c r="I1927" s="284"/>
      <c r="J1927" s="30">
        <v>55.14</v>
      </c>
    </row>
    <row r="1928" spans="1:10" ht="1.1499999999999999" customHeight="1" thickTop="1" x14ac:dyDescent="0.2">
      <c r="A1928" s="31"/>
      <c r="B1928" s="31"/>
      <c r="C1928" s="31"/>
      <c r="D1928" s="31"/>
      <c r="E1928" s="31"/>
      <c r="F1928" s="31"/>
      <c r="G1928" s="31"/>
      <c r="H1928" s="31"/>
      <c r="I1928" s="31"/>
      <c r="J1928" s="31"/>
    </row>
    <row r="1929" spans="1:10" ht="18" customHeight="1" x14ac:dyDescent="0.2">
      <c r="A1929" s="3"/>
      <c r="B1929" s="4" t="s">
        <v>19</v>
      </c>
      <c r="C1929" s="3" t="s">
        <v>20</v>
      </c>
      <c r="D1929" s="3" t="s">
        <v>6</v>
      </c>
      <c r="E1929" s="273" t="s">
        <v>33</v>
      </c>
      <c r="F1929" s="273"/>
      <c r="G1929" s="12" t="s">
        <v>21</v>
      </c>
      <c r="H1929" s="4" t="s">
        <v>22</v>
      </c>
      <c r="I1929" s="4" t="s">
        <v>23</v>
      </c>
      <c r="J1929" s="4" t="s">
        <v>7</v>
      </c>
    </row>
    <row r="1930" spans="1:10" ht="64.900000000000006" customHeight="1" x14ac:dyDescent="0.2">
      <c r="A1930" s="14" t="s">
        <v>34</v>
      </c>
      <c r="B1930" s="15" t="s">
        <v>1229</v>
      </c>
      <c r="C1930" s="14" t="s">
        <v>25</v>
      </c>
      <c r="D1930" s="14" t="s">
        <v>1230</v>
      </c>
      <c r="E1930" s="287" t="s">
        <v>50</v>
      </c>
      <c r="F1930" s="287"/>
      <c r="G1930" s="16" t="s">
        <v>51</v>
      </c>
      <c r="H1930" s="18">
        <v>1</v>
      </c>
      <c r="I1930" s="17">
        <v>104.66</v>
      </c>
      <c r="J1930" s="17">
        <v>104.66</v>
      </c>
    </row>
    <row r="1931" spans="1:10" ht="64.900000000000006" customHeight="1" x14ac:dyDescent="0.2">
      <c r="A1931" s="19" t="s">
        <v>35</v>
      </c>
      <c r="B1931" s="20" t="s">
        <v>1243</v>
      </c>
      <c r="C1931" s="19" t="s">
        <v>25</v>
      </c>
      <c r="D1931" s="19" t="s">
        <v>1244</v>
      </c>
      <c r="E1931" s="286" t="s">
        <v>50</v>
      </c>
      <c r="F1931" s="286"/>
      <c r="G1931" s="21" t="s">
        <v>29</v>
      </c>
      <c r="H1931" s="22">
        <v>1</v>
      </c>
      <c r="I1931" s="23">
        <v>34.54</v>
      </c>
      <c r="J1931" s="23">
        <v>34.54</v>
      </c>
    </row>
    <row r="1932" spans="1:10" ht="64.900000000000006" customHeight="1" x14ac:dyDescent="0.2">
      <c r="A1932" s="19" t="s">
        <v>35</v>
      </c>
      <c r="B1932" s="20" t="s">
        <v>1245</v>
      </c>
      <c r="C1932" s="19" t="s">
        <v>25</v>
      </c>
      <c r="D1932" s="19" t="s">
        <v>1246</v>
      </c>
      <c r="E1932" s="286" t="s">
        <v>50</v>
      </c>
      <c r="F1932" s="286"/>
      <c r="G1932" s="21" t="s">
        <v>29</v>
      </c>
      <c r="H1932" s="22">
        <v>1</v>
      </c>
      <c r="I1932" s="23">
        <v>25.8</v>
      </c>
      <c r="J1932" s="23">
        <v>25.8</v>
      </c>
    </row>
    <row r="1933" spans="1:10" ht="25.9" customHeight="1" x14ac:dyDescent="0.2">
      <c r="A1933" s="19" t="s">
        <v>35</v>
      </c>
      <c r="B1933" s="20" t="s">
        <v>1237</v>
      </c>
      <c r="C1933" s="19" t="s">
        <v>25</v>
      </c>
      <c r="D1933" s="19" t="s">
        <v>1238</v>
      </c>
      <c r="E1933" s="286" t="s">
        <v>36</v>
      </c>
      <c r="F1933" s="286"/>
      <c r="G1933" s="21" t="s">
        <v>29</v>
      </c>
      <c r="H1933" s="22">
        <v>1</v>
      </c>
      <c r="I1933" s="23">
        <v>20.88</v>
      </c>
      <c r="J1933" s="23">
        <v>20.88</v>
      </c>
    </row>
    <row r="1934" spans="1:10" ht="64.900000000000006" customHeight="1" x14ac:dyDescent="0.2">
      <c r="A1934" s="19" t="s">
        <v>35</v>
      </c>
      <c r="B1934" s="20" t="s">
        <v>1239</v>
      </c>
      <c r="C1934" s="19" t="s">
        <v>25</v>
      </c>
      <c r="D1934" s="19" t="s">
        <v>1240</v>
      </c>
      <c r="E1934" s="286" t="s">
        <v>50</v>
      </c>
      <c r="F1934" s="286"/>
      <c r="G1934" s="21" t="s">
        <v>29</v>
      </c>
      <c r="H1934" s="22">
        <v>1</v>
      </c>
      <c r="I1934" s="23">
        <v>20.64</v>
      </c>
      <c r="J1934" s="23">
        <v>20.64</v>
      </c>
    </row>
    <row r="1935" spans="1:10" ht="64.900000000000006" customHeight="1" x14ac:dyDescent="0.2">
      <c r="A1935" s="19" t="s">
        <v>35</v>
      </c>
      <c r="B1935" s="20" t="s">
        <v>1241</v>
      </c>
      <c r="C1935" s="19" t="s">
        <v>25</v>
      </c>
      <c r="D1935" s="19" t="s">
        <v>1242</v>
      </c>
      <c r="E1935" s="286" t="s">
        <v>50</v>
      </c>
      <c r="F1935" s="286"/>
      <c r="G1935" s="21" t="s">
        <v>29</v>
      </c>
      <c r="H1935" s="22">
        <v>1</v>
      </c>
      <c r="I1935" s="23">
        <v>2.8</v>
      </c>
      <c r="J1935" s="23">
        <v>2.8</v>
      </c>
    </row>
    <row r="1936" spans="1:10" ht="25.5" x14ac:dyDescent="0.2">
      <c r="A1936" s="29"/>
      <c r="B1936" s="29"/>
      <c r="C1936" s="29"/>
      <c r="D1936" s="29"/>
      <c r="E1936" s="29" t="s">
        <v>44</v>
      </c>
      <c r="F1936" s="30">
        <v>9.7528138000000002</v>
      </c>
      <c r="G1936" s="29" t="s">
        <v>45</v>
      </c>
      <c r="H1936" s="30">
        <v>8.36</v>
      </c>
      <c r="I1936" s="29" t="s">
        <v>46</v>
      </c>
      <c r="J1936" s="30">
        <v>18.11</v>
      </c>
    </row>
    <row r="1937" spans="1:10" ht="15" thickBot="1" x14ac:dyDescent="0.25">
      <c r="A1937" s="29"/>
      <c r="B1937" s="29"/>
      <c r="C1937" s="29"/>
      <c r="D1937" s="29"/>
      <c r="E1937" s="29" t="s">
        <v>47</v>
      </c>
      <c r="F1937" s="30">
        <v>25.55</v>
      </c>
      <c r="G1937" s="29"/>
      <c r="H1937" s="284" t="s">
        <v>48</v>
      </c>
      <c r="I1937" s="284"/>
      <c r="J1937" s="30">
        <v>130.21</v>
      </c>
    </row>
    <row r="1938" spans="1:10" ht="1.1499999999999999" customHeight="1" thickTop="1" x14ac:dyDescent="0.2">
      <c r="A1938" s="31"/>
      <c r="B1938" s="31"/>
      <c r="C1938" s="31"/>
      <c r="D1938" s="31"/>
      <c r="E1938" s="31"/>
      <c r="F1938" s="31"/>
      <c r="G1938" s="31"/>
      <c r="H1938" s="31"/>
      <c r="I1938" s="31"/>
      <c r="J1938" s="31"/>
    </row>
    <row r="1939" spans="1:10" ht="18" customHeight="1" x14ac:dyDescent="0.2">
      <c r="A1939" s="3"/>
      <c r="B1939" s="4" t="s">
        <v>19</v>
      </c>
      <c r="C1939" s="3" t="s">
        <v>20</v>
      </c>
      <c r="D1939" s="3" t="s">
        <v>6</v>
      </c>
      <c r="E1939" s="273" t="s">
        <v>33</v>
      </c>
      <c r="F1939" s="273"/>
      <c r="G1939" s="12" t="s">
        <v>21</v>
      </c>
      <c r="H1939" s="4" t="s">
        <v>22</v>
      </c>
      <c r="I1939" s="4" t="s">
        <v>23</v>
      </c>
      <c r="J1939" s="4" t="s">
        <v>7</v>
      </c>
    </row>
    <row r="1940" spans="1:10" ht="64.900000000000006" customHeight="1" x14ac:dyDescent="0.2">
      <c r="A1940" s="14" t="s">
        <v>34</v>
      </c>
      <c r="B1940" s="15" t="s">
        <v>1239</v>
      </c>
      <c r="C1940" s="14" t="s">
        <v>25</v>
      </c>
      <c r="D1940" s="14" t="s">
        <v>1240</v>
      </c>
      <c r="E1940" s="287" t="s">
        <v>50</v>
      </c>
      <c r="F1940" s="287"/>
      <c r="G1940" s="16" t="s">
        <v>29</v>
      </c>
      <c r="H1940" s="18">
        <v>1</v>
      </c>
      <c r="I1940" s="17">
        <v>20.64</v>
      </c>
      <c r="J1940" s="17">
        <v>20.64</v>
      </c>
    </row>
    <row r="1941" spans="1:10" ht="64.900000000000006" customHeight="1" x14ac:dyDescent="0.2">
      <c r="A1941" s="24" t="s">
        <v>39</v>
      </c>
      <c r="B1941" s="25" t="s">
        <v>1247</v>
      </c>
      <c r="C1941" s="24" t="s">
        <v>25</v>
      </c>
      <c r="D1941" s="24" t="s">
        <v>1248</v>
      </c>
      <c r="E1941" s="285" t="s">
        <v>69</v>
      </c>
      <c r="F1941" s="285"/>
      <c r="G1941" s="26" t="s">
        <v>30</v>
      </c>
      <c r="H1941" s="27">
        <v>5.5999999999999999E-5</v>
      </c>
      <c r="I1941" s="28">
        <v>368698.45</v>
      </c>
      <c r="J1941" s="28">
        <v>20.64</v>
      </c>
    </row>
    <row r="1942" spans="1:10" ht="25.5" x14ac:dyDescent="0.2">
      <c r="A1942" s="29"/>
      <c r="B1942" s="29"/>
      <c r="C1942" s="29"/>
      <c r="D1942" s="29"/>
      <c r="E1942" s="29" t="s">
        <v>44</v>
      </c>
      <c r="F1942" s="30">
        <v>0</v>
      </c>
      <c r="G1942" s="29" t="s">
        <v>45</v>
      </c>
      <c r="H1942" s="30">
        <v>0</v>
      </c>
      <c r="I1942" s="29" t="s">
        <v>46</v>
      </c>
      <c r="J1942" s="30">
        <v>0</v>
      </c>
    </row>
    <row r="1943" spans="1:10" ht="15" thickBot="1" x14ac:dyDescent="0.25">
      <c r="A1943" s="29"/>
      <c r="B1943" s="29"/>
      <c r="C1943" s="29"/>
      <c r="D1943" s="29"/>
      <c r="E1943" s="29" t="s">
        <v>47</v>
      </c>
      <c r="F1943" s="30">
        <v>5.04</v>
      </c>
      <c r="G1943" s="29"/>
      <c r="H1943" s="284" t="s">
        <v>48</v>
      </c>
      <c r="I1943" s="284"/>
      <c r="J1943" s="30">
        <v>25.68</v>
      </c>
    </row>
    <row r="1944" spans="1:10" ht="1.1499999999999999" customHeight="1" thickTop="1" x14ac:dyDescent="0.2">
      <c r="A1944" s="31"/>
      <c r="B1944" s="31"/>
      <c r="C1944" s="31"/>
      <c r="D1944" s="31"/>
      <c r="E1944" s="31"/>
      <c r="F1944" s="31"/>
      <c r="G1944" s="31"/>
      <c r="H1944" s="31"/>
      <c r="I1944" s="31"/>
      <c r="J1944" s="31"/>
    </row>
    <row r="1945" spans="1:10" ht="18" customHeight="1" x14ac:dyDescent="0.2">
      <c r="A1945" s="3"/>
      <c r="B1945" s="4" t="s">
        <v>19</v>
      </c>
      <c r="C1945" s="3" t="s">
        <v>20</v>
      </c>
      <c r="D1945" s="3" t="s">
        <v>6</v>
      </c>
      <c r="E1945" s="273" t="s">
        <v>33</v>
      </c>
      <c r="F1945" s="273"/>
      <c r="G1945" s="12" t="s">
        <v>21</v>
      </c>
      <c r="H1945" s="4" t="s">
        <v>22</v>
      </c>
      <c r="I1945" s="4" t="s">
        <v>23</v>
      </c>
      <c r="J1945" s="4" t="s">
        <v>7</v>
      </c>
    </row>
    <row r="1946" spans="1:10" ht="64.900000000000006" customHeight="1" x14ac:dyDescent="0.2">
      <c r="A1946" s="14" t="s">
        <v>34</v>
      </c>
      <c r="B1946" s="15" t="s">
        <v>1241</v>
      </c>
      <c r="C1946" s="14" t="s">
        <v>25</v>
      </c>
      <c r="D1946" s="14" t="s">
        <v>1242</v>
      </c>
      <c r="E1946" s="287" t="s">
        <v>50</v>
      </c>
      <c r="F1946" s="287"/>
      <c r="G1946" s="16" t="s">
        <v>29</v>
      </c>
      <c r="H1946" s="18">
        <v>1</v>
      </c>
      <c r="I1946" s="17">
        <v>2.8</v>
      </c>
      <c r="J1946" s="17">
        <v>2.8</v>
      </c>
    </row>
    <row r="1947" spans="1:10" ht="64.900000000000006" customHeight="1" x14ac:dyDescent="0.2">
      <c r="A1947" s="24" t="s">
        <v>39</v>
      </c>
      <c r="B1947" s="25" t="s">
        <v>1247</v>
      </c>
      <c r="C1947" s="24" t="s">
        <v>25</v>
      </c>
      <c r="D1947" s="24" t="s">
        <v>1248</v>
      </c>
      <c r="E1947" s="285" t="s">
        <v>69</v>
      </c>
      <c r="F1947" s="285"/>
      <c r="G1947" s="26" t="s">
        <v>30</v>
      </c>
      <c r="H1947" s="27">
        <v>7.6000000000000001E-6</v>
      </c>
      <c r="I1947" s="28">
        <v>368698.45</v>
      </c>
      <c r="J1947" s="28">
        <v>2.8</v>
      </c>
    </row>
    <row r="1948" spans="1:10" ht="25.5" x14ac:dyDescent="0.2">
      <c r="A1948" s="29"/>
      <c r="B1948" s="29"/>
      <c r="C1948" s="29"/>
      <c r="D1948" s="29"/>
      <c r="E1948" s="29" t="s">
        <v>44</v>
      </c>
      <c r="F1948" s="30">
        <v>0</v>
      </c>
      <c r="G1948" s="29" t="s">
        <v>45</v>
      </c>
      <c r="H1948" s="30">
        <v>0</v>
      </c>
      <c r="I1948" s="29" t="s">
        <v>46</v>
      </c>
      <c r="J1948" s="30">
        <v>0</v>
      </c>
    </row>
    <row r="1949" spans="1:10" ht="15" thickBot="1" x14ac:dyDescent="0.25">
      <c r="A1949" s="29"/>
      <c r="B1949" s="29"/>
      <c r="C1949" s="29"/>
      <c r="D1949" s="29"/>
      <c r="E1949" s="29" t="s">
        <v>47</v>
      </c>
      <c r="F1949" s="30">
        <v>0.68</v>
      </c>
      <c r="G1949" s="29"/>
      <c r="H1949" s="284" t="s">
        <v>48</v>
      </c>
      <c r="I1949" s="284"/>
      <c r="J1949" s="30">
        <v>3.48</v>
      </c>
    </row>
    <row r="1950" spans="1:10" ht="1.1499999999999999" customHeight="1" thickTop="1" x14ac:dyDescent="0.2">
      <c r="A1950" s="31"/>
      <c r="B1950" s="31"/>
      <c r="C1950" s="31"/>
      <c r="D1950" s="31"/>
      <c r="E1950" s="31"/>
      <c r="F1950" s="31"/>
      <c r="G1950" s="31"/>
      <c r="H1950" s="31"/>
      <c r="I1950" s="31"/>
      <c r="J1950" s="31"/>
    </row>
    <row r="1951" spans="1:10" ht="18" customHeight="1" x14ac:dyDescent="0.2">
      <c r="A1951" s="3"/>
      <c r="B1951" s="4" t="s">
        <v>19</v>
      </c>
      <c r="C1951" s="3" t="s">
        <v>20</v>
      </c>
      <c r="D1951" s="3" t="s">
        <v>6</v>
      </c>
      <c r="E1951" s="273" t="s">
        <v>33</v>
      </c>
      <c r="F1951" s="273"/>
      <c r="G1951" s="12" t="s">
        <v>21</v>
      </c>
      <c r="H1951" s="4" t="s">
        <v>22</v>
      </c>
      <c r="I1951" s="4" t="s">
        <v>23</v>
      </c>
      <c r="J1951" s="4" t="s">
        <v>7</v>
      </c>
    </row>
    <row r="1952" spans="1:10" ht="64.900000000000006" customHeight="1" x14ac:dyDescent="0.2">
      <c r="A1952" s="14" t="s">
        <v>34</v>
      </c>
      <c r="B1952" s="15" t="s">
        <v>1245</v>
      </c>
      <c r="C1952" s="14" t="s">
        <v>25</v>
      </c>
      <c r="D1952" s="14" t="s">
        <v>1246</v>
      </c>
      <c r="E1952" s="287" t="s">
        <v>50</v>
      </c>
      <c r="F1952" s="287"/>
      <c r="G1952" s="16" t="s">
        <v>29</v>
      </c>
      <c r="H1952" s="18">
        <v>1</v>
      </c>
      <c r="I1952" s="17">
        <v>25.8</v>
      </c>
      <c r="J1952" s="17">
        <v>25.8</v>
      </c>
    </row>
    <row r="1953" spans="1:10" ht="64.900000000000006" customHeight="1" x14ac:dyDescent="0.2">
      <c r="A1953" s="24" t="s">
        <v>39</v>
      </c>
      <c r="B1953" s="25" t="s">
        <v>1247</v>
      </c>
      <c r="C1953" s="24" t="s">
        <v>25</v>
      </c>
      <c r="D1953" s="24" t="s">
        <v>1248</v>
      </c>
      <c r="E1953" s="285" t="s">
        <v>69</v>
      </c>
      <c r="F1953" s="285"/>
      <c r="G1953" s="26" t="s">
        <v>30</v>
      </c>
      <c r="H1953" s="27">
        <v>6.9999999999999994E-5</v>
      </c>
      <c r="I1953" s="28">
        <v>368698.45</v>
      </c>
      <c r="J1953" s="28">
        <v>25.8</v>
      </c>
    </row>
    <row r="1954" spans="1:10" ht="25.5" x14ac:dyDescent="0.2">
      <c r="A1954" s="29"/>
      <c r="B1954" s="29"/>
      <c r="C1954" s="29"/>
      <c r="D1954" s="29"/>
      <c r="E1954" s="29" t="s">
        <v>44</v>
      </c>
      <c r="F1954" s="30">
        <v>0</v>
      </c>
      <c r="G1954" s="29" t="s">
        <v>45</v>
      </c>
      <c r="H1954" s="30">
        <v>0</v>
      </c>
      <c r="I1954" s="29" t="s">
        <v>46</v>
      </c>
      <c r="J1954" s="30">
        <v>0</v>
      </c>
    </row>
    <row r="1955" spans="1:10" ht="15" thickBot="1" x14ac:dyDescent="0.25">
      <c r="A1955" s="29"/>
      <c r="B1955" s="29"/>
      <c r="C1955" s="29"/>
      <c r="D1955" s="29"/>
      <c r="E1955" s="29" t="s">
        <v>47</v>
      </c>
      <c r="F1955" s="30">
        <v>6.3</v>
      </c>
      <c r="G1955" s="29"/>
      <c r="H1955" s="284" t="s">
        <v>48</v>
      </c>
      <c r="I1955" s="284"/>
      <c r="J1955" s="30">
        <v>32.1</v>
      </c>
    </row>
    <row r="1956" spans="1:10" ht="1.1499999999999999" customHeight="1" thickTop="1" x14ac:dyDescent="0.2">
      <c r="A1956" s="31"/>
      <c r="B1956" s="31"/>
      <c r="C1956" s="31"/>
      <c r="D1956" s="31"/>
      <c r="E1956" s="31"/>
      <c r="F1956" s="31"/>
      <c r="G1956" s="31"/>
      <c r="H1956" s="31"/>
      <c r="I1956" s="31"/>
      <c r="J1956" s="31"/>
    </row>
    <row r="1957" spans="1:10" ht="18" customHeight="1" x14ac:dyDescent="0.2">
      <c r="A1957" s="3"/>
      <c r="B1957" s="4" t="s">
        <v>19</v>
      </c>
      <c r="C1957" s="3" t="s">
        <v>20</v>
      </c>
      <c r="D1957" s="3" t="s">
        <v>6</v>
      </c>
      <c r="E1957" s="273" t="s">
        <v>33</v>
      </c>
      <c r="F1957" s="273"/>
      <c r="G1957" s="12" t="s">
        <v>21</v>
      </c>
      <c r="H1957" s="4" t="s">
        <v>22</v>
      </c>
      <c r="I1957" s="4" t="s">
        <v>23</v>
      </c>
      <c r="J1957" s="4" t="s">
        <v>7</v>
      </c>
    </row>
    <row r="1958" spans="1:10" ht="64.900000000000006" customHeight="1" x14ac:dyDescent="0.2">
      <c r="A1958" s="14" t="s">
        <v>34</v>
      </c>
      <c r="B1958" s="15" t="s">
        <v>1243</v>
      </c>
      <c r="C1958" s="14" t="s">
        <v>25</v>
      </c>
      <c r="D1958" s="14" t="s">
        <v>1244</v>
      </c>
      <c r="E1958" s="287" t="s">
        <v>50</v>
      </c>
      <c r="F1958" s="287"/>
      <c r="G1958" s="16" t="s">
        <v>29</v>
      </c>
      <c r="H1958" s="18">
        <v>1</v>
      </c>
      <c r="I1958" s="17">
        <v>34.54</v>
      </c>
      <c r="J1958" s="17">
        <v>34.54</v>
      </c>
    </row>
    <row r="1959" spans="1:10" ht="24" customHeight="1" x14ac:dyDescent="0.2">
      <c r="A1959" s="24" t="s">
        <v>39</v>
      </c>
      <c r="B1959" s="25" t="s">
        <v>102</v>
      </c>
      <c r="C1959" s="24" t="s">
        <v>25</v>
      </c>
      <c r="D1959" s="24" t="s">
        <v>103</v>
      </c>
      <c r="E1959" s="285" t="s">
        <v>40</v>
      </c>
      <c r="F1959" s="285"/>
      <c r="G1959" s="26" t="s">
        <v>58</v>
      </c>
      <c r="H1959" s="27">
        <v>8.5299999999999994</v>
      </c>
      <c r="I1959" s="28">
        <v>4.05</v>
      </c>
      <c r="J1959" s="28">
        <v>34.54</v>
      </c>
    </row>
    <row r="1960" spans="1:10" ht="25.5" x14ac:dyDescent="0.2">
      <c r="A1960" s="29"/>
      <c r="B1960" s="29"/>
      <c r="C1960" s="29"/>
      <c r="D1960" s="29"/>
      <c r="E1960" s="29" t="s">
        <v>44</v>
      </c>
      <c r="F1960" s="30">
        <v>0</v>
      </c>
      <c r="G1960" s="29" t="s">
        <v>45</v>
      </c>
      <c r="H1960" s="30">
        <v>0</v>
      </c>
      <c r="I1960" s="29" t="s">
        <v>46</v>
      </c>
      <c r="J1960" s="30">
        <v>0</v>
      </c>
    </row>
    <row r="1961" spans="1:10" ht="15" thickBot="1" x14ac:dyDescent="0.25">
      <c r="A1961" s="29"/>
      <c r="B1961" s="29"/>
      <c r="C1961" s="29"/>
      <c r="D1961" s="29"/>
      <c r="E1961" s="29" t="s">
        <v>47</v>
      </c>
      <c r="F1961" s="30">
        <v>8.43</v>
      </c>
      <c r="G1961" s="29"/>
      <c r="H1961" s="284" t="s">
        <v>48</v>
      </c>
      <c r="I1961" s="284"/>
      <c r="J1961" s="30">
        <v>42.97</v>
      </c>
    </row>
    <row r="1962" spans="1:10" ht="1.1499999999999999" customHeight="1" thickTop="1" x14ac:dyDescent="0.2">
      <c r="A1962" s="31"/>
      <c r="B1962" s="31"/>
      <c r="C1962" s="31"/>
      <c r="D1962" s="31"/>
      <c r="E1962" s="31"/>
      <c r="F1962" s="31"/>
      <c r="G1962" s="31"/>
      <c r="H1962" s="31"/>
      <c r="I1962" s="31"/>
      <c r="J1962" s="31"/>
    </row>
    <row r="1963" spans="1:10" ht="18" customHeight="1" x14ac:dyDescent="0.2">
      <c r="A1963" s="3"/>
      <c r="B1963" s="4" t="s">
        <v>19</v>
      </c>
      <c r="C1963" s="3" t="s">
        <v>20</v>
      </c>
      <c r="D1963" s="3" t="s">
        <v>6</v>
      </c>
      <c r="E1963" s="273" t="s">
        <v>33</v>
      </c>
      <c r="F1963" s="273"/>
      <c r="G1963" s="12" t="s">
        <v>21</v>
      </c>
      <c r="H1963" s="4" t="s">
        <v>22</v>
      </c>
      <c r="I1963" s="4" t="s">
        <v>23</v>
      </c>
      <c r="J1963" s="4" t="s">
        <v>7</v>
      </c>
    </row>
    <row r="1964" spans="1:10" ht="39" customHeight="1" x14ac:dyDescent="0.2">
      <c r="A1964" s="14" t="s">
        <v>34</v>
      </c>
      <c r="B1964" s="15" t="s">
        <v>330</v>
      </c>
      <c r="C1964" s="14" t="s">
        <v>25</v>
      </c>
      <c r="D1964" s="14" t="s">
        <v>331</v>
      </c>
      <c r="E1964" s="287" t="s">
        <v>50</v>
      </c>
      <c r="F1964" s="287"/>
      <c r="G1964" s="16" t="s">
        <v>52</v>
      </c>
      <c r="H1964" s="18">
        <v>1</v>
      </c>
      <c r="I1964" s="17">
        <v>18.45</v>
      </c>
      <c r="J1964" s="17">
        <v>18.45</v>
      </c>
    </row>
    <row r="1965" spans="1:10" ht="25.9" customHeight="1" x14ac:dyDescent="0.2">
      <c r="A1965" s="19" t="s">
        <v>35</v>
      </c>
      <c r="B1965" s="20" t="s">
        <v>539</v>
      </c>
      <c r="C1965" s="19" t="s">
        <v>25</v>
      </c>
      <c r="D1965" s="19" t="s">
        <v>540</v>
      </c>
      <c r="E1965" s="286" t="s">
        <v>36</v>
      </c>
      <c r="F1965" s="286"/>
      <c r="G1965" s="21" t="s">
        <v>29</v>
      </c>
      <c r="H1965" s="22">
        <v>1</v>
      </c>
      <c r="I1965" s="23">
        <v>18.329999999999998</v>
      </c>
      <c r="J1965" s="23">
        <v>18.329999999999998</v>
      </c>
    </row>
    <row r="1966" spans="1:10" ht="39" customHeight="1" x14ac:dyDescent="0.2">
      <c r="A1966" s="19" t="s">
        <v>35</v>
      </c>
      <c r="B1966" s="20" t="s">
        <v>635</v>
      </c>
      <c r="C1966" s="19" t="s">
        <v>25</v>
      </c>
      <c r="D1966" s="19" t="s">
        <v>636</v>
      </c>
      <c r="E1966" s="286" t="s">
        <v>50</v>
      </c>
      <c r="F1966" s="286"/>
      <c r="G1966" s="21" t="s">
        <v>29</v>
      </c>
      <c r="H1966" s="22">
        <v>1</v>
      </c>
      <c r="I1966" s="23">
        <v>0.11</v>
      </c>
      <c r="J1966" s="23">
        <v>0.11</v>
      </c>
    </row>
    <row r="1967" spans="1:10" ht="39" customHeight="1" x14ac:dyDescent="0.2">
      <c r="A1967" s="19" t="s">
        <v>35</v>
      </c>
      <c r="B1967" s="20" t="s">
        <v>637</v>
      </c>
      <c r="C1967" s="19" t="s">
        <v>25</v>
      </c>
      <c r="D1967" s="19" t="s">
        <v>638</v>
      </c>
      <c r="E1967" s="286" t="s">
        <v>50</v>
      </c>
      <c r="F1967" s="286"/>
      <c r="G1967" s="21" t="s">
        <v>29</v>
      </c>
      <c r="H1967" s="22">
        <v>1</v>
      </c>
      <c r="I1967" s="23">
        <v>0.01</v>
      </c>
      <c r="J1967" s="23">
        <v>0.01</v>
      </c>
    </row>
    <row r="1968" spans="1:10" ht="25.5" x14ac:dyDescent="0.2">
      <c r="A1968" s="29"/>
      <c r="B1968" s="29"/>
      <c r="C1968" s="29"/>
      <c r="D1968" s="29"/>
      <c r="E1968" s="29" t="s">
        <v>44</v>
      </c>
      <c r="F1968" s="30">
        <v>8.3795573000000001</v>
      </c>
      <c r="G1968" s="29" t="s">
        <v>45</v>
      </c>
      <c r="H1968" s="30">
        <v>7.18</v>
      </c>
      <c r="I1968" s="29" t="s">
        <v>46</v>
      </c>
      <c r="J1968" s="30">
        <v>15.56</v>
      </c>
    </row>
    <row r="1969" spans="1:10" ht="15" thickBot="1" x14ac:dyDescent="0.25">
      <c r="A1969" s="29"/>
      <c r="B1969" s="29"/>
      <c r="C1969" s="29"/>
      <c r="D1969" s="29"/>
      <c r="E1969" s="29" t="s">
        <v>47</v>
      </c>
      <c r="F1969" s="30">
        <v>4.5</v>
      </c>
      <c r="G1969" s="29"/>
      <c r="H1969" s="284" t="s">
        <v>48</v>
      </c>
      <c r="I1969" s="284"/>
      <c r="J1969" s="30">
        <v>22.95</v>
      </c>
    </row>
    <row r="1970" spans="1:10" ht="1.1499999999999999" customHeight="1" thickTop="1" x14ac:dyDescent="0.2">
      <c r="A1970" s="31"/>
      <c r="B1970" s="31"/>
      <c r="C1970" s="31"/>
      <c r="D1970" s="31"/>
      <c r="E1970" s="31"/>
      <c r="F1970" s="31"/>
      <c r="G1970" s="31"/>
      <c r="H1970" s="31"/>
      <c r="I1970" s="31"/>
      <c r="J1970" s="31"/>
    </row>
    <row r="1971" spans="1:10" ht="18" customHeight="1" x14ac:dyDescent="0.2">
      <c r="A1971" s="3"/>
      <c r="B1971" s="4" t="s">
        <v>19</v>
      </c>
      <c r="C1971" s="3" t="s">
        <v>20</v>
      </c>
      <c r="D1971" s="3" t="s">
        <v>6</v>
      </c>
      <c r="E1971" s="273" t="s">
        <v>33</v>
      </c>
      <c r="F1971" s="273"/>
      <c r="G1971" s="12" t="s">
        <v>21</v>
      </c>
      <c r="H1971" s="4" t="s">
        <v>22</v>
      </c>
      <c r="I1971" s="4" t="s">
        <v>23</v>
      </c>
      <c r="J1971" s="4" t="s">
        <v>7</v>
      </c>
    </row>
    <row r="1972" spans="1:10" ht="39" customHeight="1" x14ac:dyDescent="0.2">
      <c r="A1972" s="14" t="s">
        <v>34</v>
      </c>
      <c r="B1972" s="15" t="s">
        <v>328</v>
      </c>
      <c r="C1972" s="14" t="s">
        <v>25</v>
      </c>
      <c r="D1972" s="14" t="s">
        <v>329</v>
      </c>
      <c r="E1972" s="287" t="s">
        <v>50</v>
      </c>
      <c r="F1972" s="287"/>
      <c r="G1972" s="16" t="s">
        <v>51</v>
      </c>
      <c r="H1972" s="18">
        <v>1</v>
      </c>
      <c r="I1972" s="17">
        <v>19.36</v>
      </c>
      <c r="J1972" s="17">
        <v>19.36</v>
      </c>
    </row>
    <row r="1973" spans="1:10" ht="25.9" customHeight="1" x14ac:dyDescent="0.2">
      <c r="A1973" s="19" t="s">
        <v>35</v>
      </c>
      <c r="B1973" s="20" t="s">
        <v>539</v>
      </c>
      <c r="C1973" s="19" t="s">
        <v>25</v>
      </c>
      <c r="D1973" s="19" t="s">
        <v>540</v>
      </c>
      <c r="E1973" s="286" t="s">
        <v>36</v>
      </c>
      <c r="F1973" s="286"/>
      <c r="G1973" s="21" t="s">
        <v>29</v>
      </c>
      <c r="H1973" s="22">
        <v>1</v>
      </c>
      <c r="I1973" s="23">
        <v>18.329999999999998</v>
      </c>
      <c r="J1973" s="23">
        <v>18.329999999999998</v>
      </c>
    </row>
    <row r="1974" spans="1:10" ht="39" customHeight="1" x14ac:dyDescent="0.2">
      <c r="A1974" s="19" t="s">
        <v>35</v>
      </c>
      <c r="B1974" s="20" t="s">
        <v>635</v>
      </c>
      <c r="C1974" s="19" t="s">
        <v>25</v>
      </c>
      <c r="D1974" s="19" t="s">
        <v>636</v>
      </c>
      <c r="E1974" s="286" t="s">
        <v>50</v>
      </c>
      <c r="F1974" s="286"/>
      <c r="G1974" s="21" t="s">
        <v>29</v>
      </c>
      <c r="H1974" s="22">
        <v>1</v>
      </c>
      <c r="I1974" s="23">
        <v>0.11</v>
      </c>
      <c r="J1974" s="23">
        <v>0.11</v>
      </c>
    </row>
    <row r="1975" spans="1:10" ht="39" customHeight="1" x14ac:dyDescent="0.2">
      <c r="A1975" s="19" t="s">
        <v>35</v>
      </c>
      <c r="B1975" s="20" t="s">
        <v>637</v>
      </c>
      <c r="C1975" s="19" t="s">
        <v>25</v>
      </c>
      <c r="D1975" s="19" t="s">
        <v>638</v>
      </c>
      <c r="E1975" s="286" t="s">
        <v>50</v>
      </c>
      <c r="F1975" s="286"/>
      <c r="G1975" s="21" t="s">
        <v>29</v>
      </c>
      <c r="H1975" s="22">
        <v>1</v>
      </c>
      <c r="I1975" s="23">
        <v>0.01</v>
      </c>
      <c r="J1975" s="23">
        <v>0.01</v>
      </c>
    </row>
    <row r="1976" spans="1:10" ht="39" customHeight="1" x14ac:dyDescent="0.2">
      <c r="A1976" s="19" t="s">
        <v>35</v>
      </c>
      <c r="B1976" s="20" t="s">
        <v>639</v>
      </c>
      <c r="C1976" s="19" t="s">
        <v>25</v>
      </c>
      <c r="D1976" s="19" t="s">
        <v>640</v>
      </c>
      <c r="E1976" s="286" t="s">
        <v>50</v>
      </c>
      <c r="F1976" s="286"/>
      <c r="G1976" s="21" t="s">
        <v>29</v>
      </c>
      <c r="H1976" s="22">
        <v>1</v>
      </c>
      <c r="I1976" s="23">
        <v>7.0000000000000007E-2</v>
      </c>
      <c r="J1976" s="23">
        <v>7.0000000000000007E-2</v>
      </c>
    </row>
    <row r="1977" spans="1:10" ht="39" customHeight="1" x14ac:dyDescent="0.2">
      <c r="A1977" s="19" t="s">
        <v>35</v>
      </c>
      <c r="B1977" s="20" t="s">
        <v>641</v>
      </c>
      <c r="C1977" s="19" t="s">
        <v>25</v>
      </c>
      <c r="D1977" s="19" t="s">
        <v>642</v>
      </c>
      <c r="E1977" s="286" t="s">
        <v>50</v>
      </c>
      <c r="F1977" s="286"/>
      <c r="G1977" s="21" t="s">
        <v>29</v>
      </c>
      <c r="H1977" s="22">
        <v>1</v>
      </c>
      <c r="I1977" s="23">
        <v>0.84</v>
      </c>
      <c r="J1977" s="23">
        <v>0.84</v>
      </c>
    </row>
    <row r="1978" spans="1:10" ht="25.5" x14ac:dyDescent="0.2">
      <c r="A1978" s="29"/>
      <c r="B1978" s="29"/>
      <c r="C1978" s="29"/>
      <c r="D1978" s="29"/>
      <c r="E1978" s="29" t="s">
        <v>44</v>
      </c>
      <c r="F1978" s="30">
        <v>8.3795573000000001</v>
      </c>
      <c r="G1978" s="29" t="s">
        <v>45</v>
      </c>
      <c r="H1978" s="30">
        <v>7.18</v>
      </c>
      <c r="I1978" s="29" t="s">
        <v>46</v>
      </c>
      <c r="J1978" s="30">
        <v>15.56</v>
      </c>
    </row>
    <row r="1979" spans="1:10" ht="15" thickBot="1" x14ac:dyDescent="0.25">
      <c r="A1979" s="29"/>
      <c r="B1979" s="29"/>
      <c r="C1979" s="29"/>
      <c r="D1979" s="29"/>
      <c r="E1979" s="29" t="s">
        <v>47</v>
      </c>
      <c r="F1979" s="30">
        <v>4.72</v>
      </c>
      <c r="G1979" s="29"/>
      <c r="H1979" s="284" t="s">
        <v>48</v>
      </c>
      <c r="I1979" s="284"/>
      <c r="J1979" s="30">
        <v>24.08</v>
      </c>
    </row>
    <row r="1980" spans="1:10" ht="1.1499999999999999" customHeight="1" thickTop="1" x14ac:dyDescent="0.2">
      <c r="A1980" s="31"/>
      <c r="B1980" s="31"/>
      <c r="C1980" s="31"/>
      <c r="D1980" s="31"/>
      <c r="E1980" s="31"/>
      <c r="F1980" s="31"/>
      <c r="G1980" s="31"/>
      <c r="H1980" s="31"/>
      <c r="I1980" s="31"/>
      <c r="J1980" s="31"/>
    </row>
    <row r="1981" spans="1:10" ht="18" customHeight="1" x14ac:dyDescent="0.2">
      <c r="A1981" s="3"/>
      <c r="B1981" s="4" t="s">
        <v>19</v>
      </c>
      <c r="C1981" s="3" t="s">
        <v>20</v>
      </c>
      <c r="D1981" s="3" t="s">
        <v>6</v>
      </c>
      <c r="E1981" s="273" t="s">
        <v>33</v>
      </c>
      <c r="F1981" s="273"/>
      <c r="G1981" s="12" t="s">
        <v>21</v>
      </c>
      <c r="H1981" s="4" t="s">
        <v>22</v>
      </c>
      <c r="I1981" s="4" t="s">
        <v>23</v>
      </c>
      <c r="J1981" s="4" t="s">
        <v>7</v>
      </c>
    </row>
    <row r="1982" spans="1:10" ht="39" customHeight="1" x14ac:dyDescent="0.2">
      <c r="A1982" s="14" t="s">
        <v>34</v>
      </c>
      <c r="B1982" s="15" t="s">
        <v>635</v>
      </c>
      <c r="C1982" s="14" t="s">
        <v>25</v>
      </c>
      <c r="D1982" s="14" t="s">
        <v>636</v>
      </c>
      <c r="E1982" s="287" t="s">
        <v>50</v>
      </c>
      <c r="F1982" s="287"/>
      <c r="G1982" s="16" t="s">
        <v>29</v>
      </c>
      <c r="H1982" s="18">
        <v>1</v>
      </c>
      <c r="I1982" s="17">
        <v>0.11</v>
      </c>
      <c r="J1982" s="17">
        <v>0.11</v>
      </c>
    </row>
    <row r="1983" spans="1:10" ht="39" customHeight="1" x14ac:dyDescent="0.2">
      <c r="A1983" s="24" t="s">
        <v>39</v>
      </c>
      <c r="B1983" s="25" t="s">
        <v>643</v>
      </c>
      <c r="C1983" s="24" t="s">
        <v>25</v>
      </c>
      <c r="D1983" s="24" t="s">
        <v>644</v>
      </c>
      <c r="E1983" s="285" t="s">
        <v>40</v>
      </c>
      <c r="F1983" s="285"/>
      <c r="G1983" s="26" t="s">
        <v>30</v>
      </c>
      <c r="H1983" s="27">
        <v>7.2000000000000002E-5</v>
      </c>
      <c r="I1983" s="28">
        <v>1566.46</v>
      </c>
      <c r="J1983" s="28">
        <v>0.11</v>
      </c>
    </row>
    <row r="1984" spans="1:10" ht="25.5" x14ac:dyDescent="0.2">
      <c r="A1984" s="29"/>
      <c r="B1984" s="29"/>
      <c r="C1984" s="29"/>
      <c r="D1984" s="29"/>
      <c r="E1984" s="29" t="s">
        <v>44</v>
      </c>
      <c r="F1984" s="30">
        <v>0</v>
      </c>
      <c r="G1984" s="29" t="s">
        <v>45</v>
      </c>
      <c r="H1984" s="30">
        <v>0</v>
      </c>
      <c r="I1984" s="29" t="s">
        <v>46</v>
      </c>
      <c r="J1984" s="30">
        <v>0</v>
      </c>
    </row>
    <row r="1985" spans="1:10" ht="15" thickBot="1" x14ac:dyDescent="0.25">
      <c r="A1985" s="29"/>
      <c r="B1985" s="29"/>
      <c r="C1985" s="29"/>
      <c r="D1985" s="29"/>
      <c r="E1985" s="29" t="s">
        <v>47</v>
      </c>
      <c r="F1985" s="30">
        <v>0.02</v>
      </c>
      <c r="G1985" s="29"/>
      <c r="H1985" s="284" t="s">
        <v>48</v>
      </c>
      <c r="I1985" s="284"/>
      <c r="J1985" s="30">
        <v>0.13</v>
      </c>
    </row>
    <row r="1986" spans="1:10" ht="1.1499999999999999" customHeight="1" thickTop="1" x14ac:dyDescent="0.2">
      <c r="A1986" s="31"/>
      <c r="B1986" s="31"/>
      <c r="C1986" s="31"/>
      <c r="D1986" s="31"/>
      <c r="E1986" s="31"/>
      <c r="F1986" s="31"/>
      <c r="G1986" s="31"/>
      <c r="H1986" s="31"/>
      <c r="I1986" s="31"/>
      <c r="J1986" s="31"/>
    </row>
    <row r="1987" spans="1:10" ht="18" customHeight="1" x14ac:dyDescent="0.2">
      <c r="A1987" s="3"/>
      <c r="B1987" s="4" t="s">
        <v>19</v>
      </c>
      <c r="C1987" s="3" t="s">
        <v>20</v>
      </c>
      <c r="D1987" s="3" t="s">
        <v>6</v>
      </c>
      <c r="E1987" s="273" t="s">
        <v>33</v>
      </c>
      <c r="F1987" s="273"/>
      <c r="G1987" s="12" t="s">
        <v>21</v>
      </c>
      <c r="H1987" s="4" t="s">
        <v>22</v>
      </c>
      <c r="I1987" s="4" t="s">
        <v>23</v>
      </c>
      <c r="J1987" s="4" t="s">
        <v>7</v>
      </c>
    </row>
    <row r="1988" spans="1:10" ht="39" customHeight="1" x14ac:dyDescent="0.2">
      <c r="A1988" s="14" t="s">
        <v>34</v>
      </c>
      <c r="B1988" s="15" t="s">
        <v>637</v>
      </c>
      <c r="C1988" s="14" t="s">
        <v>25</v>
      </c>
      <c r="D1988" s="14" t="s">
        <v>638</v>
      </c>
      <c r="E1988" s="287" t="s">
        <v>50</v>
      </c>
      <c r="F1988" s="287"/>
      <c r="G1988" s="16" t="s">
        <v>29</v>
      </c>
      <c r="H1988" s="18">
        <v>1</v>
      </c>
      <c r="I1988" s="17">
        <v>0.01</v>
      </c>
      <c r="J1988" s="17">
        <v>0.01</v>
      </c>
    </row>
    <row r="1989" spans="1:10" ht="39" customHeight="1" x14ac:dyDescent="0.2">
      <c r="A1989" s="24" t="s">
        <v>39</v>
      </c>
      <c r="B1989" s="25" t="s">
        <v>643</v>
      </c>
      <c r="C1989" s="24" t="s">
        <v>25</v>
      </c>
      <c r="D1989" s="24" t="s">
        <v>644</v>
      </c>
      <c r="E1989" s="285" t="s">
        <v>40</v>
      </c>
      <c r="F1989" s="285"/>
      <c r="G1989" s="26" t="s">
        <v>30</v>
      </c>
      <c r="H1989" s="27">
        <v>1.0000000000000001E-5</v>
      </c>
      <c r="I1989" s="28">
        <v>1566.46</v>
      </c>
      <c r="J1989" s="28">
        <v>0.01</v>
      </c>
    </row>
    <row r="1990" spans="1:10" ht="25.5" x14ac:dyDescent="0.2">
      <c r="A1990" s="29"/>
      <c r="B1990" s="29"/>
      <c r="C1990" s="29"/>
      <c r="D1990" s="29"/>
      <c r="E1990" s="29" t="s">
        <v>44</v>
      </c>
      <c r="F1990" s="30">
        <v>0</v>
      </c>
      <c r="G1990" s="29" t="s">
        <v>45</v>
      </c>
      <c r="H1990" s="30">
        <v>0</v>
      </c>
      <c r="I1990" s="29" t="s">
        <v>46</v>
      </c>
      <c r="J1990" s="30">
        <v>0</v>
      </c>
    </row>
    <row r="1991" spans="1:10" ht="15" thickBot="1" x14ac:dyDescent="0.25">
      <c r="A1991" s="29"/>
      <c r="B1991" s="29"/>
      <c r="C1991" s="29"/>
      <c r="D1991" s="29"/>
      <c r="E1991" s="29" t="s">
        <v>47</v>
      </c>
      <c r="F1991" s="30">
        <v>0</v>
      </c>
      <c r="G1991" s="29"/>
      <c r="H1991" s="284" t="s">
        <v>48</v>
      </c>
      <c r="I1991" s="284"/>
      <c r="J1991" s="30">
        <v>0.01</v>
      </c>
    </row>
    <row r="1992" spans="1:10" ht="1.1499999999999999" customHeight="1" thickTop="1" x14ac:dyDescent="0.2">
      <c r="A1992" s="31"/>
      <c r="B1992" s="31"/>
      <c r="C1992" s="31"/>
      <c r="D1992" s="31"/>
      <c r="E1992" s="31"/>
      <c r="F1992" s="31"/>
      <c r="G1992" s="31"/>
      <c r="H1992" s="31"/>
      <c r="I1992" s="31"/>
      <c r="J1992" s="31"/>
    </row>
    <row r="1993" spans="1:10" ht="18" customHeight="1" x14ac:dyDescent="0.2">
      <c r="A1993" s="3"/>
      <c r="B1993" s="4" t="s">
        <v>19</v>
      </c>
      <c r="C1993" s="3" t="s">
        <v>20</v>
      </c>
      <c r="D1993" s="3" t="s">
        <v>6</v>
      </c>
      <c r="E1993" s="273" t="s">
        <v>33</v>
      </c>
      <c r="F1993" s="273"/>
      <c r="G1993" s="12" t="s">
        <v>21</v>
      </c>
      <c r="H1993" s="4" t="s">
        <v>22</v>
      </c>
      <c r="I1993" s="4" t="s">
        <v>23</v>
      </c>
      <c r="J1993" s="4" t="s">
        <v>7</v>
      </c>
    </row>
    <row r="1994" spans="1:10" ht="39" customHeight="1" x14ac:dyDescent="0.2">
      <c r="A1994" s="14" t="s">
        <v>34</v>
      </c>
      <c r="B1994" s="15" t="s">
        <v>639</v>
      </c>
      <c r="C1994" s="14" t="s">
        <v>25</v>
      </c>
      <c r="D1994" s="14" t="s">
        <v>640</v>
      </c>
      <c r="E1994" s="287" t="s">
        <v>50</v>
      </c>
      <c r="F1994" s="287"/>
      <c r="G1994" s="16" t="s">
        <v>29</v>
      </c>
      <c r="H1994" s="18">
        <v>1</v>
      </c>
      <c r="I1994" s="17">
        <v>7.0000000000000007E-2</v>
      </c>
      <c r="J1994" s="17">
        <v>7.0000000000000007E-2</v>
      </c>
    </row>
    <row r="1995" spans="1:10" ht="39" customHeight="1" x14ac:dyDescent="0.2">
      <c r="A1995" s="24" t="s">
        <v>39</v>
      </c>
      <c r="B1995" s="25" t="s">
        <v>643</v>
      </c>
      <c r="C1995" s="24" t="s">
        <v>25</v>
      </c>
      <c r="D1995" s="24" t="s">
        <v>644</v>
      </c>
      <c r="E1995" s="285" t="s">
        <v>40</v>
      </c>
      <c r="F1995" s="285"/>
      <c r="G1995" s="26" t="s">
        <v>30</v>
      </c>
      <c r="H1995" s="27">
        <v>5.0000000000000002E-5</v>
      </c>
      <c r="I1995" s="28">
        <v>1566.46</v>
      </c>
      <c r="J1995" s="28">
        <v>7.0000000000000007E-2</v>
      </c>
    </row>
    <row r="1996" spans="1:10" ht="25.5" x14ac:dyDescent="0.2">
      <c r="A1996" s="29"/>
      <c r="B1996" s="29"/>
      <c r="C1996" s="29"/>
      <c r="D1996" s="29"/>
      <c r="E1996" s="29" t="s">
        <v>44</v>
      </c>
      <c r="F1996" s="30">
        <v>0</v>
      </c>
      <c r="G1996" s="29" t="s">
        <v>45</v>
      </c>
      <c r="H1996" s="30">
        <v>0</v>
      </c>
      <c r="I1996" s="29" t="s">
        <v>46</v>
      </c>
      <c r="J1996" s="30">
        <v>0</v>
      </c>
    </row>
    <row r="1997" spans="1:10" ht="15" thickBot="1" x14ac:dyDescent="0.25">
      <c r="A1997" s="29"/>
      <c r="B1997" s="29"/>
      <c r="C1997" s="29"/>
      <c r="D1997" s="29"/>
      <c r="E1997" s="29" t="s">
        <v>47</v>
      </c>
      <c r="F1997" s="30">
        <v>0.01</v>
      </c>
      <c r="G1997" s="29"/>
      <c r="H1997" s="284" t="s">
        <v>48</v>
      </c>
      <c r="I1997" s="284"/>
      <c r="J1997" s="30">
        <v>0.08</v>
      </c>
    </row>
    <row r="1998" spans="1:10" ht="1.1499999999999999" customHeight="1" thickTop="1" x14ac:dyDescent="0.2">
      <c r="A1998" s="31"/>
      <c r="B1998" s="31"/>
      <c r="C1998" s="31"/>
      <c r="D1998" s="31"/>
      <c r="E1998" s="31"/>
      <c r="F1998" s="31"/>
      <c r="G1998" s="31"/>
      <c r="H1998" s="31"/>
      <c r="I1998" s="31"/>
      <c r="J1998" s="31"/>
    </row>
    <row r="1999" spans="1:10" ht="18" customHeight="1" x14ac:dyDescent="0.2">
      <c r="A1999" s="3"/>
      <c r="B1999" s="4" t="s">
        <v>19</v>
      </c>
      <c r="C1999" s="3" t="s">
        <v>20</v>
      </c>
      <c r="D1999" s="3" t="s">
        <v>6</v>
      </c>
      <c r="E1999" s="273" t="s">
        <v>33</v>
      </c>
      <c r="F1999" s="273"/>
      <c r="G1999" s="12" t="s">
        <v>21</v>
      </c>
      <c r="H1999" s="4" t="s">
        <v>22</v>
      </c>
      <c r="I1999" s="4" t="s">
        <v>23</v>
      </c>
      <c r="J1999" s="4" t="s">
        <v>7</v>
      </c>
    </row>
    <row r="2000" spans="1:10" ht="39" customHeight="1" x14ac:dyDescent="0.2">
      <c r="A2000" s="14" t="s">
        <v>34</v>
      </c>
      <c r="B2000" s="15" t="s">
        <v>641</v>
      </c>
      <c r="C2000" s="14" t="s">
        <v>25</v>
      </c>
      <c r="D2000" s="14" t="s">
        <v>642</v>
      </c>
      <c r="E2000" s="287" t="s">
        <v>50</v>
      </c>
      <c r="F2000" s="287"/>
      <c r="G2000" s="16" t="s">
        <v>29</v>
      </c>
      <c r="H2000" s="18">
        <v>1</v>
      </c>
      <c r="I2000" s="17">
        <v>0.84</v>
      </c>
      <c r="J2000" s="17">
        <v>0.84</v>
      </c>
    </row>
    <row r="2001" spans="1:10" ht="25.9" customHeight="1" x14ac:dyDescent="0.2">
      <c r="A2001" s="24" t="s">
        <v>39</v>
      </c>
      <c r="B2001" s="25" t="s">
        <v>97</v>
      </c>
      <c r="C2001" s="24" t="s">
        <v>25</v>
      </c>
      <c r="D2001" s="24" t="s">
        <v>98</v>
      </c>
      <c r="E2001" s="285" t="s">
        <v>40</v>
      </c>
      <c r="F2001" s="285"/>
      <c r="G2001" s="26" t="s">
        <v>99</v>
      </c>
      <c r="H2001" s="27">
        <v>1.36</v>
      </c>
      <c r="I2001" s="28">
        <v>0.62</v>
      </c>
      <c r="J2001" s="28">
        <v>0.84</v>
      </c>
    </row>
    <row r="2002" spans="1:10" ht="25.5" x14ac:dyDescent="0.2">
      <c r="A2002" s="29"/>
      <c r="B2002" s="29"/>
      <c r="C2002" s="29"/>
      <c r="D2002" s="29"/>
      <c r="E2002" s="29" t="s">
        <v>44</v>
      </c>
      <c r="F2002" s="30">
        <v>0</v>
      </c>
      <c r="G2002" s="29" t="s">
        <v>45</v>
      </c>
      <c r="H2002" s="30">
        <v>0</v>
      </c>
      <c r="I2002" s="29" t="s">
        <v>46</v>
      </c>
      <c r="J2002" s="30">
        <v>0</v>
      </c>
    </row>
    <row r="2003" spans="1:10" ht="15" thickBot="1" x14ac:dyDescent="0.25">
      <c r="A2003" s="29"/>
      <c r="B2003" s="29"/>
      <c r="C2003" s="29"/>
      <c r="D2003" s="29"/>
      <c r="E2003" s="29" t="s">
        <v>47</v>
      </c>
      <c r="F2003" s="30">
        <v>0.2</v>
      </c>
      <c r="G2003" s="29"/>
      <c r="H2003" s="284" t="s">
        <v>48</v>
      </c>
      <c r="I2003" s="284"/>
      <c r="J2003" s="30">
        <v>1.04</v>
      </c>
    </row>
    <row r="2004" spans="1:10" ht="1.1499999999999999" customHeight="1" thickTop="1" x14ac:dyDescent="0.2">
      <c r="A2004" s="31"/>
      <c r="B2004" s="31"/>
      <c r="C2004" s="31"/>
      <c r="D2004" s="31"/>
      <c r="E2004" s="31"/>
      <c r="F2004" s="31"/>
      <c r="G2004" s="31"/>
      <c r="H2004" s="31"/>
      <c r="I2004" s="31"/>
      <c r="J2004" s="31"/>
    </row>
    <row r="2005" spans="1:10" ht="18" customHeight="1" x14ac:dyDescent="0.2">
      <c r="A2005" s="3"/>
      <c r="B2005" s="4" t="s">
        <v>19</v>
      </c>
      <c r="C2005" s="3" t="s">
        <v>20</v>
      </c>
      <c r="D2005" s="3" t="s">
        <v>6</v>
      </c>
      <c r="E2005" s="273" t="s">
        <v>33</v>
      </c>
      <c r="F2005" s="273"/>
      <c r="G2005" s="12" t="s">
        <v>21</v>
      </c>
      <c r="H2005" s="4" t="s">
        <v>22</v>
      </c>
      <c r="I2005" s="4" t="s">
        <v>23</v>
      </c>
      <c r="J2005" s="4" t="s">
        <v>7</v>
      </c>
    </row>
    <row r="2006" spans="1:10" ht="24" customHeight="1" x14ac:dyDescent="0.2">
      <c r="A2006" s="14" t="s">
        <v>34</v>
      </c>
      <c r="B2006" s="15" t="s">
        <v>1153</v>
      </c>
      <c r="C2006" s="14" t="s">
        <v>25</v>
      </c>
      <c r="D2006" s="14" t="s">
        <v>1154</v>
      </c>
      <c r="E2006" s="287" t="s">
        <v>36</v>
      </c>
      <c r="F2006" s="287"/>
      <c r="G2006" s="16" t="s">
        <v>29</v>
      </c>
      <c r="H2006" s="18">
        <v>1</v>
      </c>
      <c r="I2006" s="17">
        <v>19.68</v>
      </c>
      <c r="J2006" s="17">
        <v>19.68</v>
      </c>
    </row>
    <row r="2007" spans="1:10" ht="25.9" customHeight="1" x14ac:dyDescent="0.2">
      <c r="A2007" s="19" t="s">
        <v>35</v>
      </c>
      <c r="B2007" s="20" t="s">
        <v>1186</v>
      </c>
      <c r="C2007" s="19" t="s">
        <v>25</v>
      </c>
      <c r="D2007" s="19" t="s">
        <v>1187</v>
      </c>
      <c r="E2007" s="286" t="s">
        <v>36</v>
      </c>
      <c r="F2007" s="286"/>
      <c r="G2007" s="21" t="s">
        <v>29</v>
      </c>
      <c r="H2007" s="22">
        <v>1</v>
      </c>
      <c r="I2007" s="23">
        <v>0.19</v>
      </c>
      <c r="J2007" s="23">
        <v>0.19</v>
      </c>
    </row>
    <row r="2008" spans="1:10" ht="24" customHeight="1" x14ac:dyDescent="0.2">
      <c r="A2008" s="24" t="s">
        <v>39</v>
      </c>
      <c r="B2008" s="25" t="s">
        <v>1188</v>
      </c>
      <c r="C2008" s="24" t="s">
        <v>25</v>
      </c>
      <c r="D2008" s="24" t="s">
        <v>1189</v>
      </c>
      <c r="E2008" s="285" t="s">
        <v>72</v>
      </c>
      <c r="F2008" s="285"/>
      <c r="G2008" s="26" t="s">
        <v>29</v>
      </c>
      <c r="H2008" s="27">
        <v>1</v>
      </c>
      <c r="I2008" s="28">
        <v>15.69</v>
      </c>
      <c r="J2008" s="28">
        <v>15.69</v>
      </c>
    </row>
    <row r="2009" spans="1:10" ht="25.9" customHeight="1" x14ac:dyDescent="0.2">
      <c r="A2009" s="24" t="s">
        <v>39</v>
      </c>
      <c r="B2009" s="25" t="s">
        <v>74</v>
      </c>
      <c r="C2009" s="24" t="s">
        <v>25</v>
      </c>
      <c r="D2009" s="24" t="s">
        <v>203</v>
      </c>
      <c r="E2009" s="285" t="s">
        <v>75</v>
      </c>
      <c r="F2009" s="285"/>
      <c r="G2009" s="26" t="s">
        <v>29</v>
      </c>
      <c r="H2009" s="27">
        <v>1</v>
      </c>
      <c r="I2009" s="28">
        <v>0.42</v>
      </c>
      <c r="J2009" s="28">
        <v>0.42</v>
      </c>
    </row>
    <row r="2010" spans="1:10" ht="25.9" customHeight="1" x14ac:dyDescent="0.2">
      <c r="A2010" s="24" t="s">
        <v>39</v>
      </c>
      <c r="B2010" s="25" t="s">
        <v>76</v>
      </c>
      <c r="C2010" s="24" t="s">
        <v>25</v>
      </c>
      <c r="D2010" s="24" t="s">
        <v>204</v>
      </c>
      <c r="E2010" s="285" t="s">
        <v>77</v>
      </c>
      <c r="F2010" s="285"/>
      <c r="G2010" s="26" t="s">
        <v>29</v>
      </c>
      <c r="H2010" s="27">
        <v>1</v>
      </c>
      <c r="I2010" s="28">
        <v>0.63</v>
      </c>
      <c r="J2010" s="28">
        <v>0.63</v>
      </c>
    </row>
    <row r="2011" spans="1:10" ht="25.9" customHeight="1" x14ac:dyDescent="0.2">
      <c r="A2011" s="24" t="s">
        <v>39</v>
      </c>
      <c r="B2011" s="25" t="s">
        <v>78</v>
      </c>
      <c r="C2011" s="24" t="s">
        <v>25</v>
      </c>
      <c r="D2011" s="24" t="s">
        <v>193</v>
      </c>
      <c r="E2011" s="285" t="s">
        <v>75</v>
      </c>
      <c r="F2011" s="285"/>
      <c r="G2011" s="26" t="s">
        <v>29</v>
      </c>
      <c r="H2011" s="27">
        <v>1</v>
      </c>
      <c r="I2011" s="28">
        <v>0.99</v>
      </c>
      <c r="J2011" s="28">
        <v>0.99</v>
      </c>
    </row>
    <row r="2012" spans="1:10" ht="25.9" customHeight="1" x14ac:dyDescent="0.2">
      <c r="A2012" s="24" t="s">
        <v>39</v>
      </c>
      <c r="B2012" s="25" t="s">
        <v>79</v>
      </c>
      <c r="C2012" s="24" t="s">
        <v>25</v>
      </c>
      <c r="D2012" s="24" t="s">
        <v>194</v>
      </c>
      <c r="E2012" s="285" t="s">
        <v>80</v>
      </c>
      <c r="F2012" s="285"/>
      <c r="G2012" s="26" t="s">
        <v>29</v>
      </c>
      <c r="H2012" s="27">
        <v>1</v>
      </c>
      <c r="I2012" s="28">
        <v>0.01</v>
      </c>
      <c r="J2012" s="28">
        <v>0.01</v>
      </c>
    </row>
    <row r="2013" spans="1:10" ht="25.9" customHeight="1" x14ac:dyDescent="0.2">
      <c r="A2013" s="24" t="s">
        <v>39</v>
      </c>
      <c r="B2013" s="25" t="s">
        <v>81</v>
      </c>
      <c r="C2013" s="24" t="s">
        <v>25</v>
      </c>
      <c r="D2013" s="24" t="s">
        <v>82</v>
      </c>
      <c r="E2013" s="285" t="s">
        <v>69</v>
      </c>
      <c r="F2013" s="285"/>
      <c r="G2013" s="26" t="s">
        <v>29</v>
      </c>
      <c r="H2013" s="27">
        <v>1</v>
      </c>
      <c r="I2013" s="28">
        <v>0.73</v>
      </c>
      <c r="J2013" s="28">
        <v>0.73</v>
      </c>
    </row>
    <row r="2014" spans="1:10" ht="25.9" customHeight="1" x14ac:dyDescent="0.2">
      <c r="A2014" s="24" t="s">
        <v>39</v>
      </c>
      <c r="B2014" s="25" t="s">
        <v>83</v>
      </c>
      <c r="C2014" s="24" t="s">
        <v>25</v>
      </c>
      <c r="D2014" s="24" t="s">
        <v>84</v>
      </c>
      <c r="E2014" s="285" t="s">
        <v>69</v>
      </c>
      <c r="F2014" s="285"/>
      <c r="G2014" s="26" t="s">
        <v>29</v>
      </c>
      <c r="H2014" s="27">
        <v>1</v>
      </c>
      <c r="I2014" s="28">
        <v>1.02</v>
      </c>
      <c r="J2014" s="28">
        <v>1.02</v>
      </c>
    </row>
    <row r="2015" spans="1:10" ht="25.5" x14ac:dyDescent="0.2">
      <c r="A2015" s="29"/>
      <c r="B2015" s="29"/>
      <c r="C2015" s="29"/>
      <c r="D2015" s="29"/>
      <c r="E2015" s="29" t="s">
        <v>44</v>
      </c>
      <c r="F2015" s="30">
        <v>8.5518876000000006</v>
      </c>
      <c r="G2015" s="29" t="s">
        <v>45</v>
      </c>
      <c r="H2015" s="30">
        <v>7.33</v>
      </c>
      <c r="I2015" s="29" t="s">
        <v>46</v>
      </c>
      <c r="J2015" s="30">
        <v>15.88</v>
      </c>
    </row>
    <row r="2016" spans="1:10" ht="15" thickBot="1" x14ac:dyDescent="0.25">
      <c r="A2016" s="29"/>
      <c r="B2016" s="29"/>
      <c r="C2016" s="29"/>
      <c r="D2016" s="29"/>
      <c r="E2016" s="29" t="s">
        <v>47</v>
      </c>
      <c r="F2016" s="30">
        <v>4.8</v>
      </c>
      <c r="G2016" s="29"/>
      <c r="H2016" s="284" t="s">
        <v>48</v>
      </c>
      <c r="I2016" s="284"/>
      <c r="J2016" s="30">
        <v>24.48</v>
      </c>
    </row>
    <row r="2017" spans="1:10" ht="1.1499999999999999" customHeight="1" thickTop="1" x14ac:dyDescent="0.2">
      <c r="A2017" s="31"/>
      <c r="B2017" s="31"/>
      <c r="C2017" s="31"/>
      <c r="D2017" s="31"/>
      <c r="E2017" s="31"/>
      <c r="F2017" s="31"/>
      <c r="G2017" s="31"/>
      <c r="H2017" s="31"/>
      <c r="I2017" s="31"/>
      <c r="J2017" s="31"/>
    </row>
    <row r="2018" spans="1:10" ht="18" customHeight="1" x14ac:dyDescent="0.2">
      <c r="A2018" s="3"/>
      <c r="B2018" s="4" t="s">
        <v>19</v>
      </c>
      <c r="C2018" s="3" t="s">
        <v>20</v>
      </c>
      <c r="D2018" s="3" t="s">
        <v>6</v>
      </c>
      <c r="E2018" s="273" t="s">
        <v>33</v>
      </c>
      <c r="F2018" s="273"/>
      <c r="G2018" s="12" t="s">
        <v>21</v>
      </c>
      <c r="H2018" s="4" t="s">
        <v>22</v>
      </c>
      <c r="I2018" s="4" t="s">
        <v>23</v>
      </c>
      <c r="J2018" s="4" t="s">
        <v>7</v>
      </c>
    </row>
    <row r="2019" spans="1:10" ht="24" customHeight="1" x14ac:dyDescent="0.2">
      <c r="A2019" s="14" t="s">
        <v>34</v>
      </c>
      <c r="B2019" s="15" t="s">
        <v>37</v>
      </c>
      <c r="C2019" s="14" t="s">
        <v>25</v>
      </c>
      <c r="D2019" s="14" t="s">
        <v>38</v>
      </c>
      <c r="E2019" s="287" t="s">
        <v>36</v>
      </c>
      <c r="F2019" s="287"/>
      <c r="G2019" s="16" t="s">
        <v>29</v>
      </c>
      <c r="H2019" s="18">
        <v>1</v>
      </c>
      <c r="I2019" s="17">
        <v>15.78</v>
      </c>
      <c r="J2019" s="17">
        <v>15.78</v>
      </c>
    </row>
    <row r="2020" spans="1:10" ht="25.9" customHeight="1" x14ac:dyDescent="0.2">
      <c r="A2020" s="19" t="s">
        <v>35</v>
      </c>
      <c r="B2020" s="20" t="s">
        <v>129</v>
      </c>
      <c r="C2020" s="19" t="s">
        <v>25</v>
      </c>
      <c r="D2020" s="19" t="s">
        <v>130</v>
      </c>
      <c r="E2020" s="286" t="s">
        <v>36</v>
      </c>
      <c r="F2020" s="286"/>
      <c r="G2020" s="21" t="s">
        <v>29</v>
      </c>
      <c r="H2020" s="22">
        <v>1</v>
      </c>
      <c r="I2020" s="23">
        <v>0.26</v>
      </c>
      <c r="J2020" s="23">
        <v>0.26</v>
      </c>
    </row>
    <row r="2021" spans="1:10" ht="24" customHeight="1" x14ac:dyDescent="0.2">
      <c r="A2021" s="24" t="s">
        <v>39</v>
      </c>
      <c r="B2021" s="25" t="s">
        <v>131</v>
      </c>
      <c r="C2021" s="24" t="s">
        <v>25</v>
      </c>
      <c r="D2021" s="24" t="s">
        <v>132</v>
      </c>
      <c r="E2021" s="285" t="s">
        <v>72</v>
      </c>
      <c r="F2021" s="285"/>
      <c r="G2021" s="26" t="s">
        <v>29</v>
      </c>
      <c r="H2021" s="27">
        <v>1</v>
      </c>
      <c r="I2021" s="28">
        <v>11.87</v>
      </c>
      <c r="J2021" s="28">
        <v>11.87</v>
      </c>
    </row>
    <row r="2022" spans="1:10" ht="25.9" customHeight="1" x14ac:dyDescent="0.2">
      <c r="A2022" s="24" t="s">
        <v>39</v>
      </c>
      <c r="B2022" s="25" t="s">
        <v>74</v>
      </c>
      <c r="C2022" s="24" t="s">
        <v>25</v>
      </c>
      <c r="D2022" s="24" t="s">
        <v>203</v>
      </c>
      <c r="E2022" s="285" t="s">
        <v>75</v>
      </c>
      <c r="F2022" s="285"/>
      <c r="G2022" s="26" t="s">
        <v>29</v>
      </c>
      <c r="H2022" s="27">
        <v>1</v>
      </c>
      <c r="I2022" s="28">
        <v>0.42</v>
      </c>
      <c r="J2022" s="28">
        <v>0.42</v>
      </c>
    </row>
    <row r="2023" spans="1:10" ht="25.9" customHeight="1" x14ac:dyDescent="0.2">
      <c r="A2023" s="24" t="s">
        <v>39</v>
      </c>
      <c r="B2023" s="25" t="s">
        <v>76</v>
      </c>
      <c r="C2023" s="24" t="s">
        <v>25</v>
      </c>
      <c r="D2023" s="24" t="s">
        <v>204</v>
      </c>
      <c r="E2023" s="285" t="s">
        <v>77</v>
      </c>
      <c r="F2023" s="285"/>
      <c r="G2023" s="26" t="s">
        <v>29</v>
      </c>
      <c r="H2023" s="27">
        <v>1</v>
      </c>
      <c r="I2023" s="28">
        <v>0.63</v>
      </c>
      <c r="J2023" s="28">
        <v>0.63</v>
      </c>
    </row>
    <row r="2024" spans="1:10" ht="25.9" customHeight="1" x14ac:dyDescent="0.2">
      <c r="A2024" s="24" t="s">
        <v>39</v>
      </c>
      <c r="B2024" s="25" t="s">
        <v>78</v>
      </c>
      <c r="C2024" s="24" t="s">
        <v>25</v>
      </c>
      <c r="D2024" s="24" t="s">
        <v>193</v>
      </c>
      <c r="E2024" s="285" t="s">
        <v>75</v>
      </c>
      <c r="F2024" s="285"/>
      <c r="G2024" s="26" t="s">
        <v>29</v>
      </c>
      <c r="H2024" s="27">
        <v>1</v>
      </c>
      <c r="I2024" s="28">
        <v>0.99</v>
      </c>
      <c r="J2024" s="28">
        <v>0.99</v>
      </c>
    </row>
    <row r="2025" spans="1:10" ht="25.9" customHeight="1" x14ac:dyDescent="0.2">
      <c r="A2025" s="24" t="s">
        <v>39</v>
      </c>
      <c r="B2025" s="25" t="s">
        <v>79</v>
      </c>
      <c r="C2025" s="24" t="s">
        <v>25</v>
      </c>
      <c r="D2025" s="24" t="s">
        <v>194</v>
      </c>
      <c r="E2025" s="285" t="s">
        <v>80</v>
      </c>
      <c r="F2025" s="285"/>
      <c r="G2025" s="26" t="s">
        <v>29</v>
      </c>
      <c r="H2025" s="27">
        <v>1</v>
      </c>
      <c r="I2025" s="28">
        <v>0.01</v>
      </c>
      <c r="J2025" s="28">
        <v>0.01</v>
      </c>
    </row>
    <row r="2026" spans="1:10" ht="25.9" customHeight="1" x14ac:dyDescent="0.2">
      <c r="A2026" s="24" t="s">
        <v>39</v>
      </c>
      <c r="B2026" s="25" t="s">
        <v>135</v>
      </c>
      <c r="C2026" s="24" t="s">
        <v>25</v>
      </c>
      <c r="D2026" s="24" t="s">
        <v>136</v>
      </c>
      <c r="E2026" s="285" t="s">
        <v>69</v>
      </c>
      <c r="F2026" s="285"/>
      <c r="G2026" s="26" t="s">
        <v>29</v>
      </c>
      <c r="H2026" s="27">
        <v>1</v>
      </c>
      <c r="I2026" s="28">
        <v>0.51</v>
      </c>
      <c r="J2026" s="28">
        <v>0.51</v>
      </c>
    </row>
    <row r="2027" spans="1:10" ht="25.9" customHeight="1" x14ac:dyDescent="0.2">
      <c r="A2027" s="24" t="s">
        <v>39</v>
      </c>
      <c r="B2027" s="25" t="s">
        <v>137</v>
      </c>
      <c r="C2027" s="24" t="s">
        <v>25</v>
      </c>
      <c r="D2027" s="24" t="s">
        <v>138</v>
      </c>
      <c r="E2027" s="285" t="s">
        <v>69</v>
      </c>
      <c r="F2027" s="285"/>
      <c r="G2027" s="26" t="s">
        <v>29</v>
      </c>
      <c r="H2027" s="27">
        <v>1</v>
      </c>
      <c r="I2027" s="28">
        <v>1.0900000000000001</v>
      </c>
      <c r="J2027" s="28">
        <v>1.0900000000000001</v>
      </c>
    </row>
    <row r="2028" spans="1:10" ht="25.5" x14ac:dyDescent="0.2">
      <c r="A2028" s="29"/>
      <c r="B2028" s="29"/>
      <c r="C2028" s="29"/>
      <c r="D2028" s="29"/>
      <c r="E2028" s="29" t="s">
        <v>44</v>
      </c>
      <c r="F2028" s="30">
        <v>6.5323926999999999</v>
      </c>
      <c r="G2028" s="29" t="s">
        <v>45</v>
      </c>
      <c r="H2028" s="30">
        <v>5.6</v>
      </c>
      <c r="I2028" s="29" t="s">
        <v>46</v>
      </c>
      <c r="J2028" s="30">
        <v>12.13</v>
      </c>
    </row>
    <row r="2029" spans="1:10" ht="15" thickBot="1" x14ac:dyDescent="0.25">
      <c r="A2029" s="29"/>
      <c r="B2029" s="29"/>
      <c r="C2029" s="29"/>
      <c r="D2029" s="29"/>
      <c r="E2029" s="29" t="s">
        <v>47</v>
      </c>
      <c r="F2029" s="30">
        <v>3.85</v>
      </c>
      <c r="G2029" s="29"/>
      <c r="H2029" s="284" t="s">
        <v>48</v>
      </c>
      <c r="I2029" s="284"/>
      <c r="J2029" s="30">
        <v>19.63</v>
      </c>
    </row>
    <row r="2030" spans="1:10" ht="1.1499999999999999" customHeight="1" thickTop="1" x14ac:dyDescent="0.2">
      <c r="A2030" s="31"/>
      <c r="B2030" s="31"/>
      <c r="C2030" s="31"/>
      <c r="D2030" s="31"/>
      <c r="E2030" s="31"/>
      <c r="F2030" s="31"/>
      <c r="G2030" s="31"/>
      <c r="H2030" s="31"/>
      <c r="I2030" s="31"/>
      <c r="J2030" s="31"/>
    </row>
    <row r="2031" spans="1:10" ht="18" customHeight="1" x14ac:dyDescent="0.2">
      <c r="A2031" s="3"/>
      <c r="B2031" s="4" t="s">
        <v>19</v>
      </c>
      <c r="C2031" s="3" t="s">
        <v>20</v>
      </c>
      <c r="D2031" s="3" t="s">
        <v>6</v>
      </c>
      <c r="E2031" s="273" t="s">
        <v>33</v>
      </c>
      <c r="F2031" s="273"/>
      <c r="G2031" s="12" t="s">
        <v>21</v>
      </c>
      <c r="H2031" s="4" t="s">
        <v>22</v>
      </c>
      <c r="I2031" s="4" t="s">
        <v>23</v>
      </c>
      <c r="J2031" s="4" t="s">
        <v>7</v>
      </c>
    </row>
    <row r="2032" spans="1:10" ht="24" customHeight="1" x14ac:dyDescent="0.2">
      <c r="A2032" s="14" t="s">
        <v>34</v>
      </c>
      <c r="B2032" s="15" t="s">
        <v>789</v>
      </c>
      <c r="C2032" s="14" t="s">
        <v>25</v>
      </c>
      <c r="D2032" s="14" t="s">
        <v>790</v>
      </c>
      <c r="E2032" s="287" t="s">
        <v>36</v>
      </c>
      <c r="F2032" s="287"/>
      <c r="G2032" s="16" t="s">
        <v>29</v>
      </c>
      <c r="H2032" s="18">
        <v>1</v>
      </c>
      <c r="I2032" s="17">
        <v>20.87</v>
      </c>
      <c r="J2032" s="17">
        <v>20.87</v>
      </c>
    </row>
    <row r="2033" spans="1:10" ht="25.9" customHeight="1" x14ac:dyDescent="0.2">
      <c r="A2033" s="19" t="s">
        <v>35</v>
      </c>
      <c r="B2033" s="20" t="s">
        <v>795</v>
      </c>
      <c r="C2033" s="19" t="s">
        <v>25</v>
      </c>
      <c r="D2033" s="19" t="s">
        <v>796</v>
      </c>
      <c r="E2033" s="286" t="s">
        <v>36</v>
      </c>
      <c r="F2033" s="286"/>
      <c r="G2033" s="21" t="s">
        <v>29</v>
      </c>
      <c r="H2033" s="22">
        <v>1</v>
      </c>
      <c r="I2033" s="23">
        <v>0.19</v>
      </c>
      <c r="J2033" s="23">
        <v>0.19</v>
      </c>
    </row>
    <row r="2034" spans="1:10" ht="24" customHeight="1" x14ac:dyDescent="0.2">
      <c r="A2034" s="24" t="s">
        <v>39</v>
      </c>
      <c r="B2034" s="25" t="s">
        <v>797</v>
      </c>
      <c r="C2034" s="24" t="s">
        <v>25</v>
      </c>
      <c r="D2034" s="24" t="s">
        <v>798</v>
      </c>
      <c r="E2034" s="285" t="s">
        <v>72</v>
      </c>
      <c r="F2034" s="285"/>
      <c r="G2034" s="26" t="s">
        <v>29</v>
      </c>
      <c r="H2034" s="27">
        <v>1</v>
      </c>
      <c r="I2034" s="28">
        <v>16.149999999999999</v>
      </c>
      <c r="J2034" s="28">
        <v>16.149999999999999</v>
      </c>
    </row>
    <row r="2035" spans="1:10" ht="25.9" customHeight="1" x14ac:dyDescent="0.2">
      <c r="A2035" s="24" t="s">
        <v>39</v>
      </c>
      <c r="B2035" s="25" t="s">
        <v>74</v>
      </c>
      <c r="C2035" s="24" t="s">
        <v>25</v>
      </c>
      <c r="D2035" s="24" t="s">
        <v>203</v>
      </c>
      <c r="E2035" s="285" t="s">
        <v>75</v>
      </c>
      <c r="F2035" s="285"/>
      <c r="G2035" s="26" t="s">
        <v>29</v>
      </c>
      <c r="H2035" s="27">
        <v>1</v>
      </c>
      <c r="I2035" s="28">
        <v>0.42</v>
      </c>
      <c r="J2035" s="28">
        <v>0.42</v>
      </c>
    </row>
    <row r="2036" spans="1:10" ht="25.9" customHeight="1" x14ac:dyDescent="0.2">
      <c r="A2036" s="24" t="s">
        <v>39</v>
      </c>
      <c r="B2036" s="25" t="s">
        <v>76</v>
      </c>
      <c r="C2036" s="24" t="s">
        <v>25</v>
      </c>
      <c r="D2036" s="24" t="s">
        <v>204</v>
      </c>
      <c r="E2036" s="285" t="s">
        <v>77</v>
      </c>
      <c r="F2036" s="285"/>
      <c r="G2036" s="26" t="s">
        <v>29</v>
      </c>
      <c r="H2036" s="27">
        <v>1</v>
      </c>
      <c r="I2036" s="28">
        <v>0.63</v>
      </c>
      <c r="J2036" s="28">
        <v>0.63</v>
      </c>
    </row>
    <row r="2037" spans="1:10" ht="25.9" customHeight="1" x14ac:dyDescent="0.2">
      <c r="A2037" s="24" t="s">
        <v>39</v>
      </c>
      <c r="B2037" s="25" t="s">
        <v>78</v>
      </c>
      <c r="C2037" s="24" t="s">
        <v>25</v>
      </c>
      <c r="D2037" s="24" t="s">
        <v>193</v>
      </c>
      <c r="E2037" s="285" t="s">
        <v>75</v>
      </c>
      <c r="F2037" s="285"/>
      <c r="G2037" s="26" t="s">
        <v>29</v>
      </c>
      <c r="H2037" s="27">
        <v>1</v>
      </c>
      <c r="I2037" s="28">
        <v>0.99</v>
      </c>
      <c r="J2037" s="28">
        <v>0.99</v>
      </c>
    </row>
    <row r="2038" spans="1:10" ht="25.9" customHeight="1" x14ac:dyDescent="0.2">
      <c r="A2038" s="24" t="s">
        <v>39</v>
      </c>
      <c r="B2038" s="25" t="s">
        <v>79</v>
      </c>
      <c r="C2038" s="24" t="s">
        <v>25</v>
      </c>
      <c r="D2038" s="24" t="s">
        <v>194</v>
      </c>
      <c r="E2038" s="285" t="s">
        <v>80</v>
      </c>
      <c r="F2038" s="285"/>
      <c r="G2038" s="26" t="s">
        <v>29</v>
      </c>
      <c r="H2038" s="27">
        <v>1</v>
      </c>
      <c r="I2038" s="28">
        <v>0.01</v>
      </c>
      <c r="J2038" s="28">
        <v>0.01</v>
      </c>
    </row>
    <row r="2039" spans="1:10" ht="25.9" customHeight="1" x14ac:dyDescent="0.2">
      <c r="A2039" s="24" t="s">
        <v>39</v>
      </c>
      <c r="B2039" s="25" t="s">
        <v>829</v>
      </c>
      <c r="C2039" s="24" t="s">
        <v>25</v>
      </c>
      <c r="D2039" s="24" t="s">
        <v>830</v>
      </c>
      <c r="E2039" s="285" t="s">
        <v>69</v>
      </c>
      <c r="F2039" s="285"/>
      <c r="G2039" s="26" t="s">
        <v>29</v>
      </c>
      <c r="H2039" s="27">
        <v>1</v>
      </c>
      <c r="I2039" s="28">
        <v>1.02</v>
      </c>
      <c r="J2039" s="28">
        <v>1.02</v>
      </c>
    </row>
    <row r="2040" spans="1:10" ht="25.9" customHeight="1" x14ac:dyDescent="0.2">
      <c r="A2040" s="24" t="s">
        <v>39</v>
      </c>
      <c r="B2040" s="25" t="s">
        <v>831</v>
      </c>
      <c r="C2040" s="24" t="s">
        <v>25</v>
      </c>
      <c r="D2040" s="24" t="s">
        <v>832</v>
      </c>
      <c r="E2040" s="285" t="s">
        <v>69</v>
      </c>
      <c r="F2040" s="285"/>
      <c r="G2040" s="26" t="s">
        <v>29</v>
      </c>
      <c r="H2040" s="27">
        <v>1</v>
      </c>
      <c r="I2040" s="28">
        <v>1.46</v>
      </c>
      <c r="J2040" s="28">
        <v>1.46</v>
      </c>
    </row>
    <row r="2041" spans="1:10" ht="25.5" x14ac:dyDescent="0.2">
      <c r="A2041" s="29"/>
      <c r="B2041" s="29"/>
      <c r="C2041" s="29"/>
      <c r="D2041" s="29"/>
      <c r="E2041" s="29" t="s">
        <v>44</v>
      </c>
      <c r="F2041" s="30">
        <v>8.7996122999999997</v>
      </c>
      <c r="G2041" s="29" t="s">
        <v>45</v>
      </c>
      <c r="H2041" s="30">
        <v>7.54</v>
      </c>
      <c r="I2041" s="29" t="s">
        <v>46</v>
      </c>
      <c r="J2041" s="30">
        <v>16.34</v>
      </c>
    </row>
    <row r="2042" spans="1:10" ht="15" thickBot="1" x14ac:dyDescent="0.25">
      <c r="A2042" s="29"/>
      <c r="B2042" s="29"/>
      <c r="C2042" s="29"/>
      <c r="D2042" s="29"/>
      <c r="E2042" s="29" t="s">
        <v>47</v>
      </c>
      <c r="F2042" s="30">
        <v>5.09</v>
      </c>
      <c r="G2042" s="29"/>
      <c r="H2042" s="284" t="s">
        <v>48</v>
      </c>
      <c r="I2042" s="284"/>
      <c r="J2042" s="30">
        <v>25.96</v>
      </c>
    </row>
    <row r="2043" spans="1:10" ht="1.1499999999999999" customHeight="1" thickTop="1" x14ac:dyDescent="0.2">
      <c r="A2043" s="31"/>
      <c r="B2043" s="31"/>
      <c r="C2043" s="31"/>
      <c r="D2043" s="31"/>
      <c r="E2043" s="31"/>
      <c r="F2043" s="31"/>
      <c r="G2043" s="31"/>
      <c r="H2043" s="31"/>
      <c r="I2043" s="31"/>
      <c r="J2043" s="31"/>
    </row>
    <row r="2044" spans="1:10" ht="18" customHeight="1" x14ac:dyDescent="0.2">
      <c r="A2044" s="3"/>
      <c r="B2044" s="4" t="s">
        <v>19</v>
      </c>
      <c r="C2044" s="3" t="s">
        <v>20</v>
      </c>
      <c r="D2044" s="3" t="s">
        <v>6</v>
      </c>
      <c r="E2044" s="273" t="s">
        <v>33</v>
      </c>
      <c r="F2044" s="273"/>
      <c r="G2044" s="12" t="s">
        <v>21</v>
      </c>
      <c r="H2044" s="4" t="s">
        <v>22</v>
      </c>
      <c r="I2044" s="4" t="s">
        <v>23</v>
      </c>
      <c r="J2044" s="4" t="s">
        <v>7</v>
      </c>
    </row>
    <row r="2045" spans="1:10" ht="39" customHeight="1" x14ac:dyDescent="0.2">
      <c r="A2045" s="14" t="s">
        <v>34</v>
      </c>
      <c r="B2045" s="15" t="s">
        <v>426</v>
      </c>
      <c r="C2045" s="14" t="s">
        <v>25</v>
      </c>
      <c r="D2045" s="14" t="s">
        <v>777</v>
      </c>
      <c r="E2045" s="287" t="s">
        <v>308</v>
      </c>
      <c r="F2045" s="287"/>
      <c r="G2045" s="16" t="s">
        <v>30</v>
      </c>
      <c r="H2045" s="18">
        <v>1</v>
      </c>
      <c r="I2045" s="17">
        <v>8.27</v>
      </c>
      <c r="J2045" s="17">
        <v>8.27</v>
      </c>
    </row>
    <row r="2046" spans="1:10" ht="25.9" customHeight="1" x14ac:dyDescent="0.2">
      <c r="A2046" s="19" t="s">
        <v>35</v>
      </c>
      <c r="B2046" s="20" t="s">
        <v>429</v>
      </c>
      <c r="C2046" s="19" t="s">
        <v>25</v>
      </c>
      <c r="D2046" s="19" t="s">
        <v>430</v>
      </c>
      <c r="E2046" s="286" t="s">
        <v>36</v>
      </c>
      <c r="F2046" s="286"/>
      <c r="G2046" s="21" t="s">
        <v>29</v>
      </c>
      <c r="H2046" s="22">
        <v>0.128</v>
      </c>
      <c r="I2046" s="23">
        <v>16.11</v>
      </c>
      <c r="J2046" s="23">
        <v>2.06</v>
      </c>
    </row>
    <row r="2047" spans="1:10" ht="24" customHeight="1" x14ac:dyDescent="0.2">
      <c r="A2047" s="19" t="s">
        <v>35</v>
      </c>
      <c r="B2047" s="20" t="s">
        <v>431</v>
      </c>
      <c r="C2047" s="19" t="s">
        <v>25</v>
      </c>
      <c r="D2047" s="19" t="s">
        <v>432</v>
      </c>
      <c r="E2047" s="286" t="s">
        <v>36</v>
      </c>
      <c r="F2047" s="286"/>
      <c r="G2047" s="21" t="s">
        <v>29</v>
      </c>
      <c r="H2047" s="22">
        <v>0.128</v>
      </c>
      <c r="I2047" s="23">
        <v>20.39</v>
      </c>
      <c r="J2047" s="23">
        <v>2.6</v>
      </c>
    </row>
    <row r="2048" spans="1:10" ht="25.9" customHeight="1" x14ac:dyDescent="0.2">
      <c r="A2048" s="24" t="s">
        <v>39</v>
      </c>
      <c r="B2048" s="25" t="s">
        <v>645</v>
      </c>
      <c r="C2048" s="24" t="s">
        <v>25</v>
      </c>
      <c r="D2048" s="24" t="s">
        <v>646</v>
      </c>
      <c r="E2048" s="285" t="s">
        <v>40</v>
      </c>
      <c r="F2048" s="285"/>
      <c r="G2048" s="26" t="s">
        <v>30</v>
      </c>
      <c r="H2048" s="27">
        <v>1</v>
      </c>
      <c r="I2048" s="28">
        <v>2.38</v>
      </c>
      <c r="J2048" s="28">
        <v>2.38</v>
      </c>
    </row>
    <row r="2049" spans="1:10" ht="39" customHeight="1" x14ac:dyDescent="0.2">
      <c r="A2049" s="24" t="s">
        <v>39</v>
      </c>
      <c r="B2049" s="25" t="s">
        <v>647</v>
      </c>
      <c r="C2049" s="24" t="s">
        <v>25</v>
      </c>
      <c r="D2049" s="24" t="s">
        <v>648</v>
      </c>
      <c r="E2049" s="285" t="s">
        <v>40</v>
      </c>
      <c r="F2049" s="285"/>
      <c r="G2049" s="26" t="s">
        <v>30</v>
      </c>
      <c r="H2049" s="27">
        <v>1</v>
      </c>
      <c r="I2049" s="28">
        <v>1.23</v>
      </c>
      <c r="J2049" s="28">
        <v>1.23</v>
      </c>
    </row>
    <row r="2050" spans="1:10" ht="25.5" x14ac:dyDescent="0.2">
      <c r="A2050" s="29"/>
      <c r="B2050" s="29"/>
      <c r="C2050" s="29"/>
      <c r="D2050" s="29"/>
      <c r="E2050" s="29" t="s">
        <v>44</v>
      </c>
      <c r="F2050" s="30">
        <v>1.9871829393074478</v>
      </c>
      <c r="G2050" s="29" t="s">
        <v>45</v>
      </c>
      <c r="H2050" s="30">
        <v>1.7</v>
      </c>
      <c r="I2050" s="29" t="s">
        <v>46</v>
      </c>
      <c r="J2050" s="30">
        <v>3.69</v>
      </c>
    </row>
    <row r="2051" spans="1:10" ht="15" thickBot="1" x14ac:dyDescent="0.25">
      <c r="A2051" s="29"/>
      <c r="B2051" s="29"/>
      <c r="C2051" s="29"/>
      <c r="D2051" s="29"/>
      <c r="E2051" s="29" t="s">
        <v>47</v>
      </c>
      <c r="F2051" s="30">
        <v>2.0099999999999998</v>
      </c>
      <c r="G2051" s="29"/>
      <c r="H2051" s="284" t="s">
        <v>48</v>
      </c>
      <c r="I2051" s="284"/>
      <c r="J2051" s="30">
        <v>10.28</v>
      </c>
    </row>
    <row r="2052" spans="1:10" ht="1.1499999999999999" customHeight="1" thickTop="1" x14ac:dyDescent="0.2">
      <c r="A2052" s="31"/>
      <c r="B2052" s="31"/>
      <c r="C2052" s="31"/>
      <c r="D2052" s="31"/>
      <c r="E2052" s="31"/>
      <c r="F2052" s="31"/>
      <c r="G2052" s="31"/>
      <c r="H2052" s="31"/>
      <c r="I2052" s="31"/>
      <c r="J2052" s="31"/>
    </row>
    <row r="2053" spans="1:10" ht="18" customHeight="1" x14ac:dyDescent="0.2">
      <c r="A2053" s="3"/>
      <c r="B2053" s="4" t="s">
        <v>19</v>
      </c>
      <c r="C2053" s="3" t="s">
        <v>20</v>
      </c>
      <c r="D2053" s="3" t="s">
        <v>6</v>
      </c>
      <c r="E2053" s="273" t="s">
        <v>33</v>
      </c>
      <c r="F2053" s="273"/>
      <c r="G2053" s="12" t="s">
        <v>21</v>
      </c>
      <c r="H2053" s="4" t="s">
        <v>22</v>
      </c>
      <c r="I2053" s="4" t="s">
        <v>23</v>
      </c>
      <c r="J2053" s="4" t="s">
        <v>7</v>
      </c>
    </row>
    <row r="2054" spans="1:10" ht="24" customHeight="1" x14ac:dyDescent="0.2">
      <c r="A2054" s="14" t="s">
        <v>34</v>
      </c>
      <c r="B2054" s="15" t="s">
        <v>388</v>
      </c>
      <c r="C2054" s="14" t="s">
        <v>25</v>
      </c>
      <c r="D2054" s="14" t="s">
        <v>389</v>
      </c>
      <c r="E2054" s="287" t="s">
        <v>36</v>
      </c>
      <c r="F2054" s="287"/>
      <c r="G2054" s="16" t="s">
        <v>29</v>
      </c>
      <c r="H2054" s="18">
        <v>1</v>
      </c>
      <c r="I2054" s="17">
        <v>19.329999999999998</v>
      </c>
      <c r="J2054" s="17">
        <v>19.329999999999998</v>
      </c>
    </row>
    <row r="2055" spans="1:10" ht="25.9" customHeight="1" x14ac:dyDescent="0.2">
      <c r="A2055" s="19" t="s">
        <v>35</v>
      </c>
      <c r="B2055" s="20" t="s">
        <v>587</v>
      </c>
      <c r="C2055" s="19" t="s">
        <v>25</v>
      </c>
      <c r="D2055" s="19" t="s">
        <v>588</v>
      </c>
      <c r="E2055" s="286" t="s">
        <v>36</v>
      </c>
      <c r="F2055" s="286"/>
      <c r="G2055" s="21" t="s">
        <v>29</v>
      </c>
      <c r="H2055" s="22">
        <v>1</v>
      </c>
      <c r="I2055" s="23">
        <v>0.18</v>
      </c>
      <c r="J2055" s="23">
        <v>0.18</v>
      </c>
    </row>
    <row r="2056" spans="1:10" ht="24" customHeight="1" x14ac:dyDescent="0.2">
      <c r="A2056" s="24" t="s">
        <v>39</v>
      </c>
      <c r="B2056" s="25" t="s">
        <v>589</v>
      </c>
      <c r="C2056" s="24" t="s">
        <v>25</v>
      </c>
      <c r="D2056" s="24" t="s">
        <v>590</v>
      </c>
      <c r="E2056" s="285" t="s">
        <v>72</v>
      </c>
      <c r="F2056" s="285"/>
      <c r="G2056" s="26" t="s">
        <v>29</v>
      </c>
      <c r="H2056" s="27">
        <v>1</v>
      </c>
      <c r="I2056" s="28">
        <v>15.51</v>
      </c>
      <c r="J2056" s="28">
        <v>15.51</v>
      </c>
    </row>
    <row r="2057" spans="1:10" ht="25.9" customHeight="1" x14ac:dyDescent="0.2">
      <c r="A2057" s="24" t="s">
        <v>39</v>
      </c>
      <c r="B2057" s="25" t="s">
        <v>74</v>
      </c>
      <c r="C2057" s="24" t="s">
        <v>25</v>
      </c>
      <c r="D2057" s="24" t="s">
        <v>203</v>
      </c>
      <c r="E2057" s="285" t="s">
        <v>75</v>
      </c>
      <c r="F2057" s="285"/>
      <c r="G2057" s="26" t="s">
        <v>29</v>
      </c>
      <c r="H2057" s="27">
        <v>1</v>
      </c>
      <c r="I2057" s="28">
        <v>0.42</v>
      </c>
      <c r="J2057" s="28">
        <v>0.42</v>
      </c>
    </row>
    <row r="2058" spans="1:10" ht="25.9" customHeight="1" x14ac:dyDescent="0.2">
      <c r="A2058" s="24" t="s">
        <v>39</v>
      </c>
      <c r="B2058" s="25" t="s">
        <v>76</v>
      </c>
      <c r="C2058" s="24" t="s">
        <v>25</v>
      </c>
      <c r="D2058" s="24" t="s">
        <v>204</v>
      </c>
      <c r="E2058" s="285" t="s">
        <v>77</v>
      </c>
      <c r="F2058" s="285"/>
      <c r="G2058" s="26" t="s">
        <v>29</v>
      </c>
      <c r="H2058" s="27">
        <v>1</v>
      </c>
      <c r="I2058" s="28">
        <v>0.63</v>
      </c>
      <c r="J2058" s="28">
        <v>0.63</v>
      </c>
    </row>
    <row r="2059" spans="1:10" ht="25.9" customHeight="1" x14ac:dyDescent="0.2">
      <c r="A2059" s="24" t="s">
        <v>39</v>
      </c>
      <c r="B2059" s="25" t="s">
        <v>78</v>
      </c>
      <c r="C2059" s="24" t="s">
        <v>25</v>
      </c>
      <c r="D2059" s="24" t="s">
        <v>193</v>
      </c>
      <c r="E2059" s="285" t="s">
        <v>75</v>
      </c>
      <c r="F2059" s="285"/>
      <c r="G2059" s="26" t="s">
        <v>29</v>
      </c>
      <c r="H2059" s="27">
        <v>1</v>
      </c>
      <c r="I2059" s="28">
        <v>0.99</v>
      </c>
      <c r="J2059" s="28">
        <v>0.99</v>
      </c>
    </row>
    <row r="2060" spans="1:10" ht="25.9" customHeight="1" x14ac:dyDescent="0.2">
      <c r="A2060" s="24" t="s">
        <v>39</v>
      </c>
      <c r="B2060" s="25" t="s">
        <v>79</v>
      </c>
      <c r="C2060" s="24" t="s">
        <v>25</v>
      </c>
      <c r="D2060" s="24" t="s">
        <v>194</v>
      </c>
      <c r="E2060" s="285" t="s">
        <v>80</v>
      </c>
      <c r="F2060" s="285"/>
      <c r="G2060" s="26" t="s">
        <v>29</v>
      </c>
      <c r="H2060" s="27">
        <v>1</v>
      </c>
      <c r="I2060" s="28">
        <v>0.01</v>
      </c>
      <c r="J2060" s="28">
        <v>0.01</v>
      </c>
    </row>
    <row r="2061" spans="1:10" ht="25.9" customHeight="1" x14ac:dyDescent="0.2">
      <c r="A2061" s="24" t="s">
        <v>39</v>
      </c>
      <c r="B2061" s="25" t="s">
        <v>471</v>
      </c>
      <c r="C2061" s="24" t="s">
        <v>25</v>
      </c>
      <c r="D2061" s="24" t="s">
        <v>472</v>
      </c>
      <c r="E2061" s="285" t="s">
        <v>69</v>
      </c>
      <c r="F2061" s="285"/>
      <c r="G2061" s="26" t="s">
        <v>29</v>
      </c>
      <c r="H2061" s="27">
        <v>1</v>
      </c>
      <c r="I2061" s="28">
        <v>0.43</v>
      </c>
      <c r="J2061" s="28">
        <v>0.43</v>
      </c>
    </row>
    <row r="2062" spans="1:10" ht="25.9" customHeight="1" x14ac:dyDescent="0.2">
      <c r="A2062" s="24" t="s">
        <v>39</v>
      </c>
      <c r="B2062" s="25" t="s">
        <v>473</v>
      </c>
      <c r="C2062" s="24" t="s">
        <v>25</v>
      </c>
      <c r="D2062" s="24" t="s">
        <v>474</v>
      </c>
      <c r="E2062" s="285" t="s">
        <v>69</v>
      </c>
      <c r="F2062" s="285"/>
      <c r="G2062" s="26" t="s">
        <v>29</v>
      </c>
      <c r="H2062" s="27">
        <v>1</v>
      </c>
      <c r="I2062" s="28">
        <v>1.1599999999999999</v>
      </c>
      <c r="J2062" s="28">
        <v>1.1599999999999999</v>
      </c>
    </row>
    <row r="2063" spans="1:10" ht="25.5" x14ac:dyDescent="0.2">
      <c r="A2063" s="29"/>
      <c r="B2063" s="29"/>
      <c r="C2063" s="29"/>
      <c r="D2063" s="29"/>
      <c r="E2063" s="29" t="s">
        <v>44</v>
      </c>
      <c r="F2063" s="30">
        <v>8.4495664999999995</v>
      </c>
      <c r="G2063" s="29" t="s">
        <v>45</v>
      </c>
      <c r="H2063" s="30">
        <v>7.24</v>
      </c>
      <c r="I2063" s="29" t="s">
        <v>46</v>
      </c>
      <c r="J2063" s="30">
        <v>15.69</v>
      </c>
    </row>
    <row r="2064" spans="1:10" ht="15" thickBot="1" x14ac:dyDescent="0.25">
      <c r="A2064" s="29"/>
      <c r="B2064" s="29"/>
      <c r="C2064" s="29"/>
      <c r="D2064" s="29"/>
      <c r="E2064" s="29" t="s">
        <v>47</v>
      </c>
      <c r="F2064" s="30">
        <v>4.72</v>
      </c>
      <c r="G2064" s="29"/>
      <c r="H2064" s="284" t="s">
        <v>48</v>
      </c>
      <c r="I2064" s="284"/>
      <c r="J2064" s="30">
        <v>24.05</v>
      </c>
    </row>
    <row r="2065" spans="1:10" ht="1.1499999999999999" customHeight="1" thickTop="1" x14ac:dyDescent="0.2">
      <c r="A2065" s="31"/>
      <c r="B2065" s="31"/>
      <c r="C2065" s="31"/>
      <c r="D2065" s="31"/>
      <c r="E2065" s="31"/>
      <c r="F2065" s="31"/>
      <c r="G2065" s="31"/>
      <c r="H2065" s="31"/>
      <c r="I2065" s="31"/>
      <c r="J2065" s="31"/>
    </row>
    <row r="2066" spans="1:10" ht="18" customHeight="1" x14ac:dyDescent="0.2">
      <c r="A2066" s="3"/>
      <c r="B2066" s="4" t="s">
        <v>19</v>
      </c>
      <c r="C2066" s="3" t="s">
        <v>20</v>
      </c>
      <c r="D2066" s="3" t="s">
        <v>6</v>
      </c>
      <c r="E2066" s="273" t="s">
        <v>33</v>
      </c>
      <c r="F2066" s="273"/>
      <c r="G2066" s="12" t="s">
        <v>21</v>
      </c>
      <c r="H2066" s="4" t="s">
        <v>22</v>
      </c>
      <c r="I2066" s="4" t="s">
        <v>23</v>
      </c>
      <c r="J2066" s="4" t="s">
        <v>7</v>
      </c>
    </row>
    <row r="2067" spans="1:10" ht="39" customHeight="1" x14ac:dyDescent="0.2">
      <c r="A2067" s="14" t="s">
        <v>34</v>
      </c>
      <c r="B2067" s="15" t="s">
        <v>1118</v>
      </c>
      <c r="C2067" s="14" t="s">
        <v>25</v>
      </c>
      <c r="D2067" s="14" t="s">
        <v>1119</v>
      </c>
      <c r="E2067" s="287" t="s">
        <v>308</v>
      </c>
      <c r="F2067" s="287"/>
      <c r="G2067" s="16" t="s">
        <v>30</v>
      </c>
      <c r="H2067" s="18">
        <v>1</v>
      </c>
      <c r="I2067" s="17">
        <v>25.03</v>
      </c>
      <c r="J2067" s="17">
        <v>25.03</v>
      </c>
    </row>
    <row r="2068" spans="1:10" ht="25.9" customHeight="1" x14ac:dyDescent="0.2">
      <c r="A2068" s="19" t="s">
        <v>35</v>
      </c>
      <c r="B2068" s="20" t="s">
        <v>429</v>
      </c>
      <c r="C2068" s="19" t="s">
        <v>25</v>
      </c>
      <c r="D2068" s="19" t="s">
        <v>430</v>
      </c>
      <c r="E2068" s="286" t="s">
        <v>36</v>
      </c>
      <c r="F2068" s="286"/>
      <c r="G2068" s="21" t="s">
        <v>29</v>
      </c>
      <c r="H2068" s="22">
        <v>0.51100000000000001</v>
      </c>
      <c r="I2068" s="23">
        <v>16.11</v>
      </c>
      <c r="J2068" s="23">
        <v>8.23</v>
      </c>
    </row>
    <row r="2069" spans="1:10" ht="24" customHeight="1" x14ac:dyDescent="0.2">
      <c r="A2069" s="19" t="s">
        <v>35</v>
      </c>
      <c r="B2069" s="20" t="s">
        <v>431</v>
      </c>
      <c r="C2069" s="19" t="s">
        <v>25</v>
      </c>
      <c r="D2069" s="19" t="s">
        <v>432</v>
      </c>
      <c r="E2069" s="286" t="s">
        <v>36</v>
      </c>
      <c r="F2069" s="286"/>
      <c r="G2069" s="21" t="s">
        <v>29</v>
      </c>
      <c r="H2069" s="22">
        <v>0.51100000000000001</v>
      </c>
      <c r="I2069" s="23">
        <v>20.39</v>
      </c>
      <c r="J2069" s="23">
        <v>10.41</v>
      </c>
    </row>
    <row r="2070" spans="1:10" ht="24" customHeight="1" x14ac:dyDescent="0.2">
      <c r="A2070" s="24" t="s">
        <v>39</v>
      </c>
      <c r="B2070" s="25" t="s">
        <v>613</v>
      </c>
      <c r="C2070" s="24" t="s">
        <v>25</v>
      </c>
      <c r="D2070" s="24" t="s">
        <v>614</v>
      </c>
      <c r="E2070" s="285" t="s">
        <v>40</v>
      </c>
      <c r="F2070" s="285"/>
      <c r="G2070" s="26" t="s">
        <v>30</v>
      </c>
      <c r="H2070" s="27">
        <v>1</v>
      </c>
      <c r="I2070" s="28">
        <v>6.39</v>
      </c>
      <c r="J2070" s="28">
        <v>6.39</v>
      </c>
    </row>
    <row r="2071" spans="1:10" ht="25.5" x14ac:dyDescent="0.2">
      <c r="A2071" s="29"/>
      <c r="B2071" s="29"/>
      <c r="C2071" s="29"/>
      <c r="D2071" s="29"/>
      <c r="E2071" s="29" t="s">
        <v>44</v>
      </c>
      <c r="F2071" s="30">
        <v>7.9595023964672302</v>
      </c>
      <c r="G2071" s="29" t="s">
        <v>45</v>
      </c>
      <c r="H2071" s="30">
        <v>6.82</v>
      </c>
      <c r="I2071" s="29" t="s">
        <v>46</v>
      </c>
      <c r="J2071" s="30">
        <v>14.78</v>
      </c>
    </row>
    <row r="2072" spans="1:10" ht="15" thickBot="1" x14ac:dyDescent="0.25">
      <c r="A2072" s="29"/>
      <c r="B2072" s="29"/>
      <c r="C2072" s="29"/>
      <c r="D2072" s="29"/>
      <c r="E2072" s="29" t="s">
        <v>47</v>
      </c>
      <c r="F2072" s="30">
        <v>6.11</v>
      </c>
      <c r="G2072" s="29"/>
      <c r="H2072" s="284" t="s">
        <v>48</v>
      </c>
      <c r="I2072" s="284"/>
      <c r="J2072" s="30">
        <v>31.14</v>
      </c>
    </row>
    <row r="2073" spans="1:10" ht="1.1499999999999999" customHeight="1" thickTop="1" x14ac:dyDescent="0.2">
      <c r="A2073" s="31"/>
      <c r="B2073" s="31"/>
      <c r="C2073" s="31"/>
      <c r="D2073" s="31"/>
      <c r="E2073" s="31"/>
      <c r="F2073" s="31"/>
      <c r="G2073" s="31"/>
      <c r="H2073" s="31"/>
      <c r="I2073" s="31"/>
      <c r="J2073" s="31"/>
    </row>
    <row r="2074" spans="1:10" ht="18" customHeight="1" x14ac:dyDescent="0.2">
      <c r="A2074" s="3"/>
      <c r="B2074" s="4" t="s">
        <v>19</v>
      </c>
      <c r="C2074" s="3" t="s">
        <v>20</v>
      </c>
      <c r="D2074" s="3" t="s">
        <v>6</v>
      </c>
      <c r="E2074" s="273" t="s">
        <v>33</v>
      </c>
      <c r="F2074" s="273"/>
      <c r="G2074" s="12" t="s">
        <v>21</v>
      </c>
      <c r="H2074" s="4" t="s">
        <v>22</v>
      </c>
      <c r="I2074" s="4" t="s">
        <v>23</v>
      </c>
      <c r="J2074" s="4" t="s">
        <v>7</v>
      </c>
    </row>
    <row r="2075" spans="1:10" ht="39" customHeight="1" x14ac:dyDescent="0.2">
      <c r="A2075" s="14" t="s">
        <v>34</v>
      </c>
      <c r="B2075" s="15" t="s">
        <v>649</v>
      </c>
      <c r="C2075" s="14" t="s">
        <v>25</v>
      </c>
      <c r="D2075" s="14" t="s">
        <v>780</v>
      </c>
      <c r="E2075" s="287" t="s">
        <v>308</v>
      </c>
      <c r="F2075" s="287"/>
      <c r="G2075" s="16" t="s">
        <v>30</v>
      </c>
      <c r="H2075" s="18">
        <v>1</v>
      </c>
      <c r="I2075" s="17">
        <v>15.21</v>
      </c>
      <c r="J2075" s="17">
        <v>15.21</v>
      </c>
    </row>
    <row r="2076" spans="1:10" ht="25.9" customHeight="1" x14ac:dyDescent="0.2">
      <c r="A2076" s="19" t="s">
        <v>35</v>
      </c>
      <c r="B2076" s="20" t="s">
        <v>429</v>
      </c>
      <c r="C2076" s="19" t="s">
        <v>25</v>
      </c>
      <c r="D2076" s="19" t="s">
        <v>430</v>
      </c>
      <c r="E2076" s="286" t="s">
        <v>36</v>
      </c>
      <c r="F2076" s="286"/>
      <c r="G2076" s="21" t="s">
        <v>29</v>
      </c>
      <c r="H2076" s="22">
        <v>0.24199999999999999</v>
      </c>
      <c r="I2076" s="23">
        <v>16.11</v>
      </c>
      <c r="J2076" s="23">
        <v>3.89</v>
      </c>
    </row>
    <row r="2077" spans="1:10" ht="24" customHeight="1" x14ac:dyDescent="0.2">
      <c r="A2077" s="19" t="s">
        <v>35</v>
      </c>
      <c r="B2077" s="20" t="s">
        <v>431</v>
      </c>
      <c r="C2077" s="19" t="s">
        <v>25</v>
      </c>
      <c r="D2077" s="19" t="s">
        <v>432</v>
      </c>
      <c r="E2077" s="286" t="s">
        <v>36</v>
      </c>
      <c r="F2077" s="286"/>
      <c r="G2077" s="21" t="s">
        <v>29</v>
      </c>
      <c r="H2077" s="22">
        <v>0.24199999999999999</v>
      </c>
      <c r="I2077" s="23">
        <v>20.39</v>
      </c>
      <c r="J2077" s="23">
        <v>4.93</v>
      </c>
    </row>
    <row r="2078" spans="1:10" ht="24" customHeight="1" x14ac:dyDescent="0.2">
      <c r="A2078" s="24" t="s">
        <v>39</v>
      </c>
      <c r="B2078" s="25" t="s">
        <v>613</v>
      </c>
      <c r="C2078" s="24" t="s">
        <v>25</v>
      </c>
      <c r="D2078" s="24" t="s">
        <v>614</v>
      </c>
      <c r="E2078" s="285" t="s">
        <v>40</v>
      </c>
      <c r="F2078" s="285"/>
      <c r="G2078" s="26" t="s">
        <v>30</v>
      </c>
      <c r="H2078" s="27">
        <v>1</v>
      </c>
      <c r="I2078" s="28">
        <v>6.39</v>
      </c>
      <c r="J2078" s="28">
        <v>6.39</v>
      </c>
    </row>
    <row r="2079" spans="1:10" ht="25.5" x14ac:dyDescent="0.2">
      <c r="A2079" s="29"/>
      <c r="B2079" s="29"/>
      <c r="C2079" s="29"/>
      <c r="D2079" s="29"/>
      <c r="E2079" s="29" t="s">
        <v>44</v>
      </c>
      <c r="F2079" s="30">
        <v>3.7643384134848401</v>
      </c>
      <c r="G2079" s="29" t="s">
        <v>45</v>
      </c>
      <c r="H2079" s="30">
        <v>3.23</v>
      </c>
      <c r="I2079" s="29" t="s">
        <v>46</v>
      </c>
      <c r="J2079" s="30">
        <v>6.99</v>
      </c>
    </row>
    <row r="2080" spans="1:10" ht="15" thickBot="1" x14ac:dyDescent="0.25">
      <c r="A2080" s="29"/>
      <c r="B2080" s="29"/>
      <c r="C2080" s="29"/>
      <c r="D2080" s="29"/>
      <c r="E2080" s="29" t="s">
        <v>47</v>
      </c>
      <c r="F2080" s="30">
        <v>3.71</v>
      </c>
      <c r="G2080" s="29"/>
      <c r="H2080" s="284" t="s">
        <v>48</v>
      </c>
      <c r="I2080" s="284"/>
      <c r="J2080" s="30">
        <v>18.920000000000002</v>
      </c>
    </row>
    <row r="2081" spans="1:10" ht="1.1499999999999999" customHeight="1" thickTop="1" x14ac:dyDescent="0.2">
      <c r="A2081" s="31"/>
      <c r="B2081" s="31"/>
      <c r="C2081" s="31"/>
      <c r="D2081" s="31"/>
      <c r="E2081" s="31"/>
      <c r="F2081" s="31"/>
      <c r="G2081" s="31"/>
      <c r="H2081" s="31"/>
      <c r="I2081" s="31"/>
      <c r="J2081" s="31"/>
    </row>
    <row r="2082" spans="1:10" ht="18" customHeight="1" x14ac:dyDescent="0.2">
      <c r="A2082" s="3"/>
      <c r="B2082" s="4" t="s">
        <v>19</v>
      </c>
      <c r="C2082" s="3" t="s">
        <v>20</v>
      </c>
      <c r="D2082" s="3" t="s">
        <v>6</v>
      </c>
      <c r="E2082" s="273" t="s">
        <v>33</v>
      </c>
      <c r="F2082" s="273"/>
      <c r="G2082" s="12" t="s">
        <v>21</v>
      </c>
      <c r="H2082" s="4" t="s">
        <v>22</v>
      </c>
      <c r="I2082" s="4" t="s">
        <v>23</v>
      </c>
      <c r="J2082" s="4" t="s">
        <v>7</v>
      </c>
    </row>
    <row r="2083" spans="1:10" ht="39" customHeight="1" x14ac:dyDescent="0.2">
      <c r="A2083" s="14" t="s">
        <v>34</v>
      </c>
      <c r="B2083" s="15" t="s">
        <v>365</v>
      </c>
      <c r="C2083" s="14" t="s">
        <v>25</v>
      </c>
      <c r="D2083" s="14" t="s">
        <v>366</v>
      </c>
      <c r="E2083" s="287" t="s">
        <v>50</v>
      </c>
      <c r="F2083" s="287"/>
      <c r="G2083" s="16" t="s">
        <v>52</v>
      </c>
      <c r="H2083" s="18">
        <v>1</v>
      </c>
      <c r="I2083" s="17">
        <v>0.42</v>
      </c>
      <c r="J2083" s="17">
        <v>0.42</v>
      </c>
    </row>
    <row r="2084" spans="1:10" ht="39" customHeight="1" x14ac:dyDescent="0.2">
      <c r="A2084" s="19" t="s">
        <v>35</v>
      </c>
      <c r="B2084" s="20" t="s">
        <v>650</v>
      </c>
      <c r="C2084" s="19" t="s">
        <v>25</v>
      </c>
      <c r="D2084" s="19" t="s">
        <v>651</v>
      </c>
      <c r="E2084" s="286" t="s">
        <v>50</v>
      </c>
      <c r="F2084" s="286"/>
      <c r="G2084" s="21" t="s">
        <v>29</v>
      </c>
      <c r="H2084" s="22">
        <v>1</v>
      </c>
      <c r="I2084" s="23">
        <v>0.38</v>
      </c>
      <c r="J2084" s="23">
        <v>0.38</v>
      </c>
    </row>
    <row r="2085" spans="1:10" ht="39" customHeight="1" x14ac:dyDescent="0.2">
      <c r="A2085" s="19" t="s">
        <v>35</v>
      </c>
      <c r="B2085" s="20" t="s">
        <v>652</v>
      </c>
      <c r="C2085" s="19" t="s">
        <v>25</v>
      </c>
      <c r="D2085" s="19" t="s">
        <v>653</v>
      </c>
      <c r="E2085" s="286" t="s">
        <v>50</v>
      </c>
      <c r="F2085" s="286"/>
      <c r="G2085" s="21" t="s">
        <v>29</v>
      </c>
      <c r="H2085" s="22">
        <v>1</v>
      </c>
      <c r="I2085" s="23">
        <v>0.04</v>
      </c>
      <c r="J2085" s="23">
        <v>0.04</v>
      </c>
    </row>
    <row r="2086" spans="1:10" ht="25.5" x14ac:dyDescent="0.2">
      <c r="A2086" s="29"/>
      <c r="B2086" s="29"/>
      <c r="C2086" s="29"/>
      <c r="D2086" s="29"/>
      <c r="E2086" s="29" t="s">
        <v>44</v>
      </c>
      <c r="F2086" s="30">
        <v>0</v>
      </c>
      <c r="G2086" s="29" t="s">
        <v>45</v>
      </c>
      <c r="H2086" s="30">
        <v>0</v>
      </c>
      <c r="I2086" s="29" t="s">
        <v>46</v>
      </c>
      <c r="J2086" s="30">
        <v>0</v>
      </c>
    </row>
    <row r="2087" spans="1:10" ht="15" thickBot="1" x14ac:dyDescent="0.25">
      <c r="A2087" s="29"/>
      <c r="B2087" s="29"/>
      <c r="C2087" s="29"/>
      <c r="D2087" s="29"/>
      <c r="E2087" s="29" t="s">
        <v>47</v>
      </c>
      <c r="F2087" s="30">
        <v>0.1</v>
      </c>
      <c r="G2087" s="29"/>
      <c r="H2087" s="284" t="s">
        <v>48</v>
      </c>
      <c r="I2087" s="284"/>
      <c r="J2087" s="30">
        <v>0.52</v>
      </c>
    </row>
    <row r="2088" spans="1:10" ht="1.1499999999999999" customHeight="1" thickTop="1" x14ac:dyDescent="0.2">
      <c r="A2088" s="31"/>
      <c r="B2088" s="31"/>
      <c r="C2088" s="31"/>
      <c r="D2088" s="31"/>
      <c r="E2088" s="31"/>
      <c r="F2088" s="31"/>
      <c r="G2088" s="31"/>
      <c r="H2088" s="31"/>
      <c r="I2088" s="31"/>
      <c r="J2088" s="31"/>
    </row>
    <row r="2089" spans="1:10" ht="18" customHeight="1" x14ac:dyDescent="0.2">
      <c r="A2089" s="3"/>
      <c r="B2089" s="4" t="s">
        <v>19</v>
      </c>
      <c r="C2089" s="3" t="s">
        <v>20</v>
      </c>
      <c r="D2089" s="3" t="s">
        <v>6</v>
      </c>
      <c r="E2089" s="273" t="s">
        <v>33</v>
      </c>
      <c r="F2089" s="273"/>
      <c r="G2089" s="12" t="s">
        <v>21</v>
      </c>
      <c r="H2089" s="4" t="s">
        <v>22</v>
      </c>
      <c r="I2089" s="4" t="s">
        <v>23</v>
      </c>
      <c r="J2089" s="4" t="s">
        <v>7</v>
      </c>
    </row>
    <row r="2090" spans="1:10" ht="39" customHeight="1" x14ac:dyDescent="0.2">
      <c r="A2090" s="14" t="s">
        <v>34</v>
      </c>
      <c r="B2090" s="15" t="s">
        <v>363</v>
      </c>
      <c r="C2090" s="14" t="s">
        <v>25</v>
      </c>
      <c r="D2090" s="14" t="s">
        <v>364</v>
      </c>
      <c r="E2090" s="287" t="s">
        <v>50</v>
      </c>
      <c r="F2090" s="287"/>
      <c r="G2090" s="16" t="s">
        <v>51</v>
      </c>
      <c r="H2090" s="18">
        <v>1</v>
      </c>
      <c r="I2090" s="17">
        <v>1.04</v>
      </c>
      <c r="J2090" s="17">
        <v>1.04</v>
      </c>
    </row>
    <row r="2091" spans="1:10" ht="39" customHeight="1" x14ac:dyDescent="0.2">
      <c r="A2091" s="19" t="s">
        <v>35</v>
      </c>
      <c r="B2091" s="20" t="s">
        <v>650</v>
      </c>
      <c r="C2091" s="19" t="s">
        <v>25</v>
      </c>
      <c r="D2091" s="19" t="s">
        <v>651</v>
      </c>
      <c r="E2091" s="286" t="s">
        <v>50</v>
      </c>
      <c r="F2091" s="286"/>
      <c r="G2091" s="21" t="s">
        <v>29</v>
      </c>
      <c r="H2091" s="22">
        <v>1</v>
      </c>
      <c r="I2091" s="23">
        <v>0.38</v>
      </c>
      <c r="J2091" s="23">
        <v>0.38</v>
      </c>
    </row>
    <row r="2092" spans="1:10" ht="39" customHeight="1" x14ac:dyDescent="0.2">
      <c r="A2092" s="19" t="s">
        <v>35</v>
      </c>
      <c r="B2092" s="20" t="s">
        <v>652</v>
      </c>
      <c r="C2092" s="19" t="s">
        <v>25</v>
      </c>
      <c r="D2092" s="19" t="s">
        <v>653</v>
      </c>
      <c r="E2092" s="286" t="s">
        <v>50</v>
      </c>
      <c r="F2092" s="286"/>
      <c r="G2092" s="21" t="s">
        <v>29</v>
      </c>
      <c r="H2092" s="22">
        <v>1</v>
      </c>
      <c r="I2092" s="23">
        <v>0.04</v>
      </c>
      <c r="J2092" s="23">
        <v>0.04</v>
      </c>
    </row>
    <row r="2093" spans="1:10" ht="39" customHeight="1" x14ac:dyDescent="0.2">
      <c r="A2093" s="19" t="s">
        <v>35</v>
      </c>
      <c r="B2093" s="20" t="s">
        <v>654</v>
      </c>
      <c r="C2093" s="19" t="s">
        <v>25</v>
      </c>
      <c r="D2093" s="19" t="s">
        <v>655</v>
      </c>
      <c r="E2093" s="286" t="s">
        <v>50</v>
      </c>
      <c r="F2093" s="286"/>
      <c r="G2093" s="21" t="s">
        <v>29</v>
      </c>
      <c r="H2093" s="22">
        <v>1</v>
      </c>
      <c r="I2093" s="23">
        <v>0.3</v>
      </c>
      <c r="J2093" s="23">
        <v>0.3</v>
      </c>
    </row>
    <row r="2094" spans="1:10" ht="39" customHeight="1" x14ac:dyDescent="0.2">
      <c r="A2094" s="19" t="s">
        <v>35</v>
      </c>
      <c r="B2094" s="20" t="s">
        <v>656</v>
      </c>
      <c r="C2094" s="19" t="s">
        <v>25</v>
      </c>
      <c r="D2094" s="19" t="s">
        <v>657</v>
      </c>
      <c r="E2094" s="286" t="s">
        <v>50</v>
      </c>
      <c r="F2094" s="286"/>
      <c r="G2094" s="21" t="s">
        <v>29</v>
      </c>
      <c r="H2094" s="22">
        <v>1</v>
      </c>
      <c r="I2094" s="23">
        <v>0.32</v>
      </c>
      <c r="J2094" s="23">
        <v>0.32</v>
      </c>
    </row>
    <row r="2095" spans="1:10" ht="25.5" x14ac:dyDescent="0.2">
      <c r="A2095" s="29"/>
      <c r="B2095" s="29"/>
      <c r="C2095" s="29"/>
      <c r="D2095" s="29"/>
      <c r="E2095" s="29" t="s">
        <v>44</v>
      </c>
      <c r="F2095" s="30">
        <v>0</v>
      </c>
      <c r="G2095" s="29" t="s">
        <v>45</v>
      </c>
      <c r="H2095" s="30">
        <v>0</v>
      </c>
      <c r="I2095" s="29" t="s">
        <v>46</v>
      </c>
      <c r="J2095" s="30">
        <v>0</v>
      </c>
    </row>
    <row r="2096" spans="1:10" ht="15" thickBot="1" x14ac:dyDescent="0.25">
      <c r="A2096" s="29"/>
      <c r="B2096" s="29"/>
      <c r="C2096" s="29"/>
      <c r="D2096" s="29"/>
      <c r="E2096" s="29" t="s">
        <v>47</v>
      </c>
      <c r="F2096" s="30">
        <v>0.25</v>
      </c>
      <c r="G2096" s="29"/>
      <c r="H2096" s="284" t="s">
        <v>48</v>
      </c>
      <c r="I2096" s="284"/>
      <c r="J2096" s="30">
        <v>1.29</v>
      </c>
    </row>
    <row r="2097" spans="1:10" ht="1.1499999999999999" customHeight="1" thickTop="1" x14ac:dyDescent="0.2">
      <c r="A2097" s="31"/>
      <c r="B2097" s="31"/>
      <c r="C2097" s="31"/>
      <c r="D2097" s="31"/>
      <c r="E2097" s="31"/>
      <c r="F2097" s="31"/>
      <c r="G2097" s="31"/>
      <c r="H2097" s="31"/>
      <c r="I2097" s="31"/>
      <c r="J2097" s="31"/>
    </row>
    <row r="2098" spans="1:10" ht="18" customHeight="1" x14ac:dyDescent="0.2">
      <c r="A2098" s="3"/>
      <c r="B2098" s="4" t="s">
        <v>19</v>
      </c>
      <c r="C2098" s="3" t="s">
        <v>20</v>
      </c>
      <c r="D2098" s="3" t="s">
        <v>6</v>
      </c>
      <c r="E2098" s="273" t="s">
        <v>33</v>
      </c>
      <c r="F2098" s="273"/>
      <c r="G2098" s="12" t="s">
        <v>21</v>
      </c>
      <c r="H2098" s="4" t="s">
        <v>22</v>
      </c>
      <c r="I2098" s="4" t="s">
        <v>23</v>
      </c>
      <c r="J2098" s="4" t="s">
        <v>7</v>
      </c>
    </row>
    <row r="2099" spans="1:10" ht="39" customHeight="1" x14ac:dyDescent="0.2">
      <c r="A2099" s="14" t="s">
        <v>34</v>
      </c>
      <c r="B2099" s="15" t="s">
        <v>650</v>
      </c>
      <c r="C2099" s="14" t="s">
        <v>25</v>
      </c>
      <c r="D2099" s="14" t="s">
        <v>651</v>
      </c>
      <c r="E2099" s="287" t="s">
        <v>50</v>
      </c>
      <c r="F2099" s="287"/>
      <c r="G2099" s="16" t="s">
        <v>29</v>
      </c>
      <c r="H2099" s="18">
        <v>1</v>
      </c>
      <c r="I2099" s="17">
        <v>0.38</v>
      </c>
      <c r="J2099" s="17">
        <v>0.38</v>
      </c>
    </row>
    <row r="2100" spans="1:10" ht="25.9" customHeight="1" x14ac:dyDescent="0.2">
      <c r="A2100" s="24" t="s">
        <v>39</v>
      </c>
      <c r="B2100" s="25" t="s">
        <v>658</v>
      </c>
      <c r="C2100" s="24" t="s">
        <v>25</v>
      </c>
      <c r="D2100" s="24" t="s">
        <v>659</v>
      </c>
      <c r="E2100" s="285" t="s">
        <v>69</v>
      </c>
      <c r="F2100" s="285"/>
      <c r="G2100" s="26" t="s">
        <v>30</v>
      </c>
      <c r="H2100" s="27">
        <v>1.2799999999999999E-4</v>
      </c>
      <c r="I2100" s="28">
        <v>3035.16</v>
      </c>
      <c r="J2100" s="28">
        <v>0.38</v>
      </c>
    </row>
    <row r="2101" spans="1:10" ht="25.5" x14ac:dyDescent="0.2">
      <c r="A2101" s="29"/>
      <c r="B2101" s="29"/>
      <c r="C2101" s="29"/>
      <c r="D2101" s="29"/>
      <c r="E2101" s="29" t="s">
        <v>44</v>
      </c>
      <c r="F2101" s="30">
        <v>0</v>
      </c>
      <c r="G2101" s="29" t="s">
        <v>45</v>
      </c>
      <c r="H2101" s="30">
        <v>0</v>
      </c>
      <c r="I2101" s="29" t="s">
        <v>46</v>
      </c>
      <c r="J2101" s="30">
        <v>0</v>
      </c>
    </row>
    <row r="2102" spans="1:10" ht="15" thickBot="1" x14ac:dyDescent="0.25">
      <c r="A2102" s="29"/>
      <c r="B2102" s="29"/>
      <c r="C2102" s="29"/>
      <c r="D2102" s="29"/>
      <c r="E2102" s="29" t="s">
        <v>47</v>
      </c>
      <c r="F2102" s="30">
        <v>0.09</v>
      </c>
      <c r="G2102" s="29"/>
      <c r="H2102" s="284" t="s">
        <v>48</v>
      </c>
      <c r="I2102" s="284"/>
      <c r="J2102" s="30">
        <v>0.47</v>
      </c>
    </row>
    <row r="2103" spans="1:10" ht="1.1499999999999999" customHeight="1" thickTop="1" x14ac:dyDescent="0.2">
      <c r="A2103" s="31"/>
      <c r="B2103" s="31"/>
      <c r="C2103" s="31"/>
      <c r="D2103" s="31"/>
      <c r="E2103" s="31"/>
      <c r="F2103" s="31"/>
      <c r="G2103" s="31"/>
      <c r="H2103" s="31"/>
      <c r="I2103" s="31"/>
      <c r="J2103" s="31"/>
    </row>
    <row r="2104" spans="1:10" ht="18" customHeight="1" x14ac:dyDescent="0.2">
      <c r="A2104" s="3"/>
      <c r="B2104" s="4" t="s">
        <v>19</v>
      </c>
      <c r="C2104" s="3" t="s">
        <v>20</v>
      </c>
      <c r="D2104" s="3" t="s">
        <v>6</v>
      </c>
      <c r="E2104" s="273" t="s">
        <v>33</v>
      </c>
      <c r="F2104" s="273"/>
      <c r="G2104" s="12" t="s">
        <v>21</v>
      </c>
      <c r="H2104" s="4" t="s">
        <v>22</v>
      </c>
      <c r="I2104" s="4" t="s">
        <v>23</v>
      </c>
      <c r="J2104" s="4" t="s">
        <v>7</v>
      </c>
    </row>
    <row r="2105" spans="1:10" ht="39" customHeight="1" x14ac:dyDescent="0.2">
      <c r="A2105" s="14" t="s">
        <v>34</v>
      </c>
      <c r="B2105" s="15" t="s">
        <v>652</v>
      </c>
      <c r="C2105" s="14" t="s">
        <v>25</v>
      </c>
      <c r="D2105" s="14" t="s">
        <v>653</v>
      </c>
      <c r="E2105" s="287" t="s">
        <v>50</v>
      </c>
      <c r="F2105" s="287"/>
      <c r="G2105" s="16" t="s">
        <v>29</v>
      </c>
      <c r="H2105" s="18">
        <v>1</v>
      </c>
      <c r="I2105" s="17">
        <v>0.04</v>
      </c>
      <c r="J2105" s="17">
        <v>0.04</v>
      </c>
    </row>
    <row r="2106" spans="1:10" ht="25.9" customHeight="1" x14ac:dyDescent="0.2">
      <c r="A2106" s="24" t="s">
        <v>39</v>
      </c>
      <c r="B2106" s="25" t="s">
        <v>658</v>
      </c>
      <c r="C2106" s="24" t="s">
        <v>25</v>
      </c>
      <c r="D2106" s="24" t="s">
        <v>659</v>
      </c>
      <c r="E2106" s="285" t="s">
        <v>69</v>
      </c>
      <c r="F2106" s="285"/>
      <c r="G2106" s="26" t="s">
        <v>30</v>
      </c>
      <c r="H2106" s="27">
        <v>1.5099999999999999E-5</v>
      </c>
      <c r="I2106" s="28">
        <v>3035.16</v>
      </c>
      <c r="J2106" s="28">
        <v>0.04</v>
      </c>
    </row>
    <row r="2107" spans="1:10" ht="25.5" x14ac:dyDescent="0.2">
      <c r="A2107" s="29"/>
      <c r="B2107" s="29"/>
      <c r="C2107" s="29"/>
      <c r="D2107" s="29"/>
      <c r="E2107" s="29" t="s">
        <v>44</v>
      </c>
      <c r="F2107" s="30">
        <v>0</v>
      </c>
      <c r="G2107" s="29" t="s">
        <v>45</v>
      </c>
      <c r="H2107" s="30">
        <v>0</v>
      </c>
      <c r="I2107" s="29" t="s">
        <v>46</v>
      </c>
      <c r="J2107" s="30">
        <v>0</v>
      </c>
    </row>
    <row r="2108" spans="1:10" ht="15" thickBot="1" x14ac:dyDescent="0.25">
      <c r="A2108" s="29"/>
      <c r="B2108" s="29"/>
      <c r="C2108" s="29"/>
      <c r="D2108" s="29"/>
      <c r="E2108" s="29" t="s">
        <v>47</v>
      </c>
      <c r="F2108" s="30">
        <v>0</v>
      </c>
      <c r="G2108" s="29"/>
      <c r="H2108" s="284" t="s">
        <v>48</v>
      </c>
      <c r="I2108" s="284"/>
      <c r="J2108" s="30">
        <v>0.04</v>
      </c>
    </row>
    <row r="2109" spans="1:10" ht="1.1499999999999999" customHeight="1" thickTop="1" x14ac:dyDescent="0.2">
      <c r="A2109" s="31"/>
      <c r="B2109" s="31"/>
      <c r="C2109" s="31"/>
      <c r="D2109" s="31"/>
      <c r="E2109" s="31"/>
      <c r="F2109" s="31"/>
      <c r="G2109" s="31"/>
      <c r="H2109" s="31"/>
      <c r="I2109" s="31"/>
      <c r="J2109" s="31"/>
    </row>
    <row r="2110" spans="1:10" ht="18" customHeight="1" x14ac:dyDescent="0.2">
      <c r="A2110" s="3"/>
      <c r="B2110" s="4" t="s">
        <v>19</v>
      </c>
      <c r="C2110" s="3" t="s">
        <v>20</v>
      </c>
      <c r="D2110" s="3" t="s">
        <v>6</v>
      </c>
      <c r="E2110" s="273" t="s">
        <v>33</v>
      </c>
      <c r="F2110" s="273"/>
      <c r="G2110" s="12" t="s">
        <v>21</v>
      </c>
      <c r="H2110" s="4" t="s">
        <v>22</v>
      </c>
      <c r="I2110" s="4" t="s">
        <v>23</v>
      </c>
      <c r="J2110" s="4" t="s">
        <v>7</v>
      </c>
    </row>
    <row r="2111" spans="1:10" ht="39" customHeight="1" x14ac:dyDescent="0.2">
      <c r="A2111" s="14" t="s">
        <v>34</v>
      </c>
      <c r="B2111" s="15" t="s">
        <v>654</v>
      </c>
      <c r="C2111" s="14" t="s">
        <v>25</v>
      </c>
      <c r="D2111" s="14" t="s">
        <v>655</v>
      </c>
      <c r="E2111" s="287" t="s">
        <v>50</v>
      </c>
      <c r="F2111" s="287"/>
      <c r="G2111" s="16" t="s">
        <v>29</v>
      </c>
      <c r="H2111" s="18">
        <v>1</v>
      </c>
      <c r="I2111" s="17">
        <v>0.3</v>
      </c>
      <c r="J2111" s="17">
        <v>0.3</v>
      </c>
    </row>
    <row r="2112" spans="1:10" ht="25.9" customHeight="1" x14ac:dyDescent="0.2">
      <c r="A2112" s="24" t="s">
        <v>39</v>
      </c>
      <c r="B2112" s="25" t="s">
        <v>658</v>
      </c>
      <c r="C2112" s="24" t="s">
        <v>25</v>
      </c>
      <c r="D2112" s="24" t="s">
        <v>659</v>
      </c>
      <c r="E2112" s="285" t="s">
        <v>69</v>
      </c>
      <c r="F2112" s="285"/>
      <c r="G2112" s="26" t="s">
        <v>30</v>
      </c>
      <c r="H2112" s="27">
        <v>1E-4</v>
      </c>
      <c r="I2112" s="28">
        <v>3035.16</v>
      </c>
      <c r="J2112" s="28">
        <v>0.3</v>
      </c>
    </row>
    <row r="2113" spans="1:10" ht="25.5" x14ac:dyDescent="0.2">
      <c r="A2113" s="29"/>
      <c r="B2113" s="29"/>
      <c r="C2113" s="29"/>
      <c r="D2113" s="29"/>
      <c r="E2113" s="29" t="s">
        <v>44</v>
      </c>
      <c r="F2113" s="30">
        <v>0</v>
      </c>
      <c r="G2113" s="29" t="s">
        <v>45</v>
      </c>
      <c r="H2113" s="30">
        <v>0</v>
      </c>
      <c r="I2113" s="29" t="s">
        <v>46</v>
      </c>
      <c r="J2113" s="30">
        <v>0</v>
      </c>
    </row>
    <row r="2114" spans="1:10" ht="15" thickBot="1" x14ac:dyDescent="0.25">
      <c r="A2114" s="29"/>
      <c r="B2114" s="29"/>
      <c r="C2114" s="29"/>
      <c r="D2114" s="29"/>
      <c r="E2114" s="29" t="s">
        <v>47</v>
      </c>
      <c r="F2114" s="30">
        <v>7.0000000000000007E-2</v>
      </c>
      <c r="G2114" s="29"/>
      <c r="H2114" s="284" t="s">
        <v>48</v>
      </c>
      <c r="I2114" s="284"/>
      <c r="J2114" s="30">
        <v>0.37</v>
      </c>
    </row>
    <row r="2115" spans="1:10" ht="1.1499999999999999" customHeight="1" thickTop="1" x14ac:dyDescent="0.2">
      <c r="A2115" s="31"/>
      <c r="B2115" s="31"/>
      <c r="C2115" s="31"/>
      <c r="D2115" s="31"/>
      <c r="E2115" s="31"/>
      <c r="F2115" s="31"/>
      <c r="G2115" s="31"/>
      <c r="H2115" s="31"/>
      <c r="I2115" s="31"/>
      <c r="J2115" s="31"/>
    </row>
    <row r="2116" spans="1:10" ht="18" customHeight="1" x14ac:dyDescent="0.2">
      <c r="A2116" s="3"/>
      <c r="B2116" s="4" t="s">
        <v>19</v>
      </c>
      <c r="C2116" s="3" t="s">
        <v>20</v>
      </c>
      <c r="D2116" s="3" t="s">
        <v>6</v>
      </c>
      <c r="E2116" s="273" t="s">
        <v>33</v>
      </c>
      <c r="F2116" s="273"/>
      <c r="G2116" s="12" t="s">
        <v>21</v>
      </c>
      <c r="H2116" s="4" t="s">
        <v>22</v>
      </c>
      <c r="I2116" s="4" t="s">
        <v>23</v>
      </c>
      <c r="J2116" s="4" t="s">
        <v>7</v>
      </c>
    </row>
    <row r="2117" spans="1:10" ht="39" customHeight="1" x14ac:dyDescent="0.2">
      <c r="A2117" s="14" t="s">
        <v>34</v>
      </c>
      <c r="B2117" s="15" t="s">
        <v>656</v>
      </c>
      <c r="C2117" s="14" t="s">
        <v>25</v>
      </c>
      <c r="D2117" s="14" t="s">
        <v>657</v>
      </c>
      <c r="E2117" s="287" t="s">
        <v>50</v>
      </c>
      <c r="F2117" s="287"/>
      <c r="G2117" s="16" t="s">
        <v>29</v>
      </c>
      <c r="H2117" s="18">
        <v>1</v>
      </c>
      <c r="I2117" s="17">
        <v>0.32</v>
      </c>
      <c r="J2117" s="17">
        <v>0.32</v>
      </c>
    </row>
    <row r="2118" spans="1:10" ht="25.9" customHeight="1" x14ac:dyDescent="0.2">
      <c r="A2118" s="24" t="s">
        <v>39</v>
      </c>
      <c r="B2118" s="25" t="s">
        <v>97</v>
      </c>
      <c r="C2118" s="24" t="s">
        <v>25</v>
      </c>
      <c r="D2118" s="24" t="s">
        <v>98</v>
      </c>
      <c r="E2118" s="285" t="s">
        <v>40</v>
      </c>
      <c r="F2118" s="285"/>
      <c r="G2118" s="26" t="s">
        <v>99</v>
      </c>
      <c r="H2118" s="27">
        <v>0.52</v>
      </c>
      <c r="I2118" s="28">
        <v>0.62</v>
      </c>
      <c r="J2118" s="28">
        <v>0.32</v>
      </c>
    </row>
    <row r="2119" spans="1:10" ht="25.5" x14ac:dyDescent="0.2">
      <c r="A2119" s="29"/>
      <c r="B2119" s="29"/>
      <c r="C2119" s="29"/>
      <c r="D2119" s="29"/>
      <c r="E2119" s="29" t="s">
        <v>44</v>
      </c>
      <c r="F2119" s="30">
        <v>0</v>
      </c>
      <c r="G2119" s="29" t="s">
        <v>45</v>
      </c>
      <c r="H2119" s="30">
        <v>0</v>
      </c>
      <c r="I2119" s="29" t="s">
        <v>46</v>
      </c>
      <c r="J2119" s="30">
        <v>0</v>
      </c>
    </row>
    <row r="2120" spans="1:10" ht="15" thickBot="1" x14ac:dyDescent="0.25">
      <c r="A2120" s="29"/>
      <c r="B2120" s="29"/>
      <c r="C2120" s="29"/>
      <c r="D2120" s="29"/>
      <c r="E2120" s="29" t="s">
        <v>47</v>
      </c>
      <c r="F2120" s="30">
        <v>7.0000000000000007E-2</v>
      </c>
      <c r="G2120" s="29"/>
      <c r="H2120" s="284" t="s">
        <v>48</v>
      </c>
      <c r="I2120" s="284"/>
      <c r="J2120" s="30">
        <v>0.39</v>
      </c>
    </row>
    <row r="2121" spans="1:10" ht="1.1499999999999999" customHeight="1" thickTop="1" x14ac:dyDescent="0.2">
      <c r="A2121" s="31"/>
      <c r="B2121" s="31"/>
      <c r="C2121" s="31"/>
      <c r="D2121" s="31"/>
      <c r="E2121" s="31"/>
      <c r="F2121" s="31"/>
      <c r="G2121" s="31"/>
      <c r="H2121" s="31"/>
      <c r="I2121" s="31"/>
      <c r="J2121" s="31"/>
    </row>
    <row r="2122" spans="1:10" ht="18" customHeight="1" x14ac:dyDescent="0.2">
      <c r="A2122" s="3"/>
      <c r="B2122" s="4" t="s">
        <v>19</v>
      </c>
      <c r="C2122" s="3" t="s">
        <v>20</v>
      </c>
      <c r="D2122" s="3" t="s">
        <v>6</v>
      </c>
      <c r="E2122" s="273" t="s">
        <v>33</v>
      </c>
      <c r="F2122" s="273"/>
      <c r="G2122" s="12" t="s">
        <v>21</v>
      </c>
      <c r="H2122" s="4" t="s">
        <v>22</v>
      </c>
      <c r="I2122" s="4" t="s">
        <v>23</v>
      </c>
      <c r="J2122" s="4" t="s">
        <v>7</v>
      </c>
    </row>
    <row r="2123" spans="1:10" ht="24" customHeight="1" x14ac:dyDescent="0.2">
      <c r="A2123" s="14" t="s">
        <v>34</v>
      </c>
      <c r="B2123" s="15" t="s">
        <v>1143</v>
      </c>
      <c r="C2123" s="14" t="s">
        <v>25</v>
      </c>
      <c r="D2123" s="14" t="s">
        <v>1144</v>
      </c>
      <c r="E2123" s="287" t="s">
        <v>36</v>
      </c>
      <c r="F2123" s="287"/>
      <c r="G2123" s="16" t="s">
        <v>29</v>
      </c>
      <c r="H2123" s="18">
        <v>1</v>
      </c>
      <c r="I2123" s="17">
        <v>16.350000000000001</v>
      </c>
      <c r="J2123" s="17">
        <v>16.350000000000001</v>
      </c>
    </row>
    <row r="2124" spans="1:10" ht="25.9" customHeight="1" x14ac:dyDescent="0.2">
      <c r="A2124" s="19" t="s">
        <v>35</v>
      </c>
      <c r="B2124" s="20" t="s">
        <v>1190</v>
      </c>
      <c r="C2124" s="19" t="s">
        <v>25</v>
      </c>
      <c r="D2124" s="19" t="s">
        <v>1191</v>
      </c>
      <c r="E2124" s="286" t="s">
        <v>36</v>
      </c>
      <c r="F2124" s="286"/>
      <c r="G2124" s="21" t="s">
        <v>29</v>
      </c>
      <c r="H2124" s="22">
        <v>1</v>
      </c>
      <c r="I2124" s="23">
        <v>0.19</v>
      </c>
      <c r="J2124" s="23">
        <v>0.19</v>
      </c>
    </row>
    <row r="2125" spans="1:10" ht="24" customHeight="1" x14ac:dyDescent="0.2">
      <c r="A2125" s="24" t="s">
        <v>39</v>
      </c>
      <c r="B2125" s="25" t="s">
        <v>1192</v>
      </c>
      <c r="C2125" s="24" t="s">
        <v>25</v>
      </c>
      <c r="D2125" s="24" t="s">
        <v>1193</v>
      </c>
      <c r="E2125" s="285" t="s">
        <v>72</v>
      </c>
      <c r="F2125" s="285"/>
      <c r="G2125" s="26" t="s">
        <v>29</v>
      </c>
      <c r="H2125" s="27">
        <v>1</v>
      </c>
      <c r="I2125" s="28">
        <v>12.36</v>
      </c>
      <c r="J2125" s="28">
        <v>12.36</v>
      </c>
    </row>
    <row r="2126" spans="1:10" ht="25.9" customHeight="1" x14ac:dyDescent="0.2">
      <c r="A2126" s="24" t="s">
        <v>39</v>
      </c>
      <c r="B2126" s="25" t="s">
        <v>74</v>
      </c>
      <c r="C2126" s="24" t="s">
        <v>25</v>
      </c>
      <c r="D2126" s="24" t="s">
        <v>203</v>
      </c>
      <c r="E2126" s="285" t="s">
        <v>75</v>
      </c>
      <c r="F2126" s="285"/>
      <c r="G2126" s="26" t="s">
        <v>29</v>
      </c>
      <c r="H2126" s="27">
        <v>1</v>
      </c>
      <c r="I2126" s="28">
        <v>0.42</v>
      </c>
      <c r="J2126" s="28">
        <v>0.42</v>
      </c>
    </row>
    <row r="2127" spans="1:10" ht="25.9" customHeight="1" x14ac:dyDescent="0.2">
      <c r="A2127" s="24" t="s">
        <v>39</v>
      </c>
      <c r="B2127" s="25" t="s">
        <v>76</v>
      </c>
      <c r="C2127" s="24" t="s">
        <v>25</v>
      </c>
      <c r="D2127" s="24" t="s">
        <v>204</v>
      </c>
      <c r="E2127" s="285" t="s">
        <v>77</v>
      </c>
      <c r="F2127" s="285"/>
      <c r="G2127" s="26" t="s">
        <v>29</v>
      </c>
      <c r="H2127" s="27">
        <v>1</v>
      </c>
      <c r="I2127" s="28">
        <v>0.63</v>
      </c>
      <c r="J2127" s="28">
        <v>0.63</v>
      </c>
    </row>
    <row r="2128" spans="1:10" ht="25.9" customHeight="1" x14ac:dyDescent="0.2">
      <c r="A2128" s="24" t="s">
        <v>39</v>
      </c>
      <c r="B2128" s="25" t="s">
        <v>78</v>
      </c>
      <c r="C2128" s="24" t="s">
        <v>25</v>
      </c>
      <c r="D2128" s="24" t="s">
        <v>193</v>
      </c>
      <c r="E2128" s="285" t="s">
        <v>75</v>
      </c>
      <c r="F2128" s="285"/>
      <c r="G2128" s="26" t="s">
        <v>29</v>
      </c>
      <c r="H2128" s="27">
        <v>1</v>
      </c>
      <c r="I2128" s="28">
        <v>0.99</v>
      </c>
      <c r="J2128" s="28">
        <v>0.99</v>
      </c>
    </row>
    <row r="2129" spans="1:10" ht="25.9" customHeight="1" x14ac:dyDescent="0.2">
      <c r="A2129" s="24" t="s">
        <v>39</v>
      </c>
      <c r="B2129" s="25" t="s">
        <v>79</v>
      </c>
      <c r="C2129" s="24" t="s">
        <v>25</v>
      </c>
      <c r="D2129" s="24" t="s">
        <v>194</v>
      </c>
      <c r="E2129" s="285" t="s">
        <v>80</v>
      </c>
      <c r="F2129" s="285"/>
      <c r="G2129" s="26" t="s">
        <v>29</v>
      </c>
      <c r="H2129" s="27">
        <v>1</v>
      </c>
      <c r="I2129" s="28">
        <v>0.01</v>
      </c>
      <c r="J2129" s="28">
        <v>0.01</v>
      </c>
    </row>
    <row r="2130" spans="1:10" ht="25.9" customHeight="1" x14ac:dyDescent="0.2">
      <c r="A2130" s="24" t="s">
        <v>39</v>
      </c>
      <c r="B2130" s="25" t="s">
        <v>81</v>
      </c>
      <c r="C2130" s="24" t="s">
        <v>25</v>
      </c>
      <c r="D2130" s="24" t="s">
        <v>82</v>
      </c>
      <c r="E2130" s="285" t="s">
        <v>69</v>
      </c>
      <c r="F2130" s="285"/>
      <c r="G2130" s="26" t="s">
        <v>29</v>
      </c>
      <c r="H2130" s="27">
        <v>1</v>
      </c>
      <c r="I2130" s="28">
        <v>0.73</v>
      </c>
      <c r="J2130" s="28">
        <v>0.73</v>
      </c>
    </row>
    <row r="2131" spans="1:10" ht="25.9" customHeight="1" x14ac:dyDescent="0.2">
      <c r="A2131" s="24" t="s">
        <v>39</v>
      </c>
      <c r="B2131" s="25" t="s">
        <v>83</v>
      </c>
      <c r="C2131" s="24" t="s">
        <v>25</v>
      </c>
      <c r="D2131" s="24" t="s">
        <v>84</v>
      </c>
      <c r="E2131" s="285" t="s">
        <v>69</v>
      </c>
      <c r="F2131" s="285"/>
      <c r="G2131" s="26" t="s">
        <v>29</v>
      </c>
      <c r="H2131" s="27">
        <v>1</v>
      </c>
      <c r="I2131" s="28">
        <v>1.02</v>
      </c>
      <c r="J2131" s="28">
        <v>1.02</v>
      </c>
    </row>
    <row r="2132" spans="1:10" ht="25.5" x14ac:dyDescent="0.2">
      <c r="A2132" s="29"/>
      <c r="B2132" s="29"/>
      <c r="C2132" s="29"/>
      <c r="D2132" s="29"/>
      <c r="E2132" s="29" t="s">
        <v>44</v>
      </c>
      <c r="F2132" s="30">
        <v>6.7585761</v>
      </c>
      <c r="G2132" s="29" t="s">
        <v>45</v>
      </c>
      <c r="H2132" s="30">
        <v>5.79</v>
      </c>
      <c r="I2132" s="29" t="s">
        <v>46</v>
      </c>
      <c r="J2132" s="30">
        <v>12.55</v>
      </c>
    </row>
    <row r="2133" spans="1:10" ht="15" thickBot="1" x14ac:dyDescent="0.25">
      <c r="A2133" s="29"/>
      <c r="B2133" s="29"/>
      <c r="C2133" s="29"/>
      <c r="D2133" s="29"/>
      <c r="E2133" s="29" t="s">
        <v>47</v>
      </c>
      <c r="F2133" s="30">
        <v>3.99</v>
      </c>
      <c r="G2133" s="29"/>
      <c r="H2133" s="284" t="s">
        <v>48</v>
      </c>
      <c r="I2133" s="284"/>
      <c r="J2133" s="30">
        <v>20.34</v>
      </c>
    </row>
    <row r="2134" spans="1:10" ht="1.1499999999999999" customHeight="1" thickTop="1" x14ac:dyDescent="0.2">
      <c r="A2134" s="31"/>
      <c r="B2134" s="31"/>
      <c r="C2134" s="31"/>
      <c r="D2134" s="31"/>
      <c r="E2134" s="31"/>
      <c r="F2134" s="31"/>
      <c r="G2134" s="31"/>
      <c r="H2134" s="31"/>
      <c r="I2134" s="31"/>
      <c r="J2134" s="31"/>
    </row>
    <row r="2135" spans="1:10" x14ac:dyDescent="0.2">
      <c r="A2135" s="8"/>
      <c r="B2135" s="8"/>
      <c r="C2135" s="8"/>
      <c r="D2135" s="8"/>
      <c r="E2135" s="8"/>
      <c r="F2135" s="8"/>
      <c r="G2135" s="8"/>
      <c r="H2135" s="8"/>
      <c r="I2135" s="8"/>
      <c r="J2135" s="8"/>
    </row>
    <row r="2136" spans="1:10" x14ac:dyDescent="0.2">
      <c r="A2136" s="277"/>
      <c r="B2136" s="277"/>
      <c r="C2136" s="277"/>
      <c r="D2136" s="10"/>
      <c r="E2136" s="9"/>
      <c r="F2136" s="269" t="s">
        <v>15</v>
      </c>
      <c r="G2136" s="277"/>
      <c r="H2136" s="278">
        <v>553155.91</v>
      </c>
      <c r="I2136" s="277"/>
      <c r="J2136" s="277"/>
    </row>
    <row r="2137" spans="1:10" x14ac:dyDescent="0.2">
      <c r="A2137" s="277"/>
      <c r="B2137" s="277"/>
      <c r="C2137" s="277"/>
      <c r="D2137" s="10"/>
      <c r="E2137" s="9"/>
      <c r="F2137" s="269" t="s">
        <v>16</v>
      </c>
      <c r="G2137" s="277"/>
      <c r="H2137" s="278">
        <v>133756.42000000001</v>
      </c>
      <c r="I2137" s="277"/>
      <c r="J2137" s="277"/>
    </row>
    <row r="2138" spans="1:10" x14ac:dyDescent="0.2">
      <c r="A2138" s="277"/>
      <c r="B2138" s="277"/>
      <c r="C2138" s="277"/>
      <c r="D2138" s="10"/>
      <c r="E2138" s="9"/>
      <c r="F2138" s="269" t="s">
        <v>17</v>
      </c>
      <c r="G2138" s="277"/>
      <c r="H2138" s="278">
        <v>686912.33</v>
      </c>
      <c r="I2138" s="277"/>
      <c r="J2138" s="277"/>
    </row>
    <row r="2139" spans="1:10" ht="60" customHeight="1" x14ac:dyDescent="0.2">
      <c r="A2139" s="11"/>
      <c r="B2139" s="11"/>
      <c r="C2139" s="11"/>
      <c r="D2139" s="11"/>
      <c r="E2139" s="11"/>
      <c r="F2139" s="11"/>
      <c r="G2139" s="11"/>
      <c r="H2139" s="11"/>
      <c r="I2139" s="11"/>
      <c r="J2139" s="11"/>
    </row>
    <row r="2140" spans="1:10" ht="70.150000000000006" customHeight="1" x14ac:dyDescent="0.2">
      <c r="A2140" s="279" t="s">
        <v>18</v>
      </c>
      <c r="B2140" s="280"/>
      <c r="C2140" s="280"/>
      <c r="D2140" s="280"/>
      <c r="E2140" s="280"/>
      <c r="F2140" s="280"/>
      <c r="G2140" s="280"/>
      <c r="H2140" s="280"/>
      <c r="I2140" s="280"/>
      <c r="J2140" s="280"/>
    </row>
  </sheetData>
  <mergeCells count="1677">
    <mergeCell ref="E2056:F2056"/>
    <mergeCell ref="E2057:F2057"/>
    <mergeCell ref="E1909:F1909"/>
    <mergeCell ref="E1910:F1910"/>
    <mergeCell ref="E1911:F1911"/>
    <mergeCell ref="E1862:F1862"/>
    <mergeCell ref="E1764:F1764"/>
    <mergeCell ref="E1765:F1765"/>
    <mergeCell ref="H1768:I1768"/>
    <mergeCell ref="E1770:F1770"/>
    <mergeCell ref="E1771:F1771"/>
    <mergeCell ref="H1774:I1774"/>
    <mergeCell ref="E1854:F1854"/>
    <mergeCell ref="E1855:F1855"/>
    <mergeCell ref="E1856:F1856"/>
    <mergeCell ref="H1865:I1865"/>
    <mergeCell ref="E1867:F1867"/>
    <mergeCell ref="E1868:F1868"/>
    <mergeCell ref="E1845:F1845"/>
    <mergeCell ref="E1844:F1844"/>
    <mergeCell ref="E1848:F1848"/>
    <mergeCell ref="E1849:F1849"/>
    <mergeCell ref="E1850:F1850"/>
    <mergeCell ref="H1852:I1852"/>
    <mergeCell ref="E1871:F1871"/>
    <mergeCell ref="E1870:F1870"/>
    <mergeCell ref="E1803:F1803"/>
    <mergeCell ref="E1804:F1804"/>
    <mergeCell ref="E1805:F1805"/>
    <mergeCell ref="H1787:I1787"/>
    <mergeCell ref="E1791:F1791"/>
    <mergeCell ref="E1792:F1792"/>
    <mergeCell ref="E2116:F2116"/>
    <mergeCell ref="H2120:I2120"/>
    <mergeCell ref="E2122:F2122"/>
    <mergeCell ref="H1913:I1913"/>
    <mergeCell ref="E1875:F1875"/>
    <mergeCell ref="E1876:F1876"/>
    <mergeCell ref="H1901:I1901"/>
    <mergeCell ref="H1907:I1907"/>
    <mergeCell ref="E2001:F2001"/>
    <mergeCell ref="E2009:F2009"/>
    <mergeCell ref="E2010:F2010"/>
    <mergeCell ref="E2011:F2011"/>
    <mergeCell ref="E2019:F2019"/>
    <mergeCell ref="E2020:F2020"/>
    <mergeCell ref="E2032:F2032"/>
    <mergeCell ref="E2033:F2033"/>
    <mergeCell ref="E2045:F2045"/>
    <mergeCell ref="E2046:F2046"/>
    <mergeCell ref="E2058:F2058"/>
    <mergeCell ref="E1891:F1891"/>
    <mergeCell ref="E1903:F1903"/>
    <mergeCell ref="E1957:F1957"/>
    <mergeCell ref="E1958:F1958"/>
    <mergeCell ref="E1941:F1941"/>
    <mergeCell ref="E1945:F1945"/>
    <mergeCell ref="H1919:I1919"/>
    <mergeCell ref="E1921:F1921"/>
    <mergeCell ref="H1955:I1955"/>
    <mergeCell ref="H1991:I1991"/>
    <mergeCell ref="H1985:I1985"/>
    <mergeCell ref="H1997:I1997"/>
    <mergeCell ref="E1967:F1967"/>
    <mergeCell ref="E1766:F1766"/>
    <mergeCell ref="E1796:F1796"/>
    <mergeCell ref="E1802:F1802"/>
    <mergeCell ref="E1806:F1806"/>
    <mergeCell ref="E1807:F1807"/>
    <mergeCell ref="E1811:F1811"/>
    <mergeCell ref="E1794:F1794"/>
    <mergeCell ref="E1860:F1860"/>
    <mergeCell ref="E1861:F1861"/>
    <mergeCell ref="E1377:F1377"/>
    <mergeCell ref="H1452:I1452"/>
    <mergeCell ref="E1454:F1454"/>
    <mergeCell ref="E1503:F1503"/>
    <mergeCell ref="E1504:F1504"/>
    <mergeCell ref="E1509:F1509"/>
    <mergeCell ref="E1510:F1510"/>
    <mergeCell ref="E1511:F1511"/>
    <mergeCell ref="E1517:F1517"/>
    <mergeCell ref="H1519:I1519"/>
    <mergeCell ref="E1527:F1527"/>
    <mergeCell ref="E1528:F1528"/>
    <mergeCell ref="E1545:F1545"/>
    <mergeCell ref="E1625:F1625"/>
    <mergeCell ref="H1629:I1629"/>
    <mergeCell ref="E1648:F1648"/>
    <mergeCell ref="E1649:F1649"/>
    <mergeCell ref="E1605:F1605"/>
    <mergeCell ref="E1606:F1606"/>
    <mergeCell ref="E1607:F1607"/>
    <mergeCell ref="E1608:F1608"/>
    <mergeCell ref="E1609:F1609"/>
    <mergeCell ref="E1614:F1614"/>
    <mergeCell ref="E1619:F1619"/>
    <mergeCell ref="E1620:F1620"/>
    <mergeCell ref="E1621:F1621"/>
    <mergeCell ref="E1613:F1613"/>
    <mergeCell ref="E1522:F1522"/>
    <mergeCell ref="E1523:F1523"/>
    <mergeCell ref="E1497:F1497"/>
    <mergeCell ref="E1498:F1498"/>
    <mergeCell ref="E1516:F1516"/>
    <mergeCell ref="E1123:F1123"/>
    <mergeCell ref="E1093:F1093"/>
    <mergeCell ref="E1121:F1121"/>
    <mergeCell ref="E1122:F1122"/>
    <mergeCell ref="H1125:I1125"/>
    <mergeCell ref="H1131:I1131"/>
    <mergeCell ref="E1135:F1135"/>
    <mergeCell ref="H1137:I1137"/>
    <mergeCell ref="E1155:F1155"/>
    <mergeCell ref="E1205:F1205"/>
    <mergeCell ref="H1240:I1240"/>
    <mergeCell ref="E1243:F1243"/>
    <mergeCell ref="E1228:F1228"/>
    <mergeCell ref="E1211:F1211"/>
    <mergeCell ref="E1219:F1219"/>
    <mergeCell ref="E1188:F1188"/>
    <mergeCell ref="E1229:F1229"/>
    <mergeCell ref="E1230:F1230"/>
    <mergeCell ref="E1231:F1231"/>
    <mergeCell ref="E1242:F1242"/>
    <mergeCell ref="H1183:I1183"/>
    <mergeCell ref="E1185:F1185"/>
    <mergeCell ref="E1139:F1139"/>
    <mergeCell ref="E1128:F1128"/>
    <mergeCell ref="E1129:F1129"/>
    <mergeCell ref="E1119:F1119"/>
    <mergeCell ref="E1120:F1120"/>
    <mergeCell ref="E1127:F1127"/>
    <mergeCell ref="E1134:F1134"/>
    <mergeCell ref="H1143:I1143"/>
    <mergeCell ref="H1149:I1149"/>
    <mergeCell ref="H1158:I1158"/>
    <mergeCell ref="H991:I991"/>
    <mergeCell ref="E993:F993"/>
    <mergeCell ref="E994:F994"/>
    <mergeCell ref="E995:F995"/>
    <mergeCell ref="H1001:I1001"/>
    <mergeCell ref="E1013:F1013"/>
    <mergeCell ref="E1023:F1023"/>
    <mergeCell ref="H1030:I1030"/>
    <mergeCell ref="H1085:I1085"/>
    <mergeCell ref="E1087:F1087"/>
    <mergeCell ref="H1091:I1091"/>
    <mergeCell ref="E1094:F1094"/>
    <mergeCell ref="E1095:F1095"/>
    <mergeCell ref="H1097:I1097"/>
    <mergeCell ref="E1100:F1100"/>
    <mergeCell ref="E1101:F1101"/>
    <mergeCell ref="H1103:I1103"/>
    <mergeCell ref="E1106:F1106"/>
    <mergeCell ref="E1107:F1107"/>
    <mergeCell ref="H1109:I1109"/>
    <mergeCell ref="E1112:F1112"/>
    <mergeCell ref="E989:F989"/>
    <mergeCell ref="E1033:F1033"/>
    <mergeCell ref="E1034:F1034"/>
    <mergeCell ref="E1035:F1035"/>
    <mergeCell ref="E1059:F1059"/>
    <mergeCell ref="E1060:F1060"/>
    <mergeCell ref="E1061:F1061"/>
    <mergeCell ref="E1081:F1081"/>
    <mergeCell ref="E1058:F1058"/>
    <mergeCell ref="E1032:F1032"/>
    <mergeCell ref="E1036:F1036"/>
    <mergeCell ref="E1071:F1071"/>
    <mergeCell ref="E1062:F1062"/>
    <mergeCell ref="E1014:F1014"/>
    <mergeCell ref="E1021:F1021"/>
    <mergeCell ref="E1015:F1015"/>
    <mergeCell ref="E1003:F1003"/>
    <mergeCell ref="E1004:F1004"/>
    <mergeCell ref="E1005:F1005"/>
    <mergeCell ref="E1006:F1006"/>
    <mergeCell ref="E1022:F1022"/>
    <mergeCell ref="E999:F999"/>
    <mergeCell ref="E996:F996"/>
    <mergeCell ref="E997:F997"/>
    <mergeCell ref="E998:F998"/>
    <mergeCell ref="E975:F975"/>
    <mergeCell ref="E976:F976"/>
    <mergeCell ref="E977:F977"/>
    <mergeCell ref="E985:F985"/>
    <mergeCell ref="E931:F931"/>
    <mergeCell ref="E938:F938"/>
    <mergeCell ref="E973:F973"/>
    <mergeCell ref="E901:F901"/>
    <mergeCell ref="E964:F964"/>
    <mergeCell ref="E965:F965"/>
    <mergeCell ref="E974:F974"/>
    <mergeCell ref="E955:F955"/>
    <mergeCell ref="E956:F956"/>
    <mergeCell ref="E960:F960"/>
    <mergeCell ref="H969:I969"/>
    <mergeCell ref="H981:I981"/>
    <mergeCell ref="E921:F921"/>
    <mergeCell ref="H923:I923"/>
    <mergeCell ref="E932:F932"/>
    <mergeCell ref="E925:F925"/>
    <mergeCell ref="E984:F984"/>
    <mergeCell ref="E928:F928"/>
    <mergeCell ref="E705:F705"/>
    <mergeCell ref="E714:F714"/>
    <mergeCell ref="E723:F723"/>
    <mergeCell ref="E693:F693"/>
    <mergeCell ref="H698:I698"/>
    <mergeCell ref="E700:F700"/>
    <mergeCell ref="E701:F701"/>
    <mergeCell ref="H707:I707"/>
    <mergeCell ref="E709:F709"/>
    <mergeCell ref="E741:F741"/>
    <mergeCell ref="E769:F769"/>
    <mergeCell ref="E777:F777"/>
    <mergeCell ref="E778:F778"/>
    <mergeCell ref="H743:I743"/>
    <mergeCell ref="E745:F745"/>
    <mergeCell ref="H750:I750"/>
    <mergeCell ref="E752:F752"/>
    <mergeCell ref="E753:F753"/>
    <mergeCell ref="E754:F754"/>
    <mergeCell ref="H757:I757"/>
    <mergeCell ref="E759:F759"/>
    <mergeCell ref="E760:F760"/>
    <mergeCell ref="E761:F761"/>
    <mergeCell ref="H765:I765"/>
    <mergeCell ref="E767:F767"/>
    <mergeCell ref="E768:F768"/>
    <mergeCell ref="H773:I773"/>
    <mergeCell ref="E775:F775"/>
    <mergeCell ref="E736:F736"/>
    <mergeCell ref="H565:I565"/>
    <mergeCell ref="E567:F567"/>
    <mergeCell ref="H573:I573"/>
    <mergeCell ref="E575:F575"/>
    <mergeCell ref="E576:F576"/>
    <mergeCell ref="H581:I581"/>
    <mergeCell ref="E563:F563"/>
    <mergeCell ref="E546:F546"/>
    <mergeCell ref="E551:F551"/>
    <mergeCell ref="E584:F584"/>
    <mergeCell ref="E646:F646"/>
    <mergeCell ref="E655:F655"/>
    <mergeCell ref="E663:F663"/>
    <mergeCell ref="E664:F664"/>
    <mergeCell ref="E671:F671"/>
    <mergeCell ref="E680:F680"/>
    <mergeCell ref="E661:F661"/>
    <mergeCell ref="E652:F652"/>
    <mergeCell ref="E642:F642"/>
    <mergeCell ref="E643:F643"/>
    <mergeCell ref="E651:F651"/>
    <mergeCell ref="E660:F660"/>
    <mergeCell ref="E644:F644"/>
    <mergeCell ref="E645:F645"/>
    <mergeCell ref="E653:F653"/>
    <mergeCell ref="E654:F654"/>
    <mergeCell ref="E662:F662"/>
    <mergeCell ref="H666:I666"/>
    <mergeCell ref="E668:F668"/>
    <mergeCell ref="E617:F617"/>
    <mergeCell ref="H619:I619"/>
    <mergeCell ref="E613:F613"/>
    <mergeCell ref="E262:F262"/>
    <mergeCell ref="E269:F269"/>
    <mergeCell ref="E270:F270"/>
    <mergeCell ref="E255:F255"/>
    <mergeCell ref="E401:F401"/>
    <mergeCell ref="E412:F412"/>
    <mergeCell ref="E428:F428"/>
    <mergeCell ref="E438:F438"/>
    <mergeCell ref="E439:F439"/>
    <mergeCell ref="E458:F458"/>
    <mergeCell ref="E416:F416"/>
    <mergeCell ref="E410:F410"/>
    <mergeCell ref="E411:F411"/>
    <mergeCell ref="E403:F403"/>
    <mergeCell ref="E404:F404"/>
    <mergeCell ref="E393:F393"/>
    <mergeCell ref="E366:F366"/>
    <mergeCell ref="E367:F367"/>
    <mergeCell ref="E376:F376"/>
    <mergeCell ref="E377:F377"/>
    <mergeCell ref="E387:F387"/>
    <mergeCell ref="E405:F405"/>
    <mergeCell ref="E406:F406"/>
    <mergeCell ref="E391:F391"/>
    <mergeCell ref="E437:F437"/>
    <mergeCell ref="E445:F445"/>
    <mergeCell ref="E446:F446"/>
    <mergeCell ref="H123:I123"/>
    <mergeCell ref="H133:I133"/>
    <mergeCell ref="E140:F140"/>
    <mergeCell ref="E141:F141"/>
    <mergeCell ref="H143:I143"/>
    <mergeCell ref="E150:F150"/>
    <mergeCell ref="E50:F50"/>
    <mergeCell ref="E51:F51"/>
    <mergeCell ref="E52:F52"/>
    <mergeCell ref="E61:F61"/>
    <mergeCell ref="E62:F62"/>
    <mergeCell ref="E63:F63"/>
    <mergeCell ref="E110:F110"/>
    <mergeCell ref="E111:F111"/>
    <mergeCell ref="E135:F135"/>
    <mergeCell ref="E139:F139"/>
    <mergeCell ref="E129:F129"/>
    <mergeCell ref="E130:F130"/>
    <mergeCell ref="E95:F95"/>
    <mergeCell ref="E96:F96"/>
    <mergeCell ref="E100:F100"/>
    <mergeCell ref="H66:I66"/>
    <mergeCell ref="E68:F68"/>
    <mergeCell ref="H75:I75"/>
    <mergeCell ref="E77:F77"/>
    <mergeCell ref="H83:I83"/>
    <mergeCell ref="E78:F78"/>
    <mergeCell ref="E79:F79"/>
    <mergeCell ref="E80:F80"/>
    <mergeCell ref="H98:I98"/>
    <mergeCell ref="E108:F108"/>
    <mergeCell ref="E109:F109"/>
    <mergeCell ref="H153:I153"/>
    <mergeCell ref="E157:F157"/>
    <mergeCell ref="E1218:F1218"/>
    <mergeCell ref="E1226:F1226"/>
    <mergeCell ref="E1227:F1227"/>
    <mergeCell ref="E1161:F1161"/>
    <mergeCell ref="E1151:F1151"/>
    <mergeCell ref="E1181:F1181"/>
    <mergeCell ref="E1171:F1171"/>
    <mergeCell ref="E1220:F1220"/>
    <mergeCell ref="E1209:F1209"/>
    <mergeCell ref="E1210:F1210"/>
    <mergeCell ref="E940:F940"/>
    <mergeCell ref="E941:F941"/>
    <mergeCell ref="E942:F942"/>
    <mergeCell ref="E966:F966"/>
    <mergeCell ref="E972:F972"/>
    <mergeCell ref="E971:F971"/>
    <mergeCell ref="H163:I163"/>
    <mergeCell ref="E165:F165"/>
    <mergeCell ref="E837:F837"/>
    <mergeCell ref="E889:F889"/>
    <mergeCell ref="E890:F890"/>
    <mergeCell ref="E888:F888"/>
    <mergeCell ref="E306:F306"/>
    <mergeCell ref="E251:F251"/>
    <mergeCell ref="E278:F278"/>
    <mergeCell ref="E279:F279"/>
    <mergeCell ref="E280:F280"/>
    <mergeCell ref="E299:F299"/>
    <mergeCell ref="E298:F298"/>
    <mergeCell ref="E287:F287"/>
    <mergeCell ref="E785:F785"/>
    <mergeCell ref="E814:F814"/>
    <mergeCell ref="E819:F819"/>
    <mergeCell ref="E826:F826"/>
    <mergeCell ref="E827:F827"/>
    <mergeCell ref="E828:F828"/>
    <mergeCell ref="E835:F835"/>
    <mergeCell ref="E887:F887"/>
    <mergeCell ref="E636:F636"/>
    <mergeCell ref="E637:F637"/>
    <mergeCell ref="E796:F796"/>
    <mergeCell ref="E704:F704"/>
    <mergeCell ref="E687:F687"/>
    <mergeCell ref="E694:F694"/>
    <mergeCell ref="E695:F695"/>
    <mergeCell ref="E685:F685"/>
    <mergeCell ref="E780:F780"/>
    <mergeCell ref="E781:F781"/>
    <mergeCell ref="E710:F710"/>
    <mergeCell ref="E711:F711"/>
    <mergeCell ref="E731:F731"/>
    <mergeCell ref="E763:F763"/>
    <mergeCell ref="E702:F702"/>
    <mergeCell ref="E703:F703"/>
    <mergeCell ref="E790:F790"/>
    <mergeCell ref="E779:F779"/>
    <mergeCell ref="E771:F771"/>
    <mergeCell ref="E815:F815"/>
    <mergeCell ref="E816:F816"/>
    <mergeCell ref="E817:F817"/>
    <mergeCell ref="E688:F688"/>
    <mergeCell ref="E696:F696"/>
    <mergeCell ref="H812:I812"/>
    <mergeCell ref="E737:F737"/>
    <mergeCell ref="E730:F730"/>
    <mergeCell ref="E719:F719"/>
    <mergeCell ref="E720:F720"/>
    <mergeCell ref="E721:F721"/>
    <mergeCell ref="E722:F722"/>
    <mergeCell ref="E728:F728"/>
    <mergeCell ref="E729:F729"/>
    <mergeCell ref="E712:F712"/>
    <mergeCell ref="E713:F713"/>
    <mergeCell ref="E762:F762"/>
    <mergeCell ref="E747:F747"/>
    <mergeCell ref="E746:F746"/>
    <mergeCell ref="E748:F748"/>
    <mergeCell ref="E755:F755"/>
    <mergeCell ref="E732:F732"/>
    <mergeCell ref="E809:F809"/>
    <mergeCell ref="E810:F810"/>
    <mergeCell ref="H716:I716"/>
    <mergeCell ref="E718:F718"/>
    <mergeCell ref="H725:I725"/>
    <mergeCell ref="E727:F727"/>
    <mergeCell ref="H734:I734"/>
    <mergeCell ref="E738:F738"/>
    <mergeCell ref="E739:F739"/>
    <mergeCell ref="E740:F740"/>
    <mergeCell ref="E776:F776"/>
    <mergeCell ref="E770:F770"/>
    <mergeCell ref="E786:F786"/>
    <mergeCell ref="E787:F787"/>
    <mergeCell ref="E795:F795"/>
    <mergeCell ref="E604:F604"/>
    <mergeCell ref="E605:F605"/>
    <mergeCell ref="E606:F606"/>
    <mergeCell ref="E611:F611"/>
    <mergeCell ref="E612:F612"/>
    <mergeCell ref="E593:F593"/>
    <mergeCell ref="E594:F594"/>
    <mergeCell ref="E595:F595"/>
    <mergeCell ref="E596:F596"/>
    <mergeCell ref="E602:F602"/>
    <mergeCell ref="E603:F603"/>
    <mergeCell ref="E534:F534"/>
    <mergeCell ref="E541:F541"/>
    <mergeCell ref="E542:F542"/>
    <mergeCell ref="E560:F560"/>
    <mergeCell ref="E558:F558"/>
    <mergeCell ref="E559:F559"/>
    <mergeCell ref="E583:F583"/>
    <mergeCell ref="E568:F568"/>
    <mergeCell ref="E569:F569"/>
    <mergeCell ref="E577:F577"/>
    <mergeCell ref="E578:F578"/>
    <mergeCell ref="E579:F579"/>
    <mergeCell ref="E586:F586"/>
    <mergeCell ref="E587:F587"/>
    <mergeCell ref="E585:F585"/>
    <mergeCell ref="E535:F535"/>
    <mergeCell ref="E536:F536"/>
    <mergeCell ref="E570:F570"/>
    <mergeCell ref="E571:F571"/>
    <mergeCell ref="E588:F588"/>
    <mergeCell ref="E592:F592"/>
    <mergeCell ref="E514:F514"/>
    <mergeCell ref="E524:F524"/>
    <mergeCell ref="E525:F525"/>
    <mergeCell ref="E526:F526"/>
    <mergeCell ref="H528:I528"/>
    <mergeCell ref="E532:F532"/>
    <mergeCell ref="E521:F521"/>
    <mergeCell ref="E522:F522"/>
    <mergeCell ref="E523:F523"/>
    <mergeCell ref="E530:F530"/>
    <mergeCell ref="E531:F531"/>
    <mergeCell ref="H361:I361"/>
    <mergeCell ref="E456:F456"/>
    <mergeCell ref="E457:F457"/>
    <mergeCell ref="E465:F465"/>
    <mergeCell ref="E332:F332"/>
    <mergeCell ref="E333:F333"/>
    <mergeCell ref="E378:F378"/>
    <mergeCell ref="E379:F379"/>
    <mergeCell ref="E380:F380"/>
    <mergeCell ref="E388:F388"/>
    <mergeCell ref="E389:F389"/>
    <mergeCell ref="E400:F400"/>
    <mergeCell ref="E447:F447"/>
    <mergeCell ref="E455:F455"/>
    <mergeCell ref="E435:F435"/>
    <mergeCell ref="E436:F436"/>
    <mergeCell ref="E443:F443"/>
    <mergeCell ref="E459:F459"/>
    <mergeCell ref="E460:F460"/>
    <mergeCell ref="E492:F492"/>
    <mergeCell ref="E493:F493"/>
    <mergeCell ref="E89:F89"/>
    <mergeCell ref="E90:F90"/>
    <mergeCell ref="E85:F85"/>
    <mergeCell ref="E86:F86"/>
    <mergeCell ref="E92:F92"/>
    <mergeCell ref="E166:F166"/>
    <mergeCell ref="E167:F167"/>
    <mergeCell ref="E69:F69"/>
    <mergeCell ref="E70:F70"/>
    <mergeCell ref="E120:F120"/>
    <mergeCell ref="E93:F93"/>
    <mergeCell ref="E91:F91"/>
    <mergeCell ref="E128:F128"/>
    <mergeCell ref="E115:F115"/>
    <mergeCell ref="E116:F116"/>
    <mergeCell ref="E106:F106"/>
    <mergeCell ref="E151:F151"/>
    <mergeCell ref="E118:F118"/>
    <mergeCell ref="E119:F119"/>
    <mergeCell ref="E107:F107"/>
    <mergeCell ref="E11:F11"/>
    <mergeCell ref="E12:F12"/>
    <mergeCell ref="E13:F13"/>
    <mergeCell ref="E14:F14"/>
    <mergeCell ref="E41:F41"/>
    <mergeCell ref="E42:F42"/>
    <mergeCell ref="E59:F59"/>
    <mergeCell ref="E60:F60"/>
    <mergeCell ref="E53:F53"/>
    <mergeCell ref="E49:F49"/>
    <mergeCell ref="E87:F87"/>
    <mergeCell ref="E88:F88"/>
    <mergeCell ref="E94:F94"/>
    <mergeCell ref="E71:F71"/>
    <mergeCell ref="E103:F103"/>
    <mergeCell ref="E104:F104"/>
    <mergeCell ref="E105:F105"/>
    <mergeCell ref="E35:F35"/>
    <mergeCell ref="E36:F36"/>
    <mergeCell ref="E27:F27"/>
    <mergeCell ref="E28:F28"/>
    <mergeCell ref="E20:F20"/>
    <mergeCell ref="E24:F24"/>
    <mergeCell ref="E25:F25"/>
    <mergeCell ref="E26:F26"/>
    <mergeCell ref="E21:F21"/>
    <mergeCell ref="E29:F29"/>
    <mergeCell ref="E72:F72"/>
    <mergeCell ref="E73:F73"/>
    <mergeCell ref="E64:F64"/>
    <mergeCell ref="E101:F101"/>
    <mergeCell ref="E102:F102"/>
    <mergeCell ref="E1330:F1330"/>
    <mergeCell ref="H217:I217"/>
    <mergeCell ref="E245:F245"/>
    <mergeCell ref="E243:F243"/>
    <mergeCell ref="E244:F244"/>
    <mergeCell ref="E212:F212"/>
    <mergeCell ref="E234:F234"/>
    <mergeCell ref="E235:F235"/>
    <mergeCell ref="E222:F222"/>
    <mergeCell ref="E223:F223"/>
    <mergeCell ref="E224:F224"/>
    <mergeCell ref="H227:I227"/>
    <mergeCell ref="E230:F230"/>
    <mergeCell ref="E231:F231"/>
    <mergeCell ref="E232:F232"/>
    <mergeCell ref="H237:I237"/>
    <mergeCell ref="E297:F297"/>
    <mergeCell ref="E300:F300"/>
    <mergeCell ref="E308:F308"/>
    <mergeCell ref="E355:F355"/>
    <mergeCell ref="E356:F356"/>
    <mergeCell ref="E322:F322"/>
    <mergeCell ref="E323:F323"/>
    <mergeCell ref="E320:F320"/>
    <mergeCell ref="E310:F310"/>
    <mergeCell ref="E354:F354"/>
    <mergeCell ref="E364:F364"/>
    <mergeCell ref="E341:F341"/>
    <mergeCell ref="E340:F340"/>
    <mergeCell ref="E342:F342"/>
    <mergeCell ref="E343:F343"/>
    <mergeCell ref="E353:F353"/>
    <mergeCell ref="E983:F983"/>
    <mergeCell ref="E233:F233"/>
    <mergeCell ref="E168:F168"/>
    <mergeCell ref="E199:F199"/>
    <mergeCell ref="E200:F200"/>
    <mergeCell ref="E208:F208"/>
    <mergeCell ref="E169:F169"/>
    <mergeCell ref="E190:F190"/>
    <mergeCell ref="E180:F180"/>
    <mergeCell ref="E259:F259"/>
    <mergeCell ref="E260:F260"/>
    <mergeCell ref="E121:F121"/>
    <mergeCell ref="E220:F220"/>
    <mergeCell ref="H1319:I1319"/>
    <mergeCell ref="E1286:F1286"/>
    <mergeCell ref="E1283:F1283"/>
    <mergeCell ref="E1282:F1282"/>
    <mergeCell ref="E359:F359"/>
    <mergeCell ref="E363:F363"/>
    <mergeCell ref="E307:F307"/>
    <mergeCell ref="E311:F311"/>
    <mergeCell ref="E318:F318"/>
    <mergeCell ref="E319:F319"/>
    <mergeCell ref="E328:F328"/>
    <mergeCell ref="E321:F321"/>
    <mergeCell ref="E312:F312"/>
    <mergeCell ref="E313:F313"/>
    <mergeCell ref="E221:F221"/>
    <mergeCell ref="E206:F206"/>
    <mergeCell ref="E171:F171"/>
    <mergeCell ref="E177:F177"/>
    <mergeCell ref="E178:F178"/>
    <mergeCell ref="E1324:F1324"/>
    <mergeCell ref="E1331:F1331"/>
    <mergeCell ref="E1332:F1332"/>
    <mergeCell ref="E1007:F1007"/>
    <mergeCell ref="E1028:F1028"/>
    <mergeCell ref="E1133:F1133"/>
    <mergeCell ref="E961:F961"/>
    <mergeCell ref="E962:F962"/>
    <mergeCell ref="E963:F963"/>
    <mergeCell ref="E1024:F1024"/>
    <mergeCell ref="E1025:F1025"/>
    <mergeCell ref="E986:F986"/>
    <mergeCell ref="E987:F987"/>
    <mergeCell ref="E1082:F1082"/>
    <mergeCell ref="E1083:F1083"/>
    <mergeCell ref="E1089:F1089"/>
    <mergeCell ref="E1099:F1099"/>
    <mergeCell ref="E967:F967"/>
    <mergeCell ref="E978:F978"/>
    <mergeCell ref="E979:F979"/>
    <mergeCell ref="E1249:F1249"/>
    <mergeCell ref="E1256:F1256"/>
    <mergeCell ref="E1244:F1244"/>
    <mergeCell ref="E1067:F1067"/>
    <mergeCell ref="E1140:F1140"/>
    <mergeCell ref="E1141:F1141"/>
    <mergeCell ref="E1146:F1146"/>
    <mergeCell ref="E1147:F1147"/>
    <mergeCell ref="E1328:F1328"/>
    <mergeCell ref="E1329:F1329"/>
    <mergeCell ref="E1039:F1039"/>
    <mergeCell ref="E988:F988"/>
    <mergeCell ref="E1272:F1272"/>
    <mergeCell ref="E1273:F1273"/>
    <mergeCell ref="E1274:F1274"/>
    <mergeCell ref="E1305:F1305"/>
    <mergeCell ref="E1315:F1315"/>
    <mergeCell ref="E1316:F1316"/>
    <mergeCell ref="E1317:F1317"/>
    <mergeCell ref="E1321:F1321"/>
    <mergeCell ref="E1322:F1322"/>
    <mergeCell ref="E1323:F1323"/>
    <mergeCell ref="E1308:F1308"/>
    <mergeCell ref="E1299:F1299"/>
    <mergeCell ref="E1300:F1300"/>
    <mergeCell ref="E1301:F1301"/>
    <mergeCell ref="E1309:F1309"/>
    <mergeCell ref="E1287:F1287"/>
    <mergeCell ref="E1293:F1293"/>
    <mergeCell ref="E1294:F1294"/>
    <mergeCell ref="E1295:F1295"/>
    <mergeCell ref="E1284:F1284"/>
    <mergeCell ref="E1285:F1285"/>
    <mergeCell ref="E1281:F1281"/>
    <mergeCell ref="E1313:F1313"/>
    <mergeCell ref="E1314:F1314"/>
    <mergeCell ref="E1382:F1382"/>
    <mergeCell ref="E1388:F1388"/>
    <mergeCell ref="E1378:F1378"/>
    <mergeCell ref="E1431:F1431"/>
    <mergeCell ref="E1389:F1389"/>
    <mergeCell ref="E1401:F1401"/>
    <mergeCell ref="E1402:F1402"/>
    <mergeCell ref="E1394:F1394"/>
    <mergeCell ref="E1395:F1395"/>
    <mergeCell ref="E1396:F1396"/>
    <mergeCell ref="E1390:F1390"/>
    <mergeCell ref="H1392:I1392"/>
    <mergeCell ref="H1380:I1380"/>
    <mergeCell ref="E1383:F1383"/>
    <mergeCell ref="E1384:F1384"/>
    <mergeCell ref="H1386:I1386"/>
    <mergeCell ref="H1398:I1398"/>
    <mergeCell ref="E1400:F1400"/>
    <mergeCell ref="H1404:I1404"/>
    <mergeCell ref="E1406:F1406"/>
    <mergeCell ref="E1407:F1407"/>
    <mergeCell ref="E1408:F1408"/>
    <mergeCell ref="H1410:I1410"/>
    <mergeCell ref="E1414:F1414"/>
    <mergeCell ref="H1416:I1416"/>
    <mergeCell ref="H1422:I1422"/>
    <mergeCell ref="E1412:F1412"/>
    <mergeCell ref="E1413:F1413"/>
    <mergeCell ref="E1515:F1515"/>
    <mergeCell ref="E1539:F1539"/>
    <mergeCell ref="E1557:F1557"/>
    <mergeCell ref="E1508:F1508"/>
    <mergeCell ref="E1512:F1512"/>
    <mergeCell ref="E1513:F1513"/>
    <mergeCell ref="E1514:F1514"/>
    <mergeCell ref="E1418:F1418"/>
    <mergeCell ref="E1419:F1419"/>
    <mergeCell ref="E1420:F1420"/>
    <mergeCell ref="E1425:F1425"/>
    <mergeCell ref="E1426:F1426"/>
    <mergeCell ref="E1443:F1443"/>
    <mergeCell ref="E1444:F1444"/>
    <mergeCell ref="E1449:F1449"/>
    <mergeCell ref="E1437:F1437"/>
    <mergeCell ref="E1438:F1438"/>
    <mergeCell ref="E1424:F1424"/>
    <mergeCell ref="E1534:F1534"/>
    <mergeCell ref="E1535:F1535"/>
    <mergeCell ref="E1546:F1546"/>
    <mergeCell ref="E1547:F1547"/>
    <mergeCell ref="E1552:F1552"/>
    <mergeCell ref="E1553:F1553"/>
    <mergeCell ref="E1496:F1496"/>
    <mergeCell ref="E1430:F1430"/>
    <mergeCell ref="E1436:F1436"/>
    <mergeCell ref="E1442:F1442"/>
    <mergeCell ref="E1448:F1448"/>
    <mergeCell ref="E1432:F1432"/>
    <mergeCell ref="E1450:F1450"/>
    <mergeCell ref="E1473:F1473"/>
    <mergeCell ref="E1573:F1573"/>
    <mergeCell ref="E1574:F1574"/>
    <mergeCell ref="E1578:F1578"/>
    <mergeCell ref="H1580:I1580"/>
    <mergeCell ref="E1657:F1657"/>
    <mergeCell ref="E1658:F1658"/>
    <mergeCell ref="E1659:F1659"/>
    <mergeCell ref="H1555:I1555"/>
    <mergeCell ref="E1559:F1559"/>
    <mergeCell ref="E1563:F1563"/>
    <mergeCell ref="E1569:F1569"/>
    <mergeCell ref="E1524:F1524"/>
    <mergeCell ref="E1525:F1525"/>
    <mergeCell ref="E1526:F1526"/>
    <mergeCell ref="E1530:F1530"/>
    <mergeCell ref="H1532:I1532"/>
    <mergeCell ref="E1536:F1536"/>
    <mergeCell ref="E1537:F1537"/>
    <mergeCell ref="E1538:F1538"/>
    <mergeCell ref="H1542:I1542"/>
    <mergeCell ref="E1544:F1544"/>
    <mergeCell ref="E1548:F1548"/>
    <mergeCell ref="E1549:F1549"/>
    <mergeCell ref="E1550:F1550"/>
    <mergeCell ref="E1560:F1560"/>
    <mergeCell ref="E1650:F1650"/>
    <mergeCell ref="E1632:F1632"/>
    <mergeCell ref="E1633:F1633"/>
    <mergeCell ref="E1626:F1626"/>
    <mergeCell ref="E1561:F1561"/>
    <mergeCell ref="E1562:F1562"/>
    <mergeCell ref="E1637:F1637"/>
    <mergeCell ref="E1718:F1718"/>
    <mergeCell ref="E1692:F1692"/>
    <mergeCell ref="E1693:F1693"/>
    <mergeCell ref="E1701:F1701"/>
    <mergeCell ref="E1705:F1705"/>
    <mergeCell ref="E1706:F1706"/>
    <mergeCell ref="E1642:F1642"/>
    <mergeCell ref="E1681:F1681"/>
    <mergeCell ref="E1682:F1682"/>
    <mergeCell ref="E1772:F1772"/>
    <mergeCell ref="E1779:F1779"/>
    <mergeCell ref="E1780:F1780"/>
    <mergeCell ref="E1789:F1789"/>
    <mergeCell ref="E1790:F1790"/>
    <mergeCell ref="E1797:F1797"/>
    <mergeCell ref="E1798:F1798"/>
    <mergeCell ref="E1722:F1722"/>
    <mergeCell ref="E1744:F1744"/>
    <mergeCell ref="E1745:F1745"/>
    <mergeCell ref="E1721:F1721"/>
    <mergeCell ref="E1725:F1725"/>
    <mergeCell ref="E1726:F1726"/>
    <mergeCell ref="E1727:F1727"/>
    <mergeCell ref="E1697:F1697"/>
    <mergeCell ref="E1698:F1698"/>
    <mergeCell ref="E1785:F1785"/>
    <mergeCell ref="E1795:F1795"/>
    <mergeCell ref="E1777:F1777"/>
    <mergeCell ref="E1781:F1781"/>
    <mergeCell ref="E1782:F1782"/>
    <mergeCell ref="E1783:F1783"/>
    <mergeCell ref="E1750:F1750"/>
    <mergeCell ref="E1793:F1793"/>
    <mergeCell ref="E1917:F1917"/>
    <mergeCell ref="E1883:F1883"/>
    <mergeCell ref="E1884:F1884"/>
    <mergeCell ref="E1892:F1892"/>
    <mergeCell ref="E1893:F1893"/>
    <mergeCell ref="E1857:F1857"/>
    <mergeCell ref="E1858:F1858"/>
    <mergeCell ref="E1859:F1859"/>
    <mergeCell ref="E1863:F1863"/>
    <mergeCell ref="E1872:F1872"/>
    <mergeCell ref="E1873:F1873"/>
    <mergeCell ref="E1874:F1874"/>
    <mergeCell ref="E1899:F1899"/>
    <mergeCell ref="E2053:F2053"/>
    <mergeCell ref="E2060:F2060"/>
    <mergeCell ref="E1981:F1981"/>
    <mergeCell ref="E1982:F1982"/>
    <mergeCell ref="E1983:F1983"/>
    <mergeCell ref="E1988:F1988"/>
    <mergeCell ref="E1993:F1993"/>
    <mergeCell ref="E1994:F1994"/>
    <mergeCell ref="E1995:F1995"/>
    <mergeCell ref="E1987:F1987"/>
    <mergeCell ref="E1989:F1989"/>
    <mergeCell ref="E1999:F1999"/>
    <mergeCell ref="E1963:F1963"/>
    <mergeCell ref="E1971:F1971"/>
    <mergeCell ref="E1972:F1972"/>
    <mergeCell ref="E1973:F1973"/>
    <mergeCell ref="E1974:F1974"/>
    <mergeCell ref="E1975:F1975"/>
    <mergeCell ref="E1976:F1976"/>
    <mergeCell ref="H1979:I1979"/>
    <mergeCell ref="E2059:F2059"/>
    <mergeCell ref="H2003:I2003"/>
    <mergeCell ref="H2016:I2016"/>
    <mergeCell ref="H2029:I2029"/>
    <mergeCell ref="H2042:I2042"/>
    <mergeCell ref="E2044:F2044"/>
    <mergeCell ref="H2051:I2051"/>
    <mergeCell ref="E2055:F2055"/>
    <mergeCell ref="E2129:F2129"/>
    <mergeCell ref="E2125:F2125"/>
    <mergeCell ref="E2000:F2000"/>
    <mergeCell ref="E2037:F2037"/>
    <mergeCell ref="E2038:F2038"/>
    <mergeCell ref="E2039:F2039"/>
    <mergeCell ref="E2040:F2040"/>
    <mergeCell ref="E2006:F2006"/>
    <mergeCell ref="E2007:F2007"/>
    <mergeCell ref="E2008:F2008"/>
    <mergeCell ref="E2014:F2014"/>
    <mergeCell ref="E2012:F2012"/>
    <mergeCell ref="E2013:F2013"/>
    <mergeCell ref="E2021:F2021"/>
    <mergeCell ref="E2082:F2082"/>
    <mergeCell ref="E2022:F2022"/>
    <mergeCell ref="E2034:F2034"/>
    <mergeCell ref="E2069:F2069"/>
    <mergeCell ref="E2075:F2075"/>
    <mergeCell ref="E2023:F2023"/>
    <mergeCell ref="E2024:F2024"/>
    <mergeCell ref="E2025:F2025"/>
    <mergeCell ref="E2026:F2026"/>
    <mergeCell ref="E2027:F2027"/>
    <mergeCell ref="E2035:F2035"/>
    <mergeCell ref="E2036:F2036"/>
    <mergeCell ref="E2005:F2005"/>
    <mergeCell ref="E2018:F2018"/>
    <mergeCell ref="E2031:F2031"/>
    <mergeCell ref="E2047:F2047"/>
    <mergeCell ref="E2048:F2048"/>
    <mergeCell ref="E2049:F2049"/>
    <mergeCell ref="E215:F215"/>
    <mergeCell ref="E161:F161"/>
    <mergeCell ref="E81:F81"/>
    <mergeCell ref="E145:F145"/>
    <mergeCell ref="E146:F146"/>
    <mergeCell ref="E155:F155"/>
    <mergeCell ref="E147:F147"/>
    <mergeCell ref="E160:F160"/>
    <mergeCell ref="E158:F158"/>
    <mergeCell ref="E159:F159"/>
    <mergeCell ref="E209:F209"/>
    <mergeCell ref="E210:F210"/>
    <mergeCell ref="E229:F229"/>
    <mergeCell ref="E239:F239"/>
    <mergeCell ref="E249:F249"/>
    <mergeCell ref="E211:F211"/>
    <mergeCell ref="E225:F225"/>
    <mergeCell ref="E207:F207"/>
    <mergeCell ref="E170:F170"/>
    <mergeCell ref="E197:F197"/>
    <mergeCell ref="E198:F198"/>
    <mergeCell ref="E219:F219"/>
    <mergeCell ref="E240:F240"/>
    <mergeCell ref="E275:F275"/>
    <mergeCell ref="E276:F276"/>
    <mergeCell ref="H282:I282"/>
    <mergeCell ref="E284:F284"/>
    <mergeCell ref="E285:F285"/>
    <mergeCell ref="E286:F286"/>
    <mergeCell ref="H292:I292"/>
    <mergeCell ref="E294:F294"/>
    <mergeCell ref="E295:F295"/>
    <mergeCell ref="E296:F296"/>
    <mergeCell ref="E305:F305"/>
    <mergeCell ref="E301:F301"/>
    <mergeCell ref="H303:I303"/>
    <mergeCell ref="E277:F277"/>
    <mergeCell ref="E241:F241"/>
    <mergeCell ref="E242:F242"/>
    <mergeCell ref="H247:I247"/>
    <mergeCell ref="E252:F252"/>
    <mergeCell ref="E253:F253"/>
    <mergeCell ref="E254:F254"/>
    <mergeCell ref="H257:I257"/>
    <mergeCell ref="E264:F264"/>
    <mergeCell ref="E265:F265"/>
    <mergeCell ref="E274:F274"/>
    <mergeCell ref="E250:F250"/>
    <mergeCell ref="E261:F261"/>
    <mergeCell ref="E266:F266"/>
    <mergeCell ref="E267:F267"/>
    <mergeCell ref="E268:F268"/>
    <mergeCell ref="H272:I272"/>
    <mergeCell ref="E263:F263"/>
    <mergeCell ref="H315:I315"/>
    <mergeCell ref="E324:F324"/>
    <mergeCell ref="H326:I326"/>
    <mergeCell ref="H335:I335"/>
    <mergeCell ref="E337:F337"/>
    <mergeCell ref="E344:F344"/>
    <mergeCell ref="E345:F345"/>
    <mergeCell ref="E346:F346"/>
    <mergeCell ref="H348:I348"/>
    <mergeCell ref="E357:F357"/>
    <mergeCell ref="E358:F358"/>
    <mergeCell ref="E309:F309"/>
    <mergeCell ref="E329:F329"/>
    <mergeCell ref="E290:F290"/>
    <mergeCell ref="E288:F288"/>
    <mergeCell ref="E289:F289"/>
    <mergeCell ref="E427:F427"/>
    <mergeCell ref="E390:F390"/>
    <mergeCell ref="E402:F402"/>
    <mergeCell ref="E418:F418"/>
    <mergeCell ref="E392:F392"/>
    <mergeCell ref="E381:F381"/>
    <mergeCell ref="E382:F382"/>
    <mergeCell ref="E330:F330"/>
    <mergeCell ref="E331:F331"/>
    <mergeCell ref="E338:F338"/>
    <mergeCell ref="E339:F339"/>
    <mergeCell ref="E350:F350"/>
    <mergeCell ref="E351:F351"/>
    <mergeCell ref="E352:F352"/>
    <mergeCell ref="E365:F365"/>
    <mergeCell ref="E317:F317"/>
    <mergeCell ref="E420:F420"/>
    <mergeCell ref="E444:F444"/>
    <mergeCell ref="E431:F431"/>
    <mergeCell ref="E432:F432"/>
    <mergeCell ref="E433:F433"/>
    <mergeCell ref="E429:F429"/>
    <mergeCell ref="E430:F430"/>
    <mergeCell ref="E368:F368"/>
    <mergeCell ref="E421:F421"/>
    <mergeCell ref="E422:F422"/>
    <mergeCell ref="E434:F434"/>
    <mergeCell ref="E419:F419"/>
    <mergeCell ref="E417:F417"/>
    <mergeCell ref="E449:F449"/>
    <mergeCell ref="E483:F483"/>
    <mergeCell ref="E490:F490"/>
    <mergeCell ref="E482:F482"/>
    <mergeCell ref="E466:F466"/>
    <mergeCell ref="E467:F467"/>
    <mergeCell ref="E369:F369"/>
    <mergeCell ref="H673:I673"/>
    <mergeCell ref="E675:F675"/>
    <mergeCell ref="E676:F676"/>
    <mergeCell ref="E677:F677"/>
    <mergeCell ref="H682:I682"/>
    <mergeCell ref="E684:F684"/>
    <mergeCell ref="H690:I690"/>
    <mergeCell ref="E692:F692"/>
    <mergeCell ref="E502:F502"/>
    <mergeCell ref="E503:F503"/>
    <mergeCell ref="E508:F508"/>
    <mergeCell ref="E509:F509"/>
    <mergeCell ref="E510:F510"/>
    <mergeCell ref="E511:F511"/>
    <mergeCell ref="E533:F533"/>
    <mergeCell ref="E543:F543"/>
    <mergeCell ref="E544:F544"/>
    <mergeCell ref="E545:F545"/>
    <mergeCell ref="E552:F552"/>
    <mergeCell ref="E553:F553"/>
    <mergeCell ref="E554:F554"/>
    <mergeCell ref="E561:F561"/>
    <mergeCell ref="E562:F562"/>
    <mergeCell ref="H506:I506"/>
    <mergeCell ref="E515:F515"/>
    <mergeCell ref="E516:F516"/>
    <mergeCell ref="H518:I518"/>
    <mergeCell ref="E537:F537"/>
    <mergeCell ref="H539:I539"/>
    <mergeCell ref="H548:I548"/>
    <mergeCell ref="E550:F550"/>
    <mergeCell ref="H556:I556"/>
    <mergeCell ref="H1311:I1311"/>
    <mergeCell ref="E1277:F1277"/>
    <mergeCell ref="H1279:I1279"/>
    <mergeCell ref="E1288:F1288"/>
    <mergeCell ref="E1289:F1289"/>
    <mergeCell ref="H1291:I1291"/>
    <mergeCell ref="E1296:F1296"/>
    <mergeCell ref="E1297:F1297"/>
    <mergeCell ref="E1298:F1298"/>
    <mergeCell ref="H1303:I1303"/>
    <mergeCell ref="E1306:F1306"/>
    <mergeCell ref="E1307:F1307"/>
    <mergeCell ref="H783:I783"/>
    <mergeCell ref="E840:F840"/>
    <mergeCell ref="E847:F847"/>
    <mergeCell ref="E848:F848"/>
    <mergeCell ref="E900:F900"/>
    <mergeCell ref="E869:F869"/>
    <mergeCell ref="E818:F818"/>
    <mergeCell ref="E829:F829"/>
    <mergeCell ref="E824:F824"/>
    <mergeCell ref="E825:F825"/>
    <mergeCell ref="E788:F788"/>
    <mergeCell ref="E789:F789"/>
    <mergeCell ref="E799:F799"/>
    <mergeCell ref="E800:F800"/>
    <mergeCell ref="E926:F926"/>
    <mergeCell ref="E927:F927"/>
    <mergeCell ref="H792:I792"/>
    <mergeCell ref="E794:F794"/>
    <mergeCell ref="H821:I821"/>
    <mergeCell ref="E823:F823"/>
    <mergeCell ref="H1326:I1326"/>
    <mergeCell ref="H1009:I1009"/>
    <mergeCell ref="E1011:F1011"/>
    <mergeCell ref="E1012:F1012"/>
    <mergeCell ref="H1017:I1017"/>
    <mergeCell ref="E1019:F1019"/>
    <mergeCell ref="E1020:F1020"/>
    <mergeCell ref="E1026:F1026"/>
    <mergeCell ref="E1027:F1027"/>
    <mergeCell ref="E854:F854"/>
    <mergeCell ref="E855:F855"/>
    <mergeCell ref="E873:F873"/>
    <mergeCell ref="E882:F882"/>
    <mergeCell ref="E891:F891"/>
    <mergeCell ref="E863:F863"/>
    <mergeCell ref="E862:F862"/>
    <mergeCell ref="E870:F870"/>
    <mergeCell ref="E871:F871"/>
    <mergeCell ref="E872:F872"/>
    <mergeCell ref="H865:I865"/>
    <mergeCell ref="E867:F867"/>
    <mergeCell ref="E868:F868"/>
    <mergeCell ref="E874:F874"/>
    <mergeCell ref="E875:F875"/>
    <mergeCell ref="H877:I877"/>
    <mergeCell ref="H884:I884"/>
    <mergeCell ref="E886:F886"/>
    <mergeCell ref="E907:F907"/>
    <mergeCell ref="E1268:F1268"/>
    <mergeCell ref="H1270:I1270"/>
    <mergeCell ref="E1275:F1275"/>
    <mergeCell ref="E1276:F1276"/>
    <mergeCell ref="E1558:F1558"/>
    <mergeCell ref="E1540:F1540"/>
    <mergeCell ref="E1551:F1551"/>
    <mergeCell ref="E1843:F1843"/>
    <mergeCell ref="E1846:F1846"/>
    <mergeCell ref="E1847:F1847"/>
    <mergeCell ref="E1818:F1818"/>
    <mergeCell ref="E1819:F1819"/>
    <mergeCell ref="E1828:F1828"/>
    <mergeCell ref="E1829:F1829"/>
    <mergeCell ref="E1823:F1823"/>
    <mergeCell ref="E1824:F1824"/>
    <mergeCell ref="E1833:F1833"/>
    <mergeCell ref="E1841:F1841"/>
    <mergeCell ref="E1834:F1834"/>
    <mergeCell ref="E1835:F1835"/>
    <mergeCell ref="E1683:F1683"/>
    <mergeCell ref="E1723:F1723"/>
    <mergeCell ref="E1724:F1724"/>
    <mergeCell ref="E1734:F1734"/>
    <mergeCell ref="E1735:F1735"/>
    <mergeCell ref="E1743:F1743"/>
    <mergeCell ref="E1739:F1739"/>
    <mergeCell ref="E1749:F1749"/>
    <mergeCell ref="E1712:F1712"/>
    <mergeCell ref="E1689:F1689"/>
    <mergeCell ref="E1690:F1690"/>
    <mergeCell ref="E1691:F1691"/>
    <mergeCell ref="E1583:F1583"/>
    <mergeCell ref="E1595:F1595"/>
    <mergeCell ref="E1776:F1776"/>
    <mergeCell ref="E1572:F1572"/>
    <mergeCell ref="C2:D2"/>
    <mergeCell ref="E2:F2"/>
    <mergeCell ref="G2:H2"/>
    <mergeCell ref="I2:J2"/>
    <mergeCell ref="A4:J4"/>
    <mergeCell ref="E6:F6"/>
    <mergeCell ref="H16:I16"/>
    <mergeCell ref="E18:F18"/>
    <mergeCell ref="H32:I32"/>
    <mergeCell ref="E34:F34"/>
    <mergeCell ref="H38:I38"/>
    <mergeCell ref="E40:F40"/>
    <mergeCell ref="H44:I44"/>
    <mergeCell ref="E46:F46"/>
    <mergeCell ref="E54:F54"/>
    <mergeCell ref="E55:F55"/>
    <mergeCell ref="H57:I57"/>
    <mergeCell ref="E19:F19"/>
    <mergeCell ref="E47:F47"/>
    <mergeCell ref="E48:F48"/>
    <mergeCell ref="E30:F30"/>
    <mergeCell ref="A5:J5"/>
    <mergeCell ref="E7:F7"/>
    <mergeCell ref="E8:F8"/>
    <mergeCell ref="E9:F9"/>
    <mergeCell ref="E10:F10"/>
    <mergeCell ref="C3:D3"/>
    <mergeCell ref="E22:F22"/>
    <mergeCell ref="E23:F23"/>
    <mergeCell ref="E3:F3"/>
    <mergeCell ref="G3:H3"/>
    <mergeCell ref="I3:J3"/>
    <mergeCell ref="H113:I113"/>
    <mergeCell ref="E172:F172"/>
    <mergeCell ref="E173:F173"/>
    <mergeCell ref="H175:I175"/>
    <mergeCell ref="H192:I192"/>
    <mergeCell ref="E194:F194"/>
    <mergeCell ref="E195:F195"/>
    <mergeCell ref="E196:F196"/>
    <mergeCell ref="E201:F201"/>
    <mergeCell ref="E202:F202"/>
    <mergeCell ref="H204:I204"/>
    <mergeCell ref="E213:F213"/>
    <mergeCell ref="E214:F214"/>
    <mergeCell ref="E125:F125"/>
    <mergeCell ref="E126:F126"/>
    <mergeCell ref="E127:F127"/>
    <mergeCell ref="E148:F148"/>
    <mergeCell ref="E149:F149"/>
    <mergeCell ref="E156:F156"/>
    <mergeCell ref="E181:F181"/>
    <mergeCell ref="E182:F182"/>
    <mergeCell ref="E183:F183"/>
    <mergeCell ref="H185:I185"/>
    <mergeCell ref="E187:F187"/>
    <mergeCell ref="E188:F188"/>
    <mergeCell ref="E189:F189"/>
    <mergeCell ref="E131:F131"/>
    <mergeCell ref="E117:F117"/>
    <mergeCell ref="E179:F179"/>
    <mergeCell ref="E136:F136"/>
    <mergeCell ref="E137:F137"/>
    <mergeCell ref="E138:F138"/>
    <mergeCell ref="H590:I590"/>
    <mergeCell ref="E475:F475"/>
    <mergeCell ref="E476:F476"/>
    <mergeCell ref="H495:I495"/>
    <mergeCell ref="E499:F499"/>
    <mergeCell ref="E500:F500"/>
    <mergeCell ref="E501:F501"/>
    <mergeCell ref="E370:F370"/>
    <mergeCell ref="E371:F371"/>
    <mergeCell ref="E372:F372"/>
    <mergeCell ref="H374:I374"/>
    <mergeCell ref="E383:F383"/>
    <mergeCell ref="H385:I385"/>
    <mergeCell ref="E394:F394"/>
    <mergeCell ref="E395:F395"/>
    <mergeCell ref="E396:F396"/>
    <mergeCell ref="H398:I398"/>
    <mergeCell ref="E407:F407"/>
    <mergeCell ref="E408:F408"/>
    <mergeCell ref="E409:F409"/>
    <mergeCell ref="H414:I414"/>
    <mergeCell ref="E423:F423"/>
    <mergeCell ref="H425:I425"/>
    <mergeCell ref="E491:F491"/>
    <mergeCell ref="E497:F497"/>
    <mergeCell ref="E498:F498"/>
    <mergeCell ref="E520:F520"/>
    <mergeCell ref="E448:F448"/>
    <mergeCell ref="E468:F468"/>
    <mergeCell ref="E474:F474"/>
    <mergeCell ref="E512:F512"/>
    <mergeCell ref="E513:F513"/>
    <mergeCell ref="H441:I441"/>
    <mergeCell ref="E450:F450"/>
    <mergeCell ref="E451:F451"/>
    <mergeCell ref="H453:I453"/>
    <mergeCell ref="H462:I462"/>
    <mergeCell ref="E464:F464"/>
    <mergeCell ref="H470:I470"/>
    <mergeCell ref="E472:F472"/>
    <mergeCell ref="E473:F473"/>
    <mergeCell ref="H478:I478"/>
    <mergeCell ref="E480:F480"/>
    <mergeCell ref="E481:F481"/>
    <mergeCell ref="H485:I485"/>
    <mergeCell ref="E487:F487"/>
    <mergeCell ref="E488:F488"/>
    <mergeCell ref="E489:F489"/>
    <mergeCell ref="E504:F504"/>
    <mergeCell ref="H598:I598"/>
    <mergeCell ref="E600:F600"/>
    <mergeCell ref="E601:F601"/>
    <mergeCell ref="E607:F607"/>
    <mergeCell ref="H609:I609"/>
    <mergeCell ref="E628:F628"/>
    <mergeCell ref="H630:I630"/>
    <mergeCell ref="H639:I639"/>
    <mergeCell ref="E641:F641"/>
    <mergeCell ref="H648:I648"/>
    <mergeCell ref="E650:F650"/>
    <mergeCell ref="H657:I657"/>
    <mergeCell ref="E659:F659"/>
    <mergeCell ref="E686:F686"/>
    <mergeCell ref="E678:F678"/>
    <mergeCell ref="E669:F669"/>
    <mergeCell ref="E670:F670"/>
    <mergeCell ref="E679:F679"/>
    <mergeCell ref="E614:F614"/>
    <mergeCell ref="E615:F615"/>
    <mergeCell ref="E616:F616"/>
    <mergeCell ref="E633:F633"/>
    <mergeCell ref="E634:F634"/>
    <mergeCell ref="E625:F625"/>
    <mergeCell ref="E626:F626"/>
    <mergeCell ref="E627:F627"/>
    <mergeCell ref="E632:F632"/>
    <mergeCell ref="E624:F624"/>
    <mergeCell ref="E621:F621"/>
    <mergeCell ref="E622:F622"/>
    <mergeCell ref="E623:F623"/>
    <mergeCell ref="E635:F635"/>
    <mergeCell ref="H833:I833"/>
    <mergeCell ref="H842:I842"/>
    <mergeCell ref="E844:F844"/>
    <mergeCell ref="H850:I850"/>
    <mergeCell ref="E852:F852"/>
    <mergeCell ref="E853:F853"/>
    <mergeCell ref="H857:I857"/>
    <mergeCell ref="E859:F859"/>
    <mergeCell ref="E860:F860"/>
    <mergeCell ref="E861:F861"/>
    <mergeCell ref="H909:I909"/>
    <mergeCell ref="A911:J911"/>
    <mergeCell ref="E918:F918"/>
    <mergeCell ref="E919:F919"/>
    <mergeCell ref="E920:F920"/>
    <mergeCell ref="E838:F838"/>
    <mergeCell ref="E836:F836"/>
    <mergeCell ref="E839:F839"/>
    <mergeCell ref="E845:F845"/>
    <mergeCell ref="E846:F846"/>
    <mergeCell ref="E892:F892"/>
    <mergeCell ref="E902:F902"/>
    <mergeCell ref="E903:F903"/>
    <mergeCell ref="E904:F904"/>
    <mergeCell ref="E912:F912"/>
    <mergeCell ref="E893:F893"/>
    <mergeCell ref="E894:F894"/>
    <mergeCell ref="H896:I896"/>
    <mergeCell ref="E905:F905"/>
    <mergeCell ref="E906:F906"/>
    <mergeCell ref="E899:F899"/>
    <mergeCell ref="E933:F933"/>
    <mergeCell ref="E934:F934"/>
    <mergeCell ref="H936:I936"/>
    <mergeCell ref="E945:F945"/>
    <mergeCell ref="E946:F946"/>
    <mergeCell ref="E947:F947"/>
    <mergeCell ref="H949:I949"/>
    <mergeCell ref="H958:I958"/>
    <mergeCell ref="E954:F954"/>
    <mergeCell ref="E943:F943"/>
    <mergeCell ref="E944:F944"/>
    <mergeCell ref="E951:F951"/>
    <mergeCell ref="E952:F952"/>
    <mergeCell ref="E953:F953"/>
    <mergeCell ref="E797:F797"/>
    <mergeCell ref="E798:F798"/>
    <mergeCell ref="E806:F806"/>
    <mergeCell ref="E807:F807"/>
    <mergeCell ref="E808:F808"/>
    <mergeCell ref="E881:F881"/>
    <mergeCell ref="E879:F879"/>
    <mergeCell ref="E880:F880"/>
    <mergeCell ref="E898:F898"/>
    <mergeCell ref="E913:F913"/>
    <mergeCell ref="E914:F914"/>
    <mergeCell ref="E915:F915"/>
    <mergeCell ref="E916:F916"/>
    <mergeCell ref="E917:F917"/>
    <mergeCell ref="E939:F939"/>
    <mergeCell ref="H802:I802"/>
    <mergeCell ref="E830:F830"/>
    <mergeCell ref="E831:F831"/>
    <mergeCell ref="E804:F804"/>
    <mergeCell ref="E805:F805"/>
    <mergeCell ref="H1069:I1069"/>
    <mergeCell ref="H1076:I1076"/>
    <mergeCell ref="E1078:F1078"/>
    <mergeCell ref="E1079:F1079"/>
    <mergeCell ref="E1080:F1080"/>
    <mergeCell ref="E1037:F1037"/>
    <mergeCell ref="E1038:F1038"/>
    <mergeCell ref="E1045:F1045"/>
    <mergeCell ref="E1046:F1046"/>
    <mergeCell ref="E1047:F1047"/>
    <mergeCell ref="E1063:F1063"/>
    <mergeCell ref="E1064:F1064"/>
    <mergeCell ref="E1072:F1072"/>
    <mergeCell ref="E1073:F1073"/>
    <mergeCell ref="E1074:F1074"/>
    <mergeCell ref="E1048:F1048"/>
    <mergeCell ref="E1049:F1049"/>
    <mergeCell ref="E1050:F1050"/>
    <mergeCell ref="E1051:F1051"/>
    <mergeCell ref="E1040:F1040"/>
    <mergeCell ref="E1041:F1041"/>
    <mergeCell ref="H1043:I1043"/>
    <mergeCell ref="E1052:F1052"/>
    <mergeCell ref="E1053:F1053"/>
    <mergeCell ref="E1054:F1054"/>
    <mergeCell ref="H1056:I1056"/>
    <mergeCell ref="E1065:F1065"/>
    <mergeCell ref="E1066:F1066"/>
    <mergeCell ref="E929:F929"/>
    <mergeCell ref="E930:F930"/>
    <mergeCell ref="E1113:F1113"/>
    <mergeCell ref="E1114:F1114"/>
    <mergeCell ref="H1116:I1116"/>
    <mergeCell ref="E1118:F1118"/>
    <mergeCell ref="E1088:F1088"/>
    <mergeCell ref="E1105:F1105"/>
    <mergeCell ref="E1111:F1111"/>
    <mergeCell ref="E1160:F1160"/>
    <mergeCell ref="E1167:F1167"/>
    <mergeCell ref="H1169:I1169"/>
    <mergeCell ref="H1176:I1176"/>
    <mergeCell ref="E1178:F1178"/>
    <mergeCell ref="E1179:F1179"/>
    <mergeCell ref="E1180:F1180"/>
    <mergeCell ref="E1156:F1156"/>
    <mergeCell ref="E1164:F1164"/>
    <mergeCell ref="E1165:F1165"/>
    <mergeCell ref="E1166:F1166"/>
    <mergeCell ref="E1174:F1174"/>
    <mergeCell ref="E1162:F1162"/>
    <mergeCell ref="E1163:F1163"/>
    <mergeCell ref="E1172:F1172"/>
    <mergeCell ref="E1173:F1173"/>
    <mergeCell ref="E1145:F1145"/>
    <mergeCell ref="E1152:F1152"/>
    <mergeCell ref="E1153:F1153"/>
    <mergeCell ref="E1154:F1154"/>
    <mergeCell ref="E1186:F1186"/>
    <mergeCell ref="E1187:F1187"/>
    <mergeCell ref="H1190:I1190"/>
    <mergeCell ref="E1192:F1192"/>
    <mergeCell ref="E1193:F1193"/>
    <mergeCell ref="E1194:F1194"/>
    <mergeCell ref="H1197:I1197"/>
    <mergeCell ref="E1199:F1199"/>
    <mergeCell ref="E1200:F1200"/>
    <mergeCell ref="E1201:F1201"/>
    <mergeCell ref="H1203:I1203"/>
    <mergeCell ref="E1206:F1206"/>
    <mergeCell ref="E1207:F1207"/>
    <mergeCell ref="E1208:F1208"/>
    <mergeCell ref="E1212:F1212"/>
    <mergeCell ref="E1213:F1213"/>
    <mergeCell ref="E1214:F1214"/>
    <mergeCell ref="E1195:F1195"/>
    <mergeCell ref="H1216:I1216"/>
    <mergeCell ref="E1221:F1221"/>
    <mergeCell ref="E1222:F1222"/>
    <mergeCell ref="H1224:I1224"/>
    <mergeCell ref="E1232:F1232"/>
    <mergeCell ref="H1234:I1234"/>
    <mergeCell ref="H1246:I1246"/>
    <mergeCell ref="E1248:F1248"/>
    <mergeCell ref="H1252:I1252"/>
    <mergeCell ref="E1254:F1254"/>
    <mergeCell ref="E1255:F1255"/>
    <mergeCell ref="H1258:I1258"/>
    <mergeCell ref="E1260:F1260"/>
    <mergeCell ref="E1261:F1261"/>
    <mergeCell ref="E1262:F1262"/>
    <mergeCell ref="E1266:F1266"/>
    <mergeCell ref="E1267:F1267"/>
    <mergeCell ref="E1250:F1250"/>
    <mergeCell ref="E1263:F1263"/>
    <mergeCell ref="E1264:F1264"/>
    <mergeCell ref="E1265:F1265"/>
    <mergeCell ref="E1236:F1236"/>
    <mergeCell ref="E1237:F1237"/>
    <mergeCell ref="E1238:F1238"/>
    <mergeCell ref="H1334:I1334"/>
    <mergeCell ref="H1342:I1342"/>
    <mergeCell ref="E1344:F1344"/>
    <mergeCell ref="H1350:I1350"/>
    <mergeCell ref="E1352:F1352"/>
    <mergeCell ref="E1353:F1353"/>
    <mergeCell ref="H1356:I1356"/>
    <mergeCell ref="H1362:I1362"/>
    <mergeCell ref="E1364:F1364"/>
    <mergeCell ref="E1360:F1360"/>
    <mergeCell ref="E1346:F1346"/>
    <mergeCell ref="E1347:F1347"/>
    <mergeCell ref="E1348:F1348"/>
    <mergeCell ref="E1358:F1358"/>
    <mergeCell ref="E1359:F1359"/>
    <mergeCell ref="H1374:I1374"/>
    <mergeCell ref="E1376:F1376"/>
    <mergeCell ref="H1368:I1368"/>
    <mergeCell ref="E1336:F1336"/>
    <mergeCell ref="E1337:F1337"/>
    <mergeCell ref="E1338:F1338"/>
    <mergeCell ref="E1339:F1339"/>
    <mergeCell ref="E1340:F1340"/>
    <mergeCell ref="E1366:F1366"/>
    <mergeCell ref="E1370:F1370"/>
    <mergeCell ref="E1371:F1371"/>
    <mergeCell ref="E1365:F1365"/>
    <mergeCell ref="E1372:F1372"/>
    <mergeCell ref="E1345:F1345"/>
    <mergeCell ref="E1354:F1354"/>
    <mergeCell ref="H1458:I1458"/>
    <mergeCell ref="E1460:F1460"/>
    <mergeCell ref="H1464:I1464"/>
    <mergeCell ref="E1466:F1466"/>
    <mergeCell ref="H1470:I1470"/>
    <mergeCell ref="E1472:F1472"/>
    <mergeCell ref="H1476:I1476"/>
    <mergeCell ref="E1478:F1478"/>
    <mergeCell ref="H1482:I1482"/>
    <mergeCell ref="E1484:F1484"/>
    <mergeCell ref="H1488:I1488"/>
    <mergeCell ref="E1490:F1490"/>
    <mergeCell ref="H1494:I1494"/>
    <mergeCell ref="H1428:I1428"/>
    <mergeCell ref="H1434:I1434"/>
    <mergeCell ref="H1440:I1440"/>
    <mergeCell ref="H1446:I1446"/>
    <mergeCell ref="E1474:F1474"/>
    <mergeCell ref="E1485:F1485"/>
    <mergeCell ref="E1486:F1486"/>
    <mergeCell ref="E1455:F1455"/>
    <mergeCell ref="E1456:F1456"/>
    <mergeCell ref="E1461:F1461"/>
    <mergeCell ref="E1462:F1462"/>
    <mergeCell ref="E1467:F1467"/>
    <mergeCell ref="E1468:F1468"/>
    <mergeCell ref="E1479:F1479"/>
    <mergeCell ref="E1480:F1480"/>
    <mergeCell ref="H1500:I1500"/>
    <mergeCell ref="E1502:F1502"/>
    <mergeCell ref="H1506:I1506"/>
    <mergeCell ref="E1491:F1491"/>
    <mergeCell ref="E1492:F1492"/>
    <mergeCell ref="E1584:F1584"/>
    <mergeCell ref="E1585:F1585"/>
    <mergeCell ref="E1586:F1586"/>
    <mergeCell ref="E1590:F1590"/>
    <mergeCell ref="E1591:F1591"/>
    <mergeCell ref="H1593:I1593"/>
    <mergeCell ref="E1596:F1596"/>
    <mergeCell ref="E1597:F1597"/>
    <mergeCell ref="E1598:F1598"/>
    <mergeCell ref="H1601:I1601"/>
    <mergeCell ref="E1603:F1603"/>
    <mergeCell ref="E1604:F1604"/>
    <mergeCell ref="E1521:F1521"/>
    <mergeCell ref="E1529:F1529"/>
    <mergeCell ref="E1570:F1570"/>
    <mergeCell ref="E1571:F1571"/>
    <mergeCell ref="E1576:F1576"/>
    <mergeCell ref="E1577:F1577"/>
    <mergeCell ref="E1564:F1564"/>
    <mergeCell ref="E1565:F1565"/>
    <mergeCell ref="H1567:I1567"/>
    <mergeCell ref="E1575:F1575"/>
    <mergeCell ref="E1587:F1587"/>
    <mergeCell ref="E1588:F1588"/>
    <mergeCell ref="E1589:F1589"/>
    <mergeCell ref="E1599:F1599"/>
    <mergeCell ref="E1582:F1582"/>
    <mergeCell ref="E1687:F1687"/>
    <mergeCell ref="E1688:F1688"/>
    <mergeCell ref="H1611:I1611"/>
    <mergeCell ref="E1615:F1615"/>
    <mergeCell ref="H1617:I1617"/>
    <mergeCell ref="H1623:I1623"/>
    <mergeCell ref="H1635:I1635"/>
    <mergeCell ref="E1638:F1638"/>
    <mergeCell ref="E1639:F1639"/>
    <mergeCell ref="E1640:F1640"/>
    <mergeCell ref="H1644:I1644"/>
    <mergeCell ref="E1651:F1651"/>
    <mergeCell ref="E1652:F1652"/>
    <mergeCell ref="E1653:F1653"/>
    <mergeCell ref="H1655:I1655"/>
    <mergeCell ref="H1661:I1661"/>
    <mergeCell ref="E1663:F1663"/>
    <mergeCell ref="E1664:F1664"/>
    <mergeCell ref="E1665:F1665"/>
    <mergeCell ref="E1627:F1627"/>
    <mergeCell ref="E1631:F1631"/>
    <mergeCell ref="E1641:F1641"/>
    <mergeCell ref="H1800:I1800"/>
    <mergeCell ref="E1808:F1808"/>
    <mergeCell ref="E1809:F1809"/>
    <mergeCell ref="E1810:F1810"/>
    <mergeCell ref="E1778:F1778"/>
    <mergeCell ref="E1784:F1784"/>
    <mergeCell ref="H1667:I1667"/>
    <mergeCell ref="H1673:I1673"/>
    <mergeCell ref="E1676:F1676"/>
    <mergeCell ref="E1677:F1677"/>
    <mergeCell ref="H1679:I1679"/>
    <mergeCell ref="E1646:F1646"/>
    <mergeCell ref="E1647:F1647"/>
    <mergeCell ref="E1675:F1675"/>
    <mergeCell ref="E1669:F1669"/>
    <mergeCell ref="E1670:F1670"/>
    <mergeCell ref="E1671:F1671"/>
    <mergeCell ref="E1709:F1709"/>
    <mergeCell ref="E1713:F1713"/>
    <mergeCell ref="E1714:F1714"/>
    <mergeCell ref="H1716:I1716"/>
    <mergeCell ref="E1719:F1719"/>
    <mergeCell ref="E1720:F1720"/>
    <mergeCell ref="H1685:I1685"/>
    <mergeCell ref="H1695:I1695"/>
    <mergeCell ref="H1703:I1703"/>
    <mergeCell ref="E1700:F1700"/>
    <mergeCell ref="E1710:F1710"/>
    <mergeCell ref="E1711:F1711"/>
    <mergeCell ref="E1699:F1699"/>
    <mergeCell ref="E1707:F1707"/>
    <mergeCell ref="E1708:F1708"/>
    <mergeCell ref="H1729:I1729"/>
    <mergeCell ref="E1731:F1731"/>
    <mergeCell ref="E1732:F1732"/>
    <mergeCell ref="E1733:F1733"/>
    <mergeCell ref="H1737:I1737"/>
    <mergeCell ref="E1740:F1740"/>
    <mergeCell ref="E1741:F1741"/>
    <mergeCell ref="E1742:F1742"/>
    <mergeCell ref="H1747:I1747"/>
    <mergeCell ref="E1751:F1751"/>
    <mergeCell ref="E1752:F1752"/>
    <mergeCell ref="H1754:I1754"/>
    <mergeCell ref="E1757:F1757"/>
    <mergeCell ref="E1758:F1758"/>
    <mergeCell ref="E1759:F1759"/>
    <mergeCell ref="H1761:I1761"/>
    <mergeCell ref="E1763:F1763"/>
    <mergeCell ref="E1756:F1756"/>
    <mergeCell ref="E1882:F1882"/>
    <mergeCell ref="H1886:I1886"/>
    <mergeCell ref="E1888:F1888"/>
    <mergeCell ref="E1889:F1889"/>
    <mergeCell ref="E1890:F1890"/>
    <mergeCell ref="H1895:I1895"/>
    <mergeCell ref="E1898:F1898"/>
    <mergeCell ref="E1925:F1925"/>
    <mergeCell ref="H1927:I1927"/>
    <mergeCell ref="H1937:I1937"/>
    <mergeCell ref="E1939:F1939"/>
    <mergeCell ref="E1869:F1869"/>
    <mergeCell ref="H1878:I1878"/>
    <mergeCell ref="E1880:F1880"/>
    <mergeCell ref="E1881:F1881"/>
    <mergeCell ref="H1813:I1813"/>
    <mergeCell ref="E1815:F1815"/>
    <mergeCell ref="E1816:F1816"/>
    <mergeCell ref="E1817:F1817"/>
    <mergeCell ref="E1820:F1820"/>
    <mergeCell ref="E1821:F1821"/>
    <mergeCell ref="E1822:F1822"/>
    <mergeCell ref="H1826:I1826"/>
    <mergeCell ref="E1830:F1830"/>
    <mergeCell ref="E1831:F1831"/>
    <mergeCell ref="E1832:F1832"/>
    <mergeCell ref="E1836:F1836"/>
    <mergeCell ref="E1837:F1837"/>
    <mergeCell ref="H1839:I1839"/>
    <mergeCell ref="E1842:F1842"/>
    <mergeCell ref="E1940:F1940"/>
    <mergeCell ref="H1943:I1943"/>
    <mergeCell ref="H1949:I1949"/>
    <mergeCell ref="E1951:F1951"/>
    <mergeCell ref="E1952:F1952"/>
    <mergeCell ref="E1953:F1953"/>
    <mergeCell ref="E1915:F1915"/>
    <mergeCell ref="E1916:F1916"/>
    <mergeCell ref="E1897:F1897"/>
    <mergeCell ref="E1904:F1904"/>
    <mergeCell ref="E1922:F1922"/>
    <mergeCell ref="E1923:F1923"/>
    <mergeCell ref="E1924:F1924"/>
    <mergeCell ref="E1929:F1929"/>
    <mergeCell ref="E1933:F1933"/>
    <mergeCell ref="E1934:F1934"/>
    <mergeCell ref="E1935:F1935"/>
    <mergeCell ref="E1930:F1930"/>
    <mergeCell ref="E1931:F1931"/>
    <mergeCell ref="E1932:F1932"/>
    <mergeCell ref="E1946:F1946"/>
    <mergeCell ref="E1947:F1947"/>
    <mergeCell ref="E1905:F1905"/>
    <mergeCell ref="H1961:I1961"/>
    <mergeCell ref="E1964:F1964"/>
    <mergeCell ref="E1965:F1965"/>
    <mergeCell ref="E1966:F1966"/>
    <mergeCell ref="H1969:I1969"/>
    <mergeCell ref="E1977:F1977"/>
    <mergeCell ref="E1959:F1959"/>
    <mergeCell ref="E2126:F2126"/>
    <mergeCell ref="E2127:F2127"/>
    <mergeCell ref="E2128:F2128"/>
    <mergeCell ref="A2136:C2136"/>
    <mergeCell ref="F2136:G2136"/>
    <mergeCell ref="H2136:J2136"/>
    <mergeCell ref="A2137:C2137"/>
    <mergeCell ref="F2137:G2137"/>
    <mergeCell ref="H2137:J2137"/>
    <mergeCell ref="A2138:C2138"/>
    <mergeCell ref="F2138:G2138"/>
    <mergeCell ref="H2138:J2138"/>
    <mergeCell ref="H2064:I2064"/>
    <mergeCell ref="E2066:F2066"/>
    <mergeCell ref="E2067:F2067"/>
    <mergeCell ref="E2068:F2068"/>
    <mergeCell ref="E2130:F2130"/>
    <mergeCell ref="E2093:F2093"/>
    <mergeCell ref="H2133:I2133"/>
    <mergeCell ref="E2054:F2054"/>
    <mergeCell ref="E2061:F2061"/>
    <mergeCell ref="E2062:F2062"/>
    <mergeCell ref="E2070:F2070"/>
    <mergeCell ref="E2076:F2076"/>
    <mergeCell ref="E2077:F2077"/>
    <mergeCell ref="A2140:J2140"/>
    <mergeCell ref="H2072:I2072"/>
    <mergeCell ref="E2074:F2074"/>
    <mergeCell ref="E2078:F2078"/>
    <mergeCell ref="H2080:I2080"/>
    <mergeCell ref="E2084:F2084"/>
    <mergeCell ref="E2085:F2085"/>
    <mergeCell ref="H2087:I2087"/>
    <mergeCell ref="E2090:F2090"/>
    <mergeCell ref="E2091:F2091"/>
    <mergeCell ref="E2092:F2092"/>
    <mergeCell ref="H2096:I2096"/>
    <mergeCell ref="E2098:F2098"/>
    <mergeCell ref="H2102:I2102"/>
    <mergeCell ref="E2104:F2104"/>
    <mergeCell ref="E2105:F2105"/>
    <mergeCell ref="E2106:F2106"/>
    <mergeCell ref="H2108:I2108"/>
    <mergeCell ref="E2083:F2083"/>
    <mergeCell ref="H2114:I2114"/>
    <mergeCell ref="E2089:F2089"/>
    <mergeCell ref="E2099:F2099"/>
    <mergeCell ref="E2100:F2100"/>
    <mergeCell ref="E2111:F2111"/>
    <mergeCell ref="E2112:F2112"/>
    <mergeCell ref="E2123:F2123"/>
    <mergeCell ref="E2131:F2131"/>
    <mergeCell ref="E2094:F2094"/>
    <mergeCell ref="E2110:F2110"/>
    <mergeCell ref="E2117:F2117"/>
    <mergeCell ref="E2118:F2118"/>
    <mergeCell ref="E2124:F2124"/>
  </mergeCells>
  <pageMargins left="0.51181102362204722" right="0.51181102362204722" top="0.59055118110236227" bottom="0.98425196850393704" header="0.31496062992125984" footer="0.31496062992125984"/>
  <pageSetup paperSize="9" scale="48" orientation="portrait" r:id="rId1"/>
  <rowBreaks count="2" manualBreakCount="2">
    <brk id="2356" max="9" man="1"/>
    <brk id="2420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4"/>
  <sheetViews>
    <sheetView showGridLines="0" tabSelected="1" view="pageBreakPreview" zoomScale="85" zoomScaleNormal="100" zoomScaleSheetLayoutView="85" workbookViewId="0">
      <selection activeCell="C5" sqref="C5:J5"/>
    </sheetView>
  </sheetViews>
  <sheetFormatPr defaultRowHeight="14.25" x14ac:dyDescent="0.2"/>
  <cols>
    <col min="1" max="1" width="7.375" bestFit="1" customWidth="1"/>
    <col min="2" max="2" width="60" bestFit="1" customWidth="1"/>
    <col min="3" max="3" width="8" bestFit="1" customWidth="1"/>
    <col min="4" max="4" width="9.5" bestFit="1" customWidth="1"/>
    <col min="5" max="5" width="11.75" bestFit="1" customWidth="1"/>
    <col min="6" max="6" width="13" bestFit="1" customWidth="1"/>
    <col min="7" max="7" width="11" bestFit="1" customWidth="1"/>
    <col min="8" max="8" width="10.25" hidden="1" customWidth="1"/>
    <col min="9" max="9" width="7.125" hidden="1" customWidth="1"/>
    <col min="10" max="10" width="9.875" hidden="1" customWidth="1"/>
    <col min="11" max="11" width="15.25" customWidth="1"/>
    <col min="12" max="13" width="15.125" customWidth="1"/>
    <col min="14" max="14" width="10.25" hidden="1" customWidth="1"/>
    <col min="15" max="15" width="8.25" hidden="1" customWidth="1"/>
    <col min="16" max="16" width="7.375" hidden="1" customWidth="1"/>
    <col min="17" max="17" width="9.75" bestFit="1" customWidth="1"/>
  </cols>
  <sheetData>
    <row r="1" spans="1:17" s="153" customFormat="1" ht="27" customHeight="1" thickBot="1" x14ac:dyDescent="0.25">
      <c r="A1" s="315" t="s">
        <v>1387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7"/>
      <c r="M1" s="318"/>
      <c r="N1" s="319"/>
      <c r="O1" s="319"/>
      <c r="P1" s="319"/>
      <c r="Q1" s="320"/>
    </row>
    <row r="2" spans="1:17" s="153" customFormat="1" ht="14.45" customHeight="1" x14ac:dyDescent="0.2">
      <c r="A2" s="299" t="s">
        <v>1391</v>
      </c>
      <c r="B2" s="300"/>
      <c r="C2" s="290" t="s">
        <v>1381</v>
      </c>
      <c r="D2" s="291"/>
      <c r="E2" s="291"/>
      <c r="F2" s="291"/>
      <c r="G2" s="291"/>
      <c r="H2" s="291"/>
      <c r="I2" s="291"/>
      <c r="J2" s="292"/>
      <c r="K2" s="324" t="s">
        <v>1388</v>
      </c>
      <c r="L2" s="325"/>
      <c r="M2" s="321"/>
      <c r="N2" s="322"/>
      <c r="O2" s="322"/>
      <c r="P2" s="322"/>
      <c r="Q2" s="323"/>
    </row>
    <row r="3" spans="1:17" x14ac:dyDescent="0.2">
      <c r="A3" s="293" t="s">
        <v>1378</v>
      </c>
      <c r="B3" s="295"/>
      <c r="C3" s="293" t="s">
        <v>1382</v>
      </c>
      <c r="D3" s="294"/>
      <c r="E3" s="294"/>
      <c r="F3" s="294"/>
      <c r="G3" s="294"/>
      <c r="H3" s="294"/>
      <c r="I3" s="294"/>
      <c r="J3" s="295"/>
      <c r="K3" s="326" t="s">
        <v>1389</v>
      </c>
      <c r="L3" s="327"/>
      <c r="M3" s="321"/>
      <c r="N3" s="322"/>
      <c r="O3" s="322"/>
      <c r="P3" s="322"/>
      <c r="Q3" s="323"/>
    </row>
    <row r="4" spans="1:17" ht="15" thickBot="1" x14ac:dyDescent="0.25">
      <c r="A4" s="299" t="s">
        <v>1380</v>
      </c>
      <c r="B4" s="300"/>
      <c r="C4" s="293" t="s">
        <v>1383</v>
      </c>
      <c r="D4" s="294"/>
      <c r="E4" s="294"/>
      <c r="F4" s="294"/>
      <c r="G4" s="294"/>
      <c r="H4" s="294"/>
      <c r="I4" s="294"/>
      <c r="J4" s="295"/>
      <c r="K4" s="328">
        <v>45505</v>
      </c>
      <c r="L4" s="329"/>
      <c r="M4" s="321"/>
      <c r="N4" s="322"/>
      <c r="O4" s="322"/>
      <c r="P4" s="322"/>
      <c r="Q4" s="323"/>
    </row>
    <row r="5" spans="1:17" x14ac:dyDescent="0.2">
      <c r="A5" s="299" t="s">
        <v>1386</v>
      </c>
      <c r="B5" s="300"/>
      <c r="C5" s="293" t="s">
        <v>1384</v>
      </c>
      <c r="D5" s="294"/>
      <c r="E5" s="294"/>
      <c r="F5" s="294"/>
      <c r="G5" s="294"/>
      <c r="H5" s="294"/>
      <c r="I5" s="294"/>
      <c r="J5" s="295"/>
      <c r="K5" s="330" t="s">
        <v>1379</v>
      </c>
      <c r="L5" s="331"/>
      <c r="M5" s="321"/>
      <c r="N5" s="322"/>
      <c r="O5" s="322"/>
      <c r="P5" s="322"/>
      <c r="Q5" s="323"/>
    </row>
    <row r="6" spans="1:17" ht="14.45" customHeight="1" thickBot="1" x14ac:dyDescent="0.25">
      <c r="A6" s="299" t="s">
        <v>1390</v>
      </c>
      <c r="B6" s="300"/>
      <c r="C6" s="296" t="s">
        <v>1385</v>
      </c>
      <c r="D6" s="297"/>
      <c r="E6" s="297"/>
      <c r="F6" s="297"/>
      <c r="G6" s="297"/>
      <c r="H6" s="297"/>
      <c r="I6" s="297"/>
      <c r="J6" s="298"/>
      <c r="K6" s="332">
        <f>L154</f>
        <v>91986.34</v>
      </c>
      <c r="L6" s="333"/>
      <c r="M6" s="321"/>
      <c r="N6" s="322"/>
      <c r="O6" s="322"/>
      <c r="P6" s="322"/>
      <c r="Q6" s="323"/>
    </row>
    <row r="7" spans="1:17" ht="14.45" customHeight="1" thickBot="1" x14ac:dyDescent="0.25">
      <c r="A7" s="155"/>
      <c r="B7" s="156"/>
      <c r="C7" s="157"/>
      <c r="D7" s="157"/>
      <c r="E7" s="157"/>
      <c r="F7" s="157"/>
      <c r="G7" s="157"/>
      <c r="H7" s="158"/>
      <c r="I7" s="158"/>
      <c r="J7" s="158"/>
      <c r="K7" s="159"/>
      <c r="L7" s="159"/>
      <c r="M7" s="160"/>
      <c r="N7" s="160"/>
      <c r="O7" s="160"/>
      <c r="P7" s="160"/>
      <c r="Q7" s="161"/>
    </row>
    <row r="8" spans="1:17" ht="15" x14ac:dyDescent="0.2">
      <c r="A8" s="301" t="s">
        <v>5</v>
      </c>
      <c r="B8" s="303" t="s">
        <v>6</v>
      </c>
      <c r="C8" s="305" t="s">
        <v>21</v>
      </c>
      <c r="D8" s="307" t="s">
        <v>24</v>
      </c>
      <c r="E8" s="309" t="s">
        <v>1311</v>
      </c>
      <c r="F8" s="310"/>
      <c r="G8" s="310"/>
      <c r="H8" s="310"/>
      <c r="I8" s="310"/>
      <c r="J8" s="311"/>
      <c r="K8" s="312" t="s">
        <v>1318</v>
      </c>
      <c r="L8" s="313"/>
      <c r="M8" s="313"/>
      <c r="N8" s="313"/>
      <c r="O8" s="313"/>
      <c r="P8" s="314"/>
      <c r="Q8" s="154"/>
    </row>
    <row r="9" spans="1:17" ht="45.75" thickBot="1" x14ac:dyDescent="0.25">
      <c r="A9" s="302"/>
      <c r="B9" s="304"/>
      <c r="C9" s="306"/>
      <c r="D9" s="308"/>
      <c r="E9" s="125" t="s">
        <v>1312</v>
      </c>
      <c r="F9" s="124" t="s">
        <v>1319</v>
      </c>
      <c r="G9" s="124" t="s">
        <v>1314</v>
      </c>
      <c r="H9" s="124" t="s">
        <v>1315</v>
      </c>
      <c r="I9" s="124" t="s">
        <v>1316</v>
      </c>
      <c r="J9" s="126" t="s">
        <v>1317</v>
      </c>
      <c r="K9" s="125" t="s">
        <v>1312</v>
      </c>
      <c r="L9" s="124" t="s">
        <v>1313</v>
      </c>
      <c r="M9" s="124" t="s">
        <v>1314</v>
      </c>
      <c r="N9" s="124" t="s">
        <v>1315</v>
      </c>
      <c r="O9" s="124" t="s">
        <v>1316</v>
      </c>
      <c r="P9" s="126" t="s">
        <v>1317</v>
      </c>
      <c r="Q9" s="139" t="s">
        <v>1337</v>
      </c>
    </row>
    <row r="10" spans="1:17" ht="15" x14ac:dyDescent="0.2">
      <c r="A10" s="162"/>
      <c r="B10" s="163"/>
      <c r="C10" s="164"/>
      <c r="D10" s="165"/>
      <c r="E10" s="172"/>
      <c r="F10" s="173"/>
      <c r="G10" s="173"/>
      <c r="H10" s="173"/>
      <c r="I10" s="173"/>
      <c r="J10" s="174"/>
      <c r="K10" s="172"/>
      <c r="L10" s="173"/>
      <c r="M10" s="173"/>
      <c r="N10" s="173"/>
      <c r="O10" s="173"/>
      <c r="P10" s="174"/>
      <c r="Q10" s="169"/>
    </row>
    <row r="11" spans="1:17" x14ac:dyDescent="0.2">
      <c r="A11" s="166" t="s">
        <v>9</v>
      </c>
      <c r="B11" s="5" t="s">
        <v>841</v>
      </c>
      <c r="C11" s="5"/>
      <c r="D11" s="167"/>
      <c r="E11" s="127"/>
      <c r="F11" s="6"/>
      <c r="G11" s="6"/>
      <c r="H11" s="6"/>
      <c r="I11" s="6"/>
      <c r="J11" s="128"/>
      <c r="K11" s="132">
        <v>686912.33</v>
      </c>
      <c r="L11" s="6">
        <f>L12+L15+L19+L35+L59+L65+L69+L76+L79+L88+L98+L104+L112+L115+L121+L125+L131+L136+L150</f>
        <v>91986.34</v>
      </c>
      <c r="M11" s="6">
        <f t="shared" ref="M11:P11" si="0">M12+M15+M19+M35+M59+M65+M69+M76+M79+M88+M98+M104+M112+M115+M121+M125+M131+M136+M150</f>
        <v>91986.34</v>
      </c>
      <c r="N11" s="6">
        <f t="shared" si="0"/>
        <v>95715.12</v>
      </c>
      <c r="O11" s="6">
        <f t="shared" si="0"/>
        <v>496.09999999999991</v>
      </c>
      <c r="P11" s="6">
        <f t="shared" si="0"/>
        <v>1981.8100000000002</v>
      </c>
      <c r="Q11" s="170">
        <f t="shared" ref="Q11:Q18" si="1">M11/K11</f>
        <v>0.13391278039804586</v>
      </c>
    </row>
    <row r="12" spans="1:17" x14ac:dyDescent="0.2">
      <c r="A12" s="166" t="s">
        <v>10</v>
      </c>
      <c r="B12" s="5" t="s">
        <v>284</v>
      </c>
      <c r="C12" s="5"/>
      <c r="D12" s="167"/>
      <c r="E12" s="127"/>
      <c r="F12" s="6"/>
      <c r="G12" s="6"/>
      <c r="H12" s="6"/>
      <c r="I12" s="6"/>
      <c r="J12" s="128"/>
      <c r="K12" s="132">
        <v>9268.75</v>
      </c>
      <c r="L12" s="6">
        <f>SUM(L13:L14)</f>
        <v>9268.75</v>
      </c>
      <c r="M12" s="6">
        <f t="shared" ref="M12:P12" si="2">SUM(M13:M14)</f>
        <v>9268.75</v>
      </c>
      <c r="N12" s="6">
        <f t="shared" si="2"/>
        <v>9333.92</v>
      </c>
      <c r="O12" s="6">
        <f t="shared" si="2"/>
        <v>65.17</v>
      </c>
      <c r="P12" s="128">
        <f t="shared" si="2"/>
        <v>0</v>
      </c>
      <c r="Q12" s="170">
        <f t="shared" si="1"/>
        <v>1</v>
      </c>
    </row>
    <row r="13" spans="1:17" ht="25.5" x14ac:dyDescent="0.2">
      <c r="A13" s="168" t="s">
        <v>673</v>
      </c>
      <c r="B13" s="117" t="s">
        <v>675</v>
      </c>
      <c r="C13" s="118" t="s">
        <v>28</v>
      </c>
      <c r="D13" s="130">
        <v>407.37</v>
      </c>
      <c r="E13" s="129">
        <v>8</v>
      </c>
      <c r="F13" s="119">
        <f>'Memorial de Cálculo'!L17</f>
        <v>8</v>
      </c>
      <c r="G13" s="120">
        <f>SUM(F13)</f>
        <v>8</v>
      </c>
      <c r="H13" s="119">
        <f>'Memorial de Cálculo'!L16</f>
        <v>8.16</v>
      </c>
      <c r="I13" s="119">
        <f>H13-E13</f>
        <v>0.16000000000000014</v>
      </c>
      <c r="J13" s="140">
        <v>0</v>
      </c>
      <c r="K13" s="133">
        <v>3258.96</v>
      </c>
      <c r="L13" s="120">
        <f>TRUNC($D$13*F13,2)</f>
        <v>3258.96</v>
      </c>
      <c r="M13" s="120">
        <f>TRUNC($D$13*G13,2)</f>
        <v>3258.96</v>
      </c>
      <c r="N13" s="120">
        <f>TRUNC($D$13*H13,2)</f>
        <v>3324.13</v>
      </c>
      <c r="O13" s="120">
        <f>TRUNC($D$13*I13,2)</f>
        <v>65.17</v>
      </c>
      <c r="P13" s="140">
        <f>TRUNC($D$13*J13,2)</f>
        <v>0</v>
      </c>
      <c r="Q13" s="171">
        <f>M13/K13</f>
        <v>1</v>
      </c>
    </row>
    <row r="14" spans="1:17" ht="38.25" x14ac:dyDescent="0.2">
      <c r="A14" s="168" t="s">
        <v>676</v>
      </c>
      <c r="B14" s="117" t="s">
        <v>291</v>
      </c>
      <c r="C14" s="118" t="s">
        <v>26</v>
      </c>
      <c r="D14" s="130">
        <v>56.43</v>
      </c>
      <c r="E14" s="129">
        <v>106.5</v>
      </c>
      <c r="F14" s="119">
        <f>'Memorial de Cálculo'!L26</f>
        <v>106.5</v>
      </c>
      <c r="G14" s="120">
        <f>SUM(F14)</f>
        <v>106.5</v>
      </c>
      <c r="H14" s="119">
        <f>'Memorial de Cálculo'!L25</f>
        <v>106.5</v>
      </c>
      <c r="I14" s="120">
        <v>0</v>
      </c>
      <c r="J14" s="140">
        <v>0</v>
      </c>
      <c r="K14" s="133">
        <v>6009.79</v>
      </c>
      <c r="L14" s="120">
        <f>TRUNC($D$14*F14,2)</f>
        <v>6009.79</v>
      </c>
      <c r="M14" s="120">
        <f t="shared" ref="M14:P14" si="3">TRUNC($D$14*G14,2)</f>
        <v>6009.79</v>
      </c>
      <c r="N14" s="120">
        <f t="shared" si="3"/>
        <v>6009.79</v>
      </c>
      <c r="O14" s="120">
        <f t="shared" si="3"/>
        <v>0</v>
      </c>
      <c r="P14" s="140">
        <f t="shared" si="3"/>
        <v>0</v>
      </c>
      <c r="Q14" s="171">
        <f t="shared" si="1"/>
        <v>1</v>
      </c>
    </row>
    <row r="15" spans="1:17" x14ac:dyDescent="0.2">
      <c r="A15" s="166" t="s">
        <v>11</v>
      </c>
      <c r="B15" s="5" t="s">
        <v>285</v>
      </c>
      <c r="C15" s="5"/>
      <c r="D15" s="167"/>
      <c r="E15" s="131"/>
      <c r="F15" s="6"/>
      <c r="G15" s="6"/>
      <c r="H15" s="6"/>
      <c r="I15" s="6"/>
      <c r="J15" s="128"/>
      <c r="K15" s="132">
        <v>35541.379999999997</v>
      </c>
      <c r="L15" s="6">
        <f>SUM(L16:L18)</f>
        <v>25225.4</v>
      </c>
      <c r="M15" s="6">
        <f t="shared" ref="M15:O15" si="4">SUM(M16:M18)</f>
        <v>25225.4</v>
      </c>
      <c r="N15" s="6">
        <f t="shared" si="4"/>
        <v>25225.4</v>
      </c>
      <c r="O15" s="6">
        <f t="shared" si="4"/>
        <v>-1602.1</v>
      </c>
      <c r="P15" s="128">
        <f>SUM(P16:P18)</f>
        <v>0</v>
      </c>
      <c r="Q15" s="170">
        <f t="shared" si="1"/>
        <v>0.70974734239357062</v>
      </c>
    </row>
    <row r="16" spans="1:17" ht="25.5" x14ac:dyDescent="0.2">
      <c r="A16" s="168" t="s">
        <v>677</v>
      </c>
      <c r="B16" s="117" t="s">
        <v>861</v>
      </c>
      <c r="C16" s="118" t="s">
        <v>27</v>
      </c>
      <c r="D16" s="130">
        <v>39.26</v>
      </c>
      <c r="E16" s="129">
        <v>74.739999999999995</v>
      </c>
      <c r="F16" s="119">
        <f>'Memorial de Cálculo'!L69</f>
        <v>62.378012499999997</v>
      </c>
      <c r="G16" s="120">
        <f>SUM(F16)</f>
        <v>62.378012499999997</v>
      </c>
      <c r="H16" s="119">
        <f>'Memorial de Cálculo'!L68</f>
        <v>62.378012499999997</v>
      </c>
      <c r="I16" s="119">
        <f>H16-E16</f>
        <v>-12.361987499999998</v>
      </c>
      <c r="J16" s="140">
        <v>0</v>
      </c>
      <c r="K16" s="133">
        <v>2934.29</v>
      </c>
      <c r="L16" s="119">
        <f>TRUNC($D$16*F16,2)</f>
        <v>2448.96</v>
      </c>
      <c r="M16" s="120">
        <f t="shared" ref="M16" si="5">TRUNC($D$16*G16,2)</f>
        <v>2448.96</v>
      </c>
      <c r="N16" s="120">
        <f t="shared" ref="N16" si="6">TRUNC($D$16*H16,2)</f>
        <v>2448.96</v>
      </c>
      <c r="O16" s="120">
        <f t="shared" ref="O16" si="7">TRUNC($D$16*I16,2)</f>
        <v>-485.33</v>
      </c>
      <c r="P16" s="140">
        <f t="shared" ref="P16" si="8">TRUNC($D$16*J16,2)</f>
        <v>0</v>
      </c>
      <c r="Q16" s="171">
        <f t="shared" si="1"/>
        <v>0.83460053368958076</v>
      </c>
    </row>
    <row r="17" spans="1:17" x14ac:dyDescent="0.2">
      <c r="A17" s="168" t="s">
        <v>678</v>
      </c>
      <c r="B17" s="117" t="s">
        <v>295</v>
      </c>
      <c r="C17" s="118" t="s">
        <v>27</v>
      </c>
      <c r="D17" s="130">
        <v>47.08</v>
      </c>
      <c r="E17" s="129">
        <v>63.7</v>
      </c>
      <c r="F17" s="119">
        <f>'Memorial de Cálculo'!L101</f>
        <v>39.979150000000004</v>
      </c>
      <c r="G17" s="120">
        <f t="shared" ref="G17:G18" si="9">SUM(F17)</f>
        <v>39.979150000000004</v>
      </c>
      <c r="H17" s="119">
        <f>'Memorial de Cálculo'!L100</f>
        <v>39.979150000000004</v>
      </c>
      <c r="I17" s="119">
        <f>H17-E17</f>
        <v>-23.720849999999999</v>
      </c>
      <c r="J17" s="140">
        <v>0</v>
      </c>
      <c r="K17" s="133">
        <v>2998.99</v>
      </c>
      <c r="L17" s="119">
        <f t="shared" ref="L17:L18" si="10">TRUNC(D17*F17,2)</f>
        <v>1882.21</v>
      </c>
      <c r="M17" s="120">
        <f>TRUNC($D$17*G17,2)</f>
        <v>1882.21</v>
      </c>
      <c r="N17" s="120">
        <f t="shared" ref="N17:P17" si="11">TRUNC($D$17*H17,2)</f>
        <v>1882.21</v>
      </c>
      <c r="O17" s="120">
        <f t="shared" si="11"/>
        <v>-1116.77</v>
      </c>
      <c r="P17" s="140">
        <f t="shared" si="11"/>
        <v>0</v>
      </c>
      <c r="Q17" s="171">
        <f t="shared" si="1"/>
        <v>0.62761463025885389</v>
      </c>
    </row>
    <row r="18" spans="1:17" ht="51" x14ac:dyDescent="0.2">
      <c r="A18" s="168" t="s">
        <v>679</v>
      </c>
      <c r="B18" s="117" t="s">
        <v>1228</v>
      </c>
      <c r="C18" s="118" t="s">
        <v>27</v>
      </c>
      <c r="D18" s="130">
        <v>66.73</v>
      </c>
      <c r="E18" s="129">
        <v>443.7</v>
      </c>
      <c r="F18" s="119">
        <f>'Memorial de Cálculo'!L109</f>
        <v>313.11599999999993</v>
      </c>
      <c r="G18" s="120">
        <f t="shared" si="9"/>
        <v>313.11599999999993</v>
      </c>
      <c r="H18" s="119">
        <f>'Memorial de Cálculo'!L108</f>
        <v>313.11599999999993</v>
      </c>
      <c r="I18" s="120">
        <v>0</v>
      </c>
      <c r="J18" s="140">
        <v>0</v>
      </c>
      <c r="K18" s="133">
        <v>29608.1</v>
      </c>
      <c r="L18" s="119">
        <f t="shared" si="10"/>
        <v>20894.23</v>
      </c>
      <c r="M18" s="120">
        <f>TRUNC($D$18*G18,2)</f>
        <v>20894.23</v>
      </c>
      <c r="N18" s="120">
        <f t="shared" ref="N18:P18" si="12">TRUNC($D$18*H18,2)</f>
        <v>20894.23</v>
      </c>
      <c r="O18" s="120">
        <f t="shared" si="12"/>
        <v>0</v>
      </c>
      <c r="P18" s="140">
        <f t="shared" si="12"/>
        <v>0</v>
      </c>
      <c r="Q18" s="171">
        <f t="shared" si="1"/>
        <v>0.70569303670279415</v>
      </c>
    </row>
    <row r="19" spans="1:17" x14ac:dyDescent="0.2">
      <c r="A19" s="166" t="s">
        <v>12</v>
      </c>
      <c r="B19" s="5" t="s">
        <v>842</v>
      </c>
      <c r="C19" s="5"/>
      <c r="D19" s="167"/>
      <c r="E19" s="131"/>
      <c r="F19" s="6"/>
      <c r="G19" s="6"/>
      <c r="H19" s="6"/>
      <c r="I19" s="6"/>
      <c r="J19" s="128"/>
      <c r="K19" s="132">
        <v>61045.93</v>
      </c>
      <c r="L19" s="6">
        <f>L20</f>
        <v>57492.189999999995</v>
      </c>
      <c r="M19" s="6">
        <f t="shared" ref="M19:P19" si="13">M20</f>
        <v>57492.189999999995</v>
      </c>
      <c r="N19" s="6">
        <f t="shared" si="13"/>
        <v>61155.8</v>
      </c>
      <c r="O19" s="6">
        <f t="shared" si="13"/>
        <v>2033.0299999999997</v>
      </c>
      <c r="P19" s="6">
        <f t="shared" si="13"/>
        <v>1981.8100000000002</v>
      </c>
      <c r="Q19" s="170">
        <v>8.8870045468538897E-2</v>
      </c>
    </row>
    <row r="20" spans="1:17" x14ac:dyDescent="0.2">
      <c r="A20" s="166" t="s">
        <v>682</v>
      </c>
      <c r="B20" s="5" t="s">
        <v>862</v>
      </c>
      <c r="C20" s="5"/>
      <c r="D20" s="167"/>
      <c r="E20" s="131"/>
      <c r="F20" s="6"/>
      <c r="G20" s="6"/>
      <c r="H20" s="6"/>
      <c r="I20" s="6"/>
      <c r="J20" s="128"/>
      <c r="K20" s="132">
        <v>61045.93</v>
      </c>
      <c r="L20" s="6">
        <f>SUM(L21:L34)</f>
        <v>57492.189999999995</v>
      </c>
      <c r="M20" s="6">
        <f t="shared" ref="M20:P20" si="14">SUM(M21:M34)</f>
        <v>57492.189999999995</v>
      </c>
      <c r="N20" s="6">
        <f t="shared" si="14"/>
        <v>61155.8</v>
      </c>
      <c r="O20" s="6">
        <f t="shared" si="14"/>
        <v>2033.0299999999997</v>
      </c>
      <c r="P20" s="6">
        <f t="shared" si="14"/>
        <v>1981.8100000000002</v>
      </c>
      <c r="Q20" s="170">
        <f>M20/K20</f>
        <v>0.94178579964299003</v>
      </c>
    </row>
    <row r="21" spans="1:17" ht="25.5" x14ac:dyDescent="0.2">
      <c r="A21" s="168" t="s">
        <v>863</v>
      </c>
      <c r="B21" s="117" t="s">
        <v>450</v>
      </c>
      <c r="C21" s="118" t="s">
        <v>28</v>
      </c>
      <c r="D21" s="130">
        <v>5.68</v>
      </c>
      <c r="E21" s="129">
        <v>64.239999999999995</v>
      </c>
      <c r="F21" s="119">
        <f>'Memorial de Cálculo'!L154</f>
        <v>64.239999999999995</v>
      </c>
      <c r="G21" s="120">
        <f>SUM(F21)</f>
        <v>64.239999999999995</v>
      </c>
      <c r="H21" s="119">
        <f>'Memorial de Cálculo'!L153</f>
        <v>71.779250000000005</v>
      </c>
      <c r="I21" s="119">
        <f>H21-E21</f>
        <v>7.5392500000000098</v>
      </c>
      <c r="J21" s="140">
        <v>0</v>
      </c>
      <c r="K21" s="133">
        <v>364.88</v>
      </c>
      <c r="L21" s="119">
        <f>TRUNC($D$21*F21,2)</f>
        <v>364.88</v>
      </c>
      <c r="M21" s="120">
        <f t="shared" ref="M21:P21" si="15">TRUNC($D$21*G21,2)</f>
        <v>364.88</v>
      </c>
      <c r="N21" s="120">
        <f t="shared" si="15"/>
        <v>407.7</v>
      </c>
      <c r="O21" s="120">
        <f t="shared" si="15"/>
        <v>42.82</v>
      </c>
      <c r="P21" s="140">
        <f t="shared" si="15"/>
        <v>0</v>
      </c>
      <c r="Q21" s="171">
        <f>M21/K21</f>
        <v>1</v>
      </c>
    </row>
    <row r="22" spans="1:17" ht="51" x14ac:dyDescent="0.2">
      <c r="A22" s="168" t="s">
        <v>864</v>
      </c>
      <c r="B22" s="117" t="s">
        <v>866</v>
      </c>
      <c r="C22" s="118" t="s">
        <v>28</v>
      </c>
      <c r="D22" s="130">
        <v>96.42</v>
      </c>
      <c r="E22" s="129">
        <v>50.04</v>
      </c>
      <c r="F22" s="119">
        <f>'Memorial de Cálculo'!L173</f>
        <v>50.04</v>
      </c>
      <c r="G22" s="120">
        <f t="shared" ref="G22:G34" si="16">SUM(F22)</f>
        <v>50.04</v>
      </c>
      <c r="H22" s="119">
        <f>'Memorial de Cálculo'!L172</f>
        <v>68.846518000000017</v>
      </c>
      <c r="I22" s="119">
        <f>H22-E22</f>
        <v>18.806518000000018</v>
      </c>
      <c r="J22" s="140">
        <v>0</v>
      </c>
      <c r="K22" s="133">
        <v>4824.8500000000004</v>
      </c>
      <c r="L22" s="119">
        <f>TRUNC($D$22*F22,2)</f>
        <v>4824.8500000000004</v>
      </c>
      <c r="M22" s="120">
        <f t="shared" ref="M22:P22" si="17">TRUNC($D$22*G22,2)</f>
        <v>4824.8500000000004</v>
      </c>
      <c r="N22" s="120">
        <f t="shared" si="17"/>
        <v>6638.18</v>
      </c>
      <c r="O22" s="120">
        <f t="shared" si="17"/>
        <v>1813.32</v>
      </c>
      <c r="P22" s="140">
        <f t="shared" si="17"/>
        <v>0</v>
      </c>
      <c r="Q22" s="171">
        <f>M22/K22</f>
        <v>1</v>
      </c>
    </row>
    <row r="23" spans="1:17" ht="25.5" x14ac:dyDescent="0.2">
      <c r="A23" s="168" t="s">
        <v>867</v>
      </c>
      <c r="B23" s="117" t="s">
        <v>297</v>
      </c>
      <c r="C23" s="118" t="s">
        <v>27</v>
      </c>
      <c r="D23" s="130">
        <v>623.45000000000005</v>
      </c>
      <c r="E23" s="129">
        <v>3.22</v>
      </c>
      <c r="F23" s="119">
        <f>'Memorial de Cálculo'!L214</f>
        <v>3.22</v>
      </c>
      <c r="G23" s="120">
        <f t="shared" si="16"/>
        <v>3.22</v>
      </c>
      <c r="H23" s="119">
        <f>'Memorial de Cálculo'!L213</f>
        <v>3.5889625000000009</v>
      </c>
      <c r="I23" s="119">
        <f>H23-E23</f>
        <v>0.36896250000000075</v>
      </c>
      <c r="J23" s="140">
        <v>0</v>
      </c>
      <c r="K23" s="133">
        <v>2007.5</v>
      </c>
      <c r="L23" s="119">
        <f>TRUNC($D$23*F23,2)</f>
        <v>2007.5</v>
      </c>
      <c r="M23" s="120">
        <f t="shared" ref="M23:P23" si="18">TRUNC($D$23*G23,2)</f>
        <v>2007.5</v>
      </c>
      <c r="N23" s="120">
        <f t="shared" si="18"/>
        <v>2237.5300000000002</v>
      </c>
      <c r="O23" s="120">
        <f t="shared" si="18"/>
        <v>230.02</v>
      </c>
      <c r="P23" s="140">
        <f t="shared" si="18"/>
        <v>0</v>
      </c>
      <c r="Q23" s="171">
        <f>M23/K23</f>
        <v>1</v>
      </c>
    </row>
    <row r="24" spans="1:17" ht="25.5" x14ac:dyDescent="0.2">
      <c r="A24" s="168" t="s">
        <v>868</v>
      </c>
      <c r="B24" s="117" t="s">
        <v>870</v>
      </c>
      <c r="C24" s="118" t="s">
        <v>28</v>
      </c>
      <c r="D24" s="130">
        <v>147.41999999999999</v>
      </c>
      <c r="E24" s="129">
        <v>57.41</v>
      </c>
      <c r="F24" s="119">
        <f>'Memorial de Cálculo'!L222</f>
        <v>57.41</v>
      </c>
      <c r="G24" s="120">
        <f t="shared" si="16"/>
        <v>57.41</v>
      </c>
      <c r="H24" s="119">
        <f>'Memorial de Cálculo'!L221</f>
        <v>57.41</v>
      </c>
      <c r="I24" s="120">
        <v>0</v>
      </c>
      <c r="J24" s="140">
        <v>0</v>
      </c>
      <c r="K24" s="133">
        <v>8463.3799999999992</v>
      </c>
      <c r="L24" s="119">
        <f>TRUNC($D$24*F24,2)</f>
        <v>8463.3799999999992</v>
      </c>
      <c r="M24" s="120">
        <f t="shared" ref="M24:P24" si="19">TRUNC($D$24*G24,2)</f>
        <v>8463.3799999999992</v>
      </c>
      <c r="N24" s="120">
        <f t="shared" si="19"/>
        <v>8463.3799999999992</v>
      </c>
      <c r="O24" s="120">
        <f t="shared" si="19"/>
        <v>0</v>
      </c>
      <c r="P24" s="140">
        <f t="shared" si="19"/>
        <v>0</v>
      </c>
      <c r="Q24" s="171">
        <f t="shared" ref="Q24:Q34" si="20">M24/K24</f>
        <v>1</v>
      </c>
    </row>
    <row r="25" spans="1:17" ht="38.25" x14ac:dyDescent="0.2">
      <c r="A25" s="168" t="s">
        <v>871</v>
      </c>
      <c r="B25" s="117" t="s">
        <v>456</v>
      </c>
      <c r="C25" s="118" t="s">
        <v>28</v>
      </c>
      <c r="D25" s="130">
        <v>75.17</v>
      </c>
      <c r="E25" s="129">
        <v>111.16</v>
      </c>
      <c r="F25" s="119">
        <f>'Memorial de Cálculo'!L230</f>
        <v>111.16</v>
      </c>
      <c r="G25" s="120">
        <f t="shared" si="16"/>
        <v>111.16</v>
      </c>
      <c r="H25" s="119">
        <f>'Memorial de Cálculo'!L229</f>
        <v>111.16</v>
      </c>
      <c r="I25" s="120">
        <v>0</v>
      </c>
      <c r="J25" s="140">
        <v>0</v>
      </c>
      <c r="K25" s="133">
        <v>8355.89</v>
      </c>
      <c r="L25" s="119">
        <f>TRUNC($D$25*F25,2)</f>
        <v>8355.89</v>
      </c>
      <c r="M25" s="120">
        <f t="shared" ref="M25:P25" si="21">TRUNC($D$25*G25,2)</f>
        <v>8355.89</v>
      </c>
      <c r="N25" s="120">
        <f t="shared" si="21"/>
        <v>8355.89</v>
      </c>
      <c r="O25" s="120">
        <f t="shared" si="21"/>
        <v>0</v>
      </c>
      <c r="P25" s="140">
        <f t="shared" si="21"/>
        <v>0</v>
      </c>
      <c r="Q25" s="171">
        <f t="shared" si="20"/>
        <v>1</v>
      </c>
    </row>
    <row r="26" spans="1:17" ht="25.5" x14ac:dyDescent="0.2">
      <c r="A26" s="168" t="s">
        <v>872</v>
      </c>
      <c r="B26" s="117" t="s">
        <v>356</v>
      </c>
      <c r="C26" s="118" t="s">
        <v>43</v>
      </c>
      <c r="D26" s="130">
        <v>17.3</v>
      </c>
      <c r="E26" s="129">
        <v>97.5</v>
      </c>
      <c r="F26" s="119">
        <f>'Memorial de Cálculo'!L238</f>
        <v>88.73899999999999</v>
      </c>
      <c r="G26" s="120">
        <f t="shared" si="16"/>
        <v>88.73899999999999</v>
      </c>
      <c r="H26" s="119">
        <f>'Memorial de Cálculo'!L237</f>
        <v>88.73899999999999</v>
      </c>
      <c r="I26" s="120">
        <v>0</v>
      </c>
      <c r="J26" s="140">
        <f t="shared" ref="J26:J32" si="22">E26-G26</f>
        <v>8.7610000000000099</v>
      </c>
      <c r="K26" s="133">
        <v>1686.75</v>
      </c>
      <c r="L26" s="120">
        <f>TRUNC($D$26*F26,2)</f>
        <v>1535.18</v>
      </c>
      <c r="M26" s="120">
        <f t="shared" ref="M26:P26" si="23">TRUNC($D$26*G26,2)</f>
        <v>1535.18</v>
      </c>
      <c r="N26" s="120">
        <f t="shared" si="23"/>
        <v>1535.18</v>
      </c>
      <c r="O26" s="120">
        <f t="shared" si="23"/>
        <v>0</v>
      </c>
      <c r="P26" s="140">
        <f t="shared" si="23"/>
        <v>151.56</v>
      </c>
      <c r="Q26" s="171">
        <f t="shared" si="20"/>
        <v>0.91014080331999414</v>
      </c>
    </row>
    <row r="27" spans="1:17" ht="25.5" x14ac:dyDescent="0.2">
      <c r="A27" s="168" t="s">
        <v>873</v>
      </c>
      <c r="B27" s="117" t="s">
        <v>358</v>
      </c>
      <c r="C27" s="118" t="s">
        <v>43</v>
      </c>
      <c r="D27" s="130">
        <v>16.170000000000002</v>
      </c>
      <c r="E27" s="129">
        <v>394.6</v>
      </c>
      <c r="F27" s="119">
        <f>'Memorial de Cálculo'!L247</f>
        <v>342.702</v>
      </c>
      <c r="G27" s="120">
        <f t="shared" si="16"/>
        <v>342.702</v>
      </c>
      <c r="H27" s="119">
        <f>'Memorial de Cálculo'!L246</f>
        <v>342.702</v>
      </c>
      <c r="I27" s="120">
        <v>0</v>
      </c>
      <c r="J27" s="140">
        <f t="shared" si="22"/>
        <v>51.898000000000025</v>
      </c>
      <c r="K27" s="133">
        <v>6380.68</v>
      </c>
      <c r="L27" s="120">
        <f>TRUNC($D$27*F27,2)</f>
        <v>5541.49</v>
      </c>
      <c r="M27" s="120">
        <f t="shared" ref="M27:N27" si="24">TRUNC($D$27*G27,2)</f>
        <v>5541.49</v>
      </c>
      <c r="N27" s="120">
        <f t="shared" si="24"/>
        <v>5541.49</v>
      </c>
      <c r="O27" s="120">
        <f t="shared" ref="O27" si="25">TRUNC($D$26*I27,2)</f>
        <v>0</v>
      </c>
      <c r="P27" s="140">
        <f t="shared" ref="P27" si="26">TRUNC($D$26*J27,2)</f>
        <v>897.83</v>
      </c>
      <c r="Q27" s="171">
        <f t="shared" si="20"/>
        <v>0.86847953509657272</v>
      </c>
    </row>
    <row r="28" spans="1:17" ht="25.5" x14ac:dyDescent="0.2">
      <c r="A28" s="168" t="s">
        <v>874</v>
      </c>
      <c r="B28" s="117" t="s">
        <v>360</v>
      </c>
      <c r="C28" s="118" t="s">
        <v>43</v>
      </c>
      <c r="D28" s="130">
        <v>14.44</v>
      </c>
      <c r="E28" s="129">
        <v>335.6</v>
      </c>
      <c r="F28" s="119">
        <f>'Memorial de Cálculo'!L256</f>
        <v>305.35329999999999</v>
      </c>
      <c r="G28" s="120">
        <f t="shared" si="16"/>
        <v>305.35329999999999</v>
      </c>
      <c r="H28" s="119">
        <f>'Memorial de Cálculo'!L255</f>
        <v>305.35329999999999</v>
      </c>
      <c r="I28" s="120">
        <v>0</v>
      </c>
      <c r="J28" s="140">
        <f t="shared" si="22"/>
        <v>30.246700000000033</v>
      </c>
      <c r="K28" s="133">
        <v>4846.0600000000004</v>
      </c>
      <c r="L28" s="120">
        <f>TRUNC($D$28*F28,2)</f>
        <v>4409.3</v>
      </c>
      <c r="M28" s="120">
        <f t="shared" ref="M28:P28" si="27">TRUNC($D$28*G28,2)</f>
        <v>4409.3</v>
      </c>
      <c r="N28" s="120">
        <f t="shared" si="27"/>
        <v>4409.3</v>
      </c>
      <c r="O28" s="120">
        <f t="shared" si="27"/>
        <v>0</v>
      </c>
      <c r="P28" s="140">
        <f t="shared" si="27"/>
        <v>436.76</v>
      </c>
      <c r="Q28" s="171">
        <f t="shared" si="20"/>
        <v>0.90987317532180778</v>
      </c>
    </row>
    <row r="29" spans="1:17" ht="25.5" x14ac:dyDescent="0.2">
      <c r="A29" s="168" t="s">
        <v>875</v>
      </c>
      <c r="B29" s="117" t="s">
        <v>362</v>
      </c>
      <c r="C29" s="118" t="s">
        <v>43</v>
      </c>
      <c r="D29" s="130">
        <v>12.21</v>
      </c>
      <c r="E29" s="129">
        <v>169.9</v>
      </c>
      <c r="F29" s="119">
        <f>'Memorial de Cálculo'!L264</f>
        <v>154.46520000000001</v>
      </c>
      <c r="G29" s="120">
        <f t="shared" si="16"/>
        <v>154.46520000000001</v>
      </c>
      <c r="H29" s="119">
        <f>'Memorial de Cálculo'!L263</f>
        <v>154.46520000000001</v>
      </c>
      <c r="I29" s="120">
        <v>0</v>
      </c>
      <c r="J29" s="140">
        <f t="shared" si="22"/>
        <v>15.434799999999996</v>
      </c>
      <c r="K29" s="133">
        <v>2074.4699999999998</v>
      </c>
      <c r="L29" s="120">
        <f>TRUNC($D$29*F29,2)</f>
        <v>1886.02</v>
      </c>
      <c r="M29" s="120">
        <f t="shared" ref="M29:P29" si="28">TRUNC($D$29*G29,2)</f>
        <v>1886.02</v>
      </c>
      <c r="N29" s="120">
        <f t="shared" si="28"/>
        <v>1886.02</v>
      </c>
      <c r="O29" s="120">
        <f t="shared" si="28"/>
        <v>0</v>
      </c>
      <c r="P29" s="140">
        <f t="shared" si="28"/>
        <v>188.45</v>
      </c>
      <c r="Q29" s="171">
        <f t="shared" si="20"/>
        <v>0.90915751975203318</v>
      </c>
    </row>
    <row r="30" spans="1:17" ht="25.5" x14ac:dyDescent="0.2">
      <c r="A30" s="168" t="s">
        <v>876</v>
      </c>
      <c r="B30" s="117" t="s">
        <v>354</v>
      </c>
      <c r="C30" s="118" t="s">
        <v>43</v>
      </c>
      <c r="D30" s="130">
        <v>18.46</v>
      </c>
      <c r="E30" s="129">
        <v>182.3</v>
      </c>
      <c r="F30" s="119">
        <f>'Memorial de Cálculo'!L273</f>
        <v>165.65780000000001</v>
      </c>
      <c r="G30" s="120">
        <f t="shared" si="16"/>
        <v>165.65780000000001</v>
      </c>
      <c r="H30" s="119">
        <f>'Memorial de Cálculo'!L272</f>
        <v>165.65780000000001</v>
      </c>
      <c r="I30" s="120">
        <v>0</v>
      </c>
      <c r="J30" s="140">
        <f t="shared" si="22"/>
        <v>16.642200000000003</v>
      </c>
      <c r="K30" s="133">
        <v>3365.25</v>
      </c>
      <c r="L30" s="120">
        <f>TRUNC($D$30*F30,2)</f>
        <v>3058.04</v>
      </c>
      <c r="M30" s="120">
        <f t="shared" ref="M30:P30" si="29">TRUNC($D$30*G30,2)</f>
        <v>3058.04</v>
      </c>
      <c r="N30" s="120">
        <f t="shared" si="29"/>
        <v>3058.04</v>
      </c>
      <c r="O30" s="120">
        <f t="shared" si="29"/>
        <v>0</v>
      </c>
      <c r="P30" s="140">
        <f t="shared" si="29"/>
        <v>307.20999999999998</v>
      </c>
      <c r="Q30" s="171">
        <f t="shared" si="20"/>
        <v>0.90871109130079486</v>
      </c>
    </row>
    <row r="31" spans="1:17" ht="38.25" x14ac:dyDescent="0.2">
      <c r="A31" s="168" t="s">
        <v>877</v>
      </c>
      <c r="B31" s="117" t="s">
        <v>879</v>
      </c>
      <c r="C31" s="118" t="s">
        <v>27</v>
      </c>
      <c r="D31" s="130">
        <v>512.07000000000005</v>
      </c>
      <c r="E31" s="129">
        <v>11.04</v>
      </c>
      <c r="F31" s="119">
        <f>'Memorial de Cálculo'!L282</f>
        <v>11.04</v>
      </c>
      <c r="G31" s="120">
        <f t="shared" si="16"/>
        <v>11.04</v>
      </c>
      <c r="H31" s="119">
        <f>'Memorial de Cálculo'!L281</f>
        <v>11.04</v>
      </c>
      <c r="I31" s="120">
        <v>0</v>
      </c>
      <c r="J31" s="140">
        <f t="shared" si="22"/>
        <v>0</v>
      </c>
      <c r="K31" s="133">
        <v>5653.25</v>
      </c>
      <c r="L31" s="120">
        <f>TRUNC($D$31*F31,2)</f>
        <v>5653.25</v>
      </c>
      <c r="M31" s="120">
        <f t="shared" ref="M31:P31" si="30">TRUNC($D$31*G31,2)</f>
        <v>5653.25</v>
      </c>
      <c r="N31" s="120">
        <f t="shared" si="30"/>
        <v>5653.25</v>
      </c>
      <c r="O31" s="120">
        <f t="shared" si="30"/>
        <v>0</v>
      </c>
      <c r="P31" s="140">
        <f t="shared" si="30"/>
        <v>0</v>
      </c>
      <c r="Q31" s="171">
        <f t="shared" si="20"/>
        <v>1</v>
      </c>
    </row>
    <row r="32" spans="1:17" ht="25.5" x14ac:dyDescent="0.2">
      <c r="A32" s="168" t="s">
        <v>880</v>
      </c>
      <c r="B32" s="117" t="s">
        <v>686</v>
      </c>
      <c r="C32" s="118" t="s">
        <v>27</v>
      </c>
      <c r="D32" s="130">
        <v>267.33999999999997</v>
      </c>
      <c r="E32" s="129">
        <v>21.64</v>
      </c>
      <c r="F32" s="119">
        <f>'Memorial de Cálculo'!L292</f>
        <v>21.64</v>
      </c>
      <c r="G32" s="120">
        <f t="shared" si="16"/>
        <v>21.64</v>
      </c>
      <c r="H32" s="119">
        <f>'Memorial de Cálculo'!L291</f>
        <v>21.64</v>
      </c>
      <c r="I32" s="120">
        <v>0</v>
      </c>
      <c r="J32" s="140">
        <f t="shared" si="22"/>
        <v>0</v>
      </c>
      <c r="K32" s="133">
        <v>5785.23</v>
      </c>
      <c r="L32" s="120">
        <f>TRUNC($D$32*F32,2)</f>
        <v>5785.23</v>
      </c>
      <c r="M32" s="120">
        <f t="shared" ref="M32:P32" si="31">TRUNC($D$32*G32,2)</f>
        <v>5785.23</v>
      </c>
      <c r="N32" s="120">
        <f t="shared" si="31"/>
        <v>5785.23</v>
      </c>
      <c r="O32" s="120">
        <f t="shared" si="31"/>
        <v>0</v>
      </c>
      <c r="P32" s="140">
        <f t="shared" si="31"/>
        <v>0</v>
      </c>
      <c r="Q32" s="171">
        <f t="shared" si="20"/>
        <v>1</v>
      </c>
    </row>
    <row r="33" spans="1:17" ht="25.5" x14ac:dyDescent="0.2">
      <c r="A33" s="168" t="s">
        <v>881</v>
      </c>
      <c r="B33" s="117" t="s">
        <v>883</v>
      </c>
      <c r="C33" s="118" t="s">
        <v>28</v>
      </c>
      <c r="D33" s="130">
        <v>14.44</v>
      </c>
      <c r="E33" s="129">
        <v>112.92</v>
      </c>
      <c r="F33" s="119">
        <f>'Memorial de Cálculo'!L301</f>
        <v>0</v>
      </c>
      <c r="G33" s="120">
        <f t="shared" si="16"/>
        <v>0</v>
      </c>
      <c r="H33" s="119">
        <f>'Memorial de Cálculo'!L300</f>
        <v>109.2406</v>
      </c>
      <c r="I33" s="120">
        <f>H33-E33</f>
        <v>-3.6794000000000011</v>
      </c>
      <c r="J33" s="140">
        <v>0</v>
      </c>
      <c r="K33" s="133">
        <v>1630.56</v>
      </c>
      <c r="L33" s="120">
        <f>TRUNC($D$33*F33,2)</f>
        <v>0</v>
      </c>
      <c r="M33" s="120">
        <f t="shared" ref="M33:P33" si="32">TRUNC($D$33*G33,2)</f>
        <v>0</v>
      </c>
      <c r="N33" s="120">
        <f t="shared" si="32"/>
        <v>1577.43</v>
      </c>
      <c r="O33" s="120">
        <f t="shared" si="32"/>
        <v>-53.13</v>
      </c>
      <c r="P33" s="140">
        <f t="shared" si="32"/>
        <v>0</v>
      </c>
      <c r="Q33" s="171">
        <f t="shared" si="20"/>
        <v>0</v>
      </c>
    </row>
    <row r="34" spans="1:17" ht="38.25" x14ac:dyDescent="0.2">
      <c r="A34" s="168" t="s">
        <v>884</v>
      </c>
      <c r="B34" s="117" t="s">
        <v>684</v>
      </c>
      <c r="C34" s="118" t="s">
        <v>27</v>
      </c>
      <c r="D34" s="130">
        <v>528.98</v>
      </c>
      <c r="E34" s="129">
        <v>10.6</v>
      </c>
      <c r="F34" s="119">
        <f>'Memorial de Cálculo'!L309</f>
        <v>10.6</v>
      </c>
      <c r="G34" s="120">
        <f t="shared" si="16"/>
        <v>10.6</v>
      </c>
      <c r="H34" s="119">
        <f>'Memorial de Cálculo'!L308</f>
        <v>10.6</v>
      </c>
      <c r="I34" s="120">
        <v>0</v>
      </c>
      <c r="J34" s="140">
        <f>E34-G34</f>
        <v>0</v>
      </c>
      <c r="K34" s="133">
        <v>5607.18</v>
      </c>
      <c r="L34" s="120">
        <f>TRUNC($D$34*F34,2)</f>
        <v>5607.18</v>
      </c>
      <c r="M34" s="120">
        <f>TRUNC($D$34*G34,2)</f>
        <v>5607.18</v>
      </c>
      <c r="N34" s="120">
        <f t="shared" ref="N34:P34" si="33">TRUNC($D$34*H34,2)</f>
        <v>5607.18</v>
      </c>
      <c r="O34" s="120">
        <f t="shared" si="33"/>
        <v>0</v>
      </c>
      <c r="P34" s="140">
        <f t="shared" si="33"/>
        <v>0</v>
      </c>
      <c r="Q34" s="171">
        <f t="shared" si="20"/>
        <v>1</v>
      </c>
    </row>
    <row r="35" spans="1:17" x14ac:dyDescent="0.2">
      <c r="A35" s="166" t="s">
        <v>13</v>
      </c>
      <c r="B35" s="5" t="s">
        <v>843</v>
      </c>
      <c r="C35" s="5"/>
      <c r="D35" s="167"/>
      <c r="E35" s="131"/>
      <c r="F35" s="6"/>
      <c r="G35" s="6"/>
      <c r="H35" s="6"/>
      <c r="I35" s="6"/>
      <c r="J35" s="128"/>
      <c r="K35" s="132">
        <v>49585.72</v>
      </c>
      <c r="L35" s="6"/>
      <c r="M35" s="6"/>
      <c r="N35" s="6"/>
      <c r="O35" s="6"/>
      <c r="P35" s="128"/>
      <c r="Q35" s="170">
        <v>7.2186388035864787E-2</v>
      </c>
    </row>
    <row r="36" spans="1:17" x14ac:dyDescent="0.2">
      <c r="A36" s="166" t="s">
        <v>687</v>
      </c>
      <c r="B36" s="5" t="s">
        <v>885</v>
      </c>
      <c r="C36" s="5"/>
      <c r="D36" s="167"/>
      <c r="E36" s="131"/>
      <c r="F36" s="6"/>
      <c r="G36" s="6"/>
      <c r="H36" s="6"/>
      <c r="I36" s="6"/>
      <c r="J36" s="128"/>
      <c r="K36" s="132">
        <v>20534.95</v>
      </c>
      <c r="L36" s="6"/>
      <c r="M36" s="6"/>
      <c r="N36" s="6"/>
      <c r="O36" s="6"/>
      <c r="P36" s="128"/>
      <c r="Q36" s="170">
        <v>2.989457184441572E-2</v>
      </c>
    </row>
    <row r="37" spans="1:17" ht="38.25" x14ac:dyDescent="0.2">
      <c r="A37" s="168" t="s">
        <v>886</v>
      </c>
      <c r="B37" s="117" t="s">
        <v>689</v>
      </c>
      <c r="C37" s="118" t="s">
        <v>28</v>
      </c>
      <c r="D37" s="130">
        <v>43.16</v>
      </c>
      <c r="E37" s="129">
        <v>90.78</v>
      </c>
      <c r="F37" s="120">
        <v>0</v>
      </c>
      <c r="G37" s="120">
        <f t="shared" ref="G37:G43" si="34">SUM(F37)</f>
        <v>0</v>
      </c>
      <c r="H37" s="120">
        <v>0</v>
      </c>
      <c r="I37" s="120">
        <v>0</v>
      </c>
      <c r="J37" s="140">
        <v>0</v>
      </c>
      <c r="K37" s="133">
        <v>3918.06</v>
      </c>
      <c r="L37" s="120">
        <f t="shared" ref="L37" si="35">TRUNC(D37*F37,2)</f>
        <v>0</v>
      </c>
      <c r="M37" s="120">
        <f>TRUNC($D$37*G37,2)</f>
        <v>0</v>
      </c>
      <c r="N37" s="120">
        <f t="shared" ref="N37" si="36">TRUNC($D$34*H37,2)</f>
        <v>0</v>
      </c>
      <c r="O37" s="120">
        <f t="shared" ref="O37" si="37">TRUNC($D$34*I37,2)</f>
        <v>0</v>
      </c>
      <c r="P37" s="140">
        <f t="shared" ref="P37" si="38">TRUNC($D$34*J37,2)</f>
        <v>0</v>
      </c>
      <c r="Q37" s="171">
        <v>5.7038719919323619E-3</v>
      </c>
    </row>
    <row r="38" spans="1:17" ht="38.25" x14ac:dyDescent="0.2">
      <c r="A38" s="168" t="s">
        <v>887</v>
      </c>
      <c r="B38" s="117" t="s">
        <v>344</v>
      </c>
      <c r="C38" s="118" t="s">
        <v>43</v>
      </c>
      <c r="D38" s="130">
        <v>15.25</v>
      </c>
      <c r="E38" s="129">
        <v>164.5</v>
      </c>
      <c r="F38" s="120">
        <v>0</v>
      </c>
      <c r="G38" s="120">
        <f t="shared" si="34"/>
        <v>0</v>
      </c>
      <c r="H38" s="120">
        <v>0</v>
      </c>
      <c r="I38" s="120">
        <v>0</v>
      </c>
      <c r="J38" s="140">
        <v>0</v>
      </c>
      <c r="K38" s="133">
        <v>2508.62</v>
      </c>
      <c r="L38" s="120">
        <f t="shared" ref="L38:L43" si="39">TRUNC(D38*F38,2)</f>
        <v>0</v>
      </c>
      <c r="M38" s="120">
        <f t="shared" ref="M38:M43" si="40">TRUNC($D$37*G38,2)</f>
        <v>0</v>
      </c>
      <c r="N38" s="120">
        <f t="shared" ref="N38:N43" si="41">TRUNC($D$34*H38,2)</f>
        <v>0</v>
      </c>
      <c r="O38" s="120">
        <f t="shared" ref="O38:O43" si="42">TRUNC($D$34*I38,2)</f>
        <v>0</v>
      </c>
      <c r="P38" s="140">
        <f t="shared" ref="P38:P43" si="43">TRUNC($D$34*J38,2)</f>
        <v>0</v>
      </c>
      <c r="Q38" s="171">
        <v>3.6520235413447883E-3</v>
      </c>
    </row>
    <row r="39" spans="1:17" ht="38.25" x14ac:dyDescent="0.2">
      <c r="A39" s="168" t="s">
        <v>888</v>
      </c>
      <c r="B39" s="117" t="s">
        <v>350</v>
      </c>
      <c r="C39" s="118" t="s">
        <v>43</v>
      </c>
      <c r="D39" s="130">
        <v>12.8</v>
      </c>
      <c r="E39" s="129">
        <v>356.5</v>
      </c>
      <c r="F39" s="120">
        <v>0</v>
      </c>
      <c r="G39" s="120">
        <f t="shared" si="34"/>
        <v>0</v>
      </c>
      <c r="H39" s="120">
        <v>0</v>
      </c>
      <c r="I39" s="120">
        <v>0</v>
      </c>
      <c r="J39" s="140">
        <v>0</v>
      </c>
      <c r="K39" s="133">
        <v>4563.2</v>
      </c>
      <c r="L39" s="120">
        <f t="shared" si="39"/>
        <v>0</v>
      </c>
      <c r="M39" s="120">
        <f t="shared" si="40"/>
        <v>0</v>
      </c>
      <c r="N39" s="120">
        <f t="shared" si="41"/>
        <v>0</v>
      </c>
      <c r="O39" s="120">
        <f t="shared" si="42"/>
        <v>0</v>
      </c>
      <c r="P39" s="140">
        <f t="shared" si="43"/>
        <v>0</v>
      </c>
      <c r="Q39" s="171">
        <v>6.6430602577770004E-3</v>
      </c>
    </row>
    <row r="40" spans="1:17" ht="38.25" x14ac:dyDescent="0.2">
      <c r="A40" s="168" t="s">
        <v>889</v>
      </c>
      <c r="B40" s="117" t="s">
        <v>352</v>
      </c>
      <c r="C40" s="118" t="s">
        <v>43</v>
      </c>
      <c r="D40" s="130">
        <v>10.84</v>
      </c>
      <c r="E40" s="129">
        <v>54.1</v>
      </c>
      <c r="F40" s="120">
        <v>0</v>
      </c>
      <c r="G40" s="120">
        <f t="shared" si="34"/>
        <v>0</v>
      </c>
      <c r="H40" s="120">
        <v>0</v>
      </c>
      <c r="I40" s="120">
        <v>0</v>
      </c>
      <c r="J40" s="140">
        <v>0</v>
      </c>
      <c r="K40" s="133">
        <v>586.44000000000005</v>
      </c>
      <c r="L40" s="120">
        <f t="shared" si="39"/>
        <v>0</v>
      </c>
      <c r="M40" s="120">
        <f t="shared" si="40"/>
        <v>0</v>
      </c>
      <c r="N40" s="120">
        <f t="shared" si="41"/>
        <v>0</v>
      </c>
      <c r="O40" s="120">
        <f t="shared" si="42"/>
        <v>0</v>
      </c>
      <c r="P40" s="140">
        <f t="shared" si="43"/>
        <v>0</v>
      </c>
      <c r="Q40" s="171">
        <v>8.5373340146623956E-4</v>
      </c>
    </row>
    <row r="41" spans="1:17" ht="38.25" x14ac:dyDescent="0.2">
      <c r="A41" s="168" t="s">
        <v>890</v>
      </c>
      <c r="B41" s="117" t="s">
        <v>892</v>
      </c>
      <c r="C41" s="118" t="s">
        <v>43</v>
      </c>
      <c r="D41" s="130">
        <v>10.57</v>
      </c>
      <c r="E41" s="129">
        <v>418.4</v>
      </c>
      <c r="F41" s="120">
        <v>0</v>
      </c>
      <c r="G41" s="120">
        <f t="shared" si="34"/>
        <v>0</v>
      </c>
      <c r="H41" s="120">
        <v>0</v>
      </c>
      <c r="I41" s="120">
        <v>0</v>
      </c>
      <c r="J41" s="140">
        <v>0</v>
      </c>
      <c r="K41" s="133">
        <v>4422.4799999999996</v>
      </c>
      <c r="L41" s="120">
        <f t="shared" si="39"/>
        <v>0</v>
      </c>
      <c r="M41" s="120">
        <f t="shared" si="40"/>
        <v>0</v>
      </c>
      <c r="N41" s="120">
        <f t="shared" si="41"/>
        <v>0</v>
      </c>
      <c r="O41" s="120">
        <f t="shared" si="42"/>
        <v>0</v>
      </c>
      <c r="P41" s="140">
        <f t="shared" si="43"/>
        <v>0</v>
      </c>
      <c r="Q41" s="171">
        <v>6.4382015096453426E-3</v>
      </c>
    </row>
    <row r="42" spans="1:17" ht="38.25" x14ac:dyDescent="0.2">
      <c r="A42" s="168" t="s">
        <v>893</v>
      </c>
      <c r="B42" s="117" t="s">
        <v>879</v>
      </c>
      <c r="C42" s="118" t="s">
        <v>27</v>
      </c>
      <c r="D42" s="130">
        <v>512.07000000000005</v>
      </c>
      <c r="E42" s="129">
        <v>5.82</v>
      </c>
      <c r="F42" s="120">
        <v>0</v>
      </c>
      <c r="G42" s="120">
        <f t="shared" si="34"/>
        <v>0</v>
      </c>
      <c r="H42" s="120">
        <v>0</v>
      </c>
      <c r="I42" s="120">
        <v>0</v>
      </c>
      <c r="J42" s="140">
        <v>0</v>
      </c>
      <c r="K42" s="133">
        <v>2980.24</v>
      </c>
      <c r="L42" s="120">
        <f t="shared" si="39"/>
        <v>0</v>
      </c>
      <c r="M42" s="120">
        <f t="shared" si="40"/>
        <v>0</v>
      </c>
      <c r="N42" s="120">
        <f t="shared" si="41"/>
        <v>0</v>
      </c>
      <c r="O42" s="120">
        <f t="shared" si="42"/>
        <v>0</v>
      </c>
      <c r="P42" s="140">
        <f t="shared" si="43"/>
        <v>0</v>
      </c>
      <c r="Q42" s="171">
        <v>4.3386031518752909E-3</v>
      </c>
    </row>
    <row r="43" spans="1:17" ht="25.5" x14ac:dyDescent="0.2">
      <c r="A43" s="168" t="s">
        <v>894</v>
      </c>
      <c r="B43" s="117" t="s">
        <v>686</v>
      </c>
      <c r="C43" s="118" t="s">
        <v>27</v>
      </c>
      <c r="D43" s="130">
        <v>267.33999999999997</v>
      </c>
      <c r="E43" s="129">
        <v>5.82</v>
      </c>
      <c r="F43" s="120">
        <v>0</v>
      </c>
      <c r="G43" s="120">
        <f t="shared" si="34"/>
        <v>0</v>
      </c>
      <c r="H43" s="120">
        <v>0</v>
      </c>
      <c r="I43" s="120">
        <v>0</v>
      </c>
      <c r="J43" s="140">
        <v>0</v>
      </c>
      <c r="K43" s="133">
        <v>1555.91</v>
      </c>
      <c r="L43" s="120">
        <f t="shared" si="39"/>
        <v>0</v>
      </c>
      <c r="M43" s="120">
        <f t="shared" si="40"/>
        <v>0</v>
      </c>
      <c r="N43" s="120">
        <f t="shared" si="41"/>
        <v>0</v>
      </c>
      <c r="O43" s="120">
        <f t="shared" si="42"/>
        <v>0</v>
      </c>
      <c r="P43" s="140">
        <f t="shared" si="43"/>
        <v>0</v>
      </c>
      <c r="Q43" s="171">
        <v>2.2650779903746962E-3</v>
      </c>
    </row>
    <row r="44" spans="1:17" x14ac:dyDescent="0.2">
      <c r="A44" s="166" t="s">
        <v>690</v>
      </c>
      <c r="B44" s="5" t="s">
        <v>895</v>
      </c>
      <c r="C44" s="5"/>
      <c r="D44" s="167"/>
      <c r="E44" s="131"/>
      <c r="F44" s="6"/>
      <c r="G44" s="6"/>
      <c r="H44" s="6"/>
      <c r="I44" s="6"/>
      <c r="J44" s="128"/>
      <c r="K44" s="132">
        <v>23363.16</v>
      </c>
      <c r="L44" s="6"/>
      <c r="M44" s="6"/>
      <c r="N44" s="6"/>
      <c r="O44" s="6"/>
      <c r="P44" s="128"/>
      <c r="Q44" s="170">
        <v>3.4011851264920519E-2</v>
      </c>
    </row>
    <row r="45" spans="1:17" ht="38.25" x14ac:dyDescent="0.2">
      <c r="A45" s="168" t="s">
        <v>896</v>
      </c>
      <c r="B45" s="117" t="s">
        <v>692</v>
      </c>
      <c r="C45" s="118" t="s">
        <v>28</v>
      </c>
      <c r="D45" s="130">
        <v>75.92</v>
      </c>
      <c r="E45" s="129">
        <v>115.05</v>
      </c>
      <c r="F45" s="120">
        <v>0</v>
      </c>
      <c r="G45" s="120">
        <f t="shared" ref="G45" si="44">SUM(F45)</f>
        <v>0</v>
      </c>
      <c r="H45" s="120">
        <v>0</v>
      </c>
      <c r="I45" s="120">
        <v>0</v>
      </c>
      <c r="J45" s="140">
        <v>0</v>
      </c>
      <c r="K45" s="133">
        <v>8734.59</v>
      </c>
      <c r="L45" s="120">
        <f t="shared" ref="L45" si="45">TRUNC(D45*F45,2)</f>
        <v>0</v>
      </c>
      <c r="M45" s="120">
        <f t="shared" ref="M45" si="46">TRUNC($D$37*G45,2)</f>
        <v>0</v>
      </c>
      <c r="N45" s="120">
        <f t="shared" ref="N45" si="47">TRUNC($D$34*H45,2)</f>
        <v>0</v>
      </c>
      <c r="O45" s="120">
        <f t="shared" ref="O45" si="48">TRUNC($D$34*I45,2)</f>
        <v>0</v>
      </c>
      <c r="P45" s="140">
        <f t="shared" ref="P45" si="49">TRUNC($D$34*J45,2)</f>
        <v>0</v>
      </c>
      <c r="Q45" s="171">
        <v>1.2715727493201353E-2</v>
      </c>
    </row>
    <row r="46" spans="1:17" ht="38.25" x14ac:dyDescent="0.2">
      <c r="A46" s="168" t="s">
        <v>897</v>
      </c>
      <c r="B46" s="117" t="s">
        <v>344</v>
      </c>
      <c r="C46" s="118" t="s">
        <v>43</v>
      </c>
      <c r="D46" s="130">
        <v>15.25</v>
      </c>
      <c r="E46" s="129">
        <v>123.5</v>
      </c>
      <c r="F46" s="120">
        <v>0</v>
      </c>
      <c r="G46" s="120">
        <f t="shared" ref="G46:G51" si="50">SUM(F46)</f>
        <v>0</v>
      </c>
      <c r="H46" s="120">
        <v>0</v>
      </c>
      <c r="I46" s="120">
        <v>0</v>
      </c>
      <c r="J46" s="140">
        <v>0</v>
      </c>
      <c r="K46" s="133">
        <v>1883.37</v>
      </c>
      <c r="L46" s="120">
        <f t="shared" ref="L46:L51" si="51">TRUNC(D46*F46,2)</f>
        <v>0</v>
      </c>
      <c r="M46" s="120">
        <f t="shared" ref="M46:M51" si="52">TRUNC($D$37*G46,2)</f>
        <v>0</v>
      </c>
      <c r="N46" s="120">
        <f t="shared" ref="N46:N51" si="53">TRUNC($D$34*H46,2)</f>
        <v>0</v>
      </c>
      <c r="O46" s="120">
        <f t="shared" ref="O46:O51" si="54">TRUNC($D$34*I46,2)</f>
        <v>0</v>
      </c>
      <c r="P46" s="140">
        <f t="shared" ref="P46:P51" si="55">TRUNC($D$34*J46,2)</f>
        <v>0</v>
      </c>
      <c r="Q46" s="171">
        <v>2.7417909356787932E-3</v>
      </c>
    </row>
    <row r="47" spans="1:17" ht="38.25" x14ac:dyDescent="0.2">
      <c r="A47" s="168" t="s">
        <v>898</v>
      </c>
      <c r="B47" s="117" t="s">
        <v>346</v>
      </c>
      <c r="C47" s="118" t="s">
        <v>43</v>
      </c>
      <c r="D47" s="130">
        <v>14.79</v>
      </c>
      <c r="E47" s="129">
        <v>0.4</v>
      </c>
      <c r="F47" s="120">
        <v>0</v>
      </c>
      <c r="G47" s="120">
        <f t="shared" si="50"/>
        <v>0</v>
      </c>
      <c r="H47" s="120">
        <v>0</v>
      </c>
      <c r="I47" s="120">
        <v>0</v>
      </c>
      <c r="J47" s="140">
        <v>0</v>
      </c>
      <c r="K47" s="133">
        <v>5.91</v>
      </c>
      <c r="L47" s="120">
        <f t="shared" si="51"/>
        <v>0</v>
      </c>
      <c r="M47" s="120">
        <f t="shared" si="52"/>
        <v>0</v>
      </c>
      <c r="N47" s="120">
        <f t="shared" si="53"/>
        <v>0</v>
      </c>
      <c r="O47" s="120">
        <f t="shared" si="54"/>
        <v>0</v>
      </c>
      <c r="P47" s="140">
        <f t="shared" si="55"/>
        <v>0</v>
      </c>
      <c r="Q47" s="171">
        <v>8.6037180319648647E-6</v>
      </c>
    </row>
    <row r="48" spans="1:17" ht="38.25" x14ac:dyDescent="0.2">
      <c r="A48" s="168" t="s">
        <v>899</v>
      </c>
      <c r="B48" s="117" t="s">
        <v>348</v>
      </c>
      <c r="C48" s="118" t="s">
        <v>43</v>
      </c>
      <c r="D48" s="130">
        <v>14.18</v>
      </c>
      <c r="E48" s="129">
        <v>94.7</v>
      </c>
      <c r="F48" s="120">
        <v>0</v>
      </c>
      <c r="G48" s="120">
        <f t="shared" si="50"/>
        <v>0</v>
      </c>
      <c r="H48" s="120">
        <v>0</v>
      </c>
      <c r="I48" s="120">
        <v>0</v>
      </c>
      <c r="J48" s="140">
        <v>0</v>
      </c>
      <c r="K48" s="133">
        <v>1342.84</v>
      </c>
      <c r="L48" s="120">
        <f t="shared" si="51"/>
        <v>0</v>
      </c>
      <c r="M48" s="120">
        <f t="shared" si="52"/>
        <v>0</v>
      </c>
      <c r="N48" s="120">
        <f t="shared" si="53"/>
        <v>0</v>
      </c>
      <c r="O48" s="120">
        <f t="shared" si="54"/>
        <v>0</v>
      </c>
      <c r="P48" s="140">
        <f t="shared" si="55"/>
        <v>0</v>
      </c>
      <c r="Q48" s="171">
        <v>1.9548928463694925E-3</v>
      </c>
    </row>
    <row r="49" spans="1:17" ht="38.25" x14ac:dyDescent="0.2">
      <c r="A49" s="168" t="s">
        <v>900</v>
      </c>
      <c r="B49" s="117" t="s">
        <v>350</v>
      </c>
      <c r="C49" s="118" t="s">
        <v>43</v>
      </c>
      <c r="D49" s="130">
        <v>12.8</v>
      </c>
      <c r="E49" s="129">
        <v>367.9</v>
      </c>
      <c r="F49" s="120">
        <v>0</v>
      </c>
      <c r="G49" s="120">
        <f t="shared" si="50"/>
        <v>0</v>
      </c>
      <c r="H49" s="120">
        <v>0</v>
      </c>
      <c r="I49" s="120">
        <v>0</v>
      </c>
      <c r="J49" s="140">
        <v>0</v>
      </c>
      <c r="K49" s="133">
        <v>4709.12</v>
      </c>
      <c r="L49" s="120">
        <f t="shared" si="51"/>
        <v>0</v>
      </c>
      <c r="M49" s="120">
        <f t="shared" si="52"/>
        <v>0</v>
      </c>
      <c r="N49" s="120">
        <f t="shared" si="53"/>
        <v>0</v>
      </c>
      <c r="O49" s="120">
        <f t="shared" si="54"/>
        <v>0</v>
      </c>
      <c r="P49" s="140">
        <f t="shared" si="55"/>
        <v>0</v>
      </c>
      <c r="Q49" s="171">
        <v>6.8554891131449042E-3</v>
      </c>
    </row>
    <row r="50" spans="1:17" ht="38.25" x14ac:dyDescent="0.2">
      <c r="A50" s="168" t="s">
        <v>901</v>
      </c>
      <c r="B50" s="117" t="s">
        <v>879</v>
      </c>
      <c r="C50" s="118" t="s">
        <v>27</v>
      </c>
      <c r="D50" s="130">
        <v>512.07000000000005</v>
      </c>
      <c r="E50" s="129">
        <v>8.58</v>
      </c>
      <c r="F50" s="120">
        <v>0</v>
      </c>
      <c r="G50" s="120">
        <f t="shared" si="50"/>
        <v>0</v>
      </c>
      <c r="H50" s="120">
        <v>0</v>
      </c>
      <c r="I50" s="120">
        <v>0</v>
      </c>
      <c r="J50" s="140">
        <v>0</v>
      </c>
      <c r="K50" s="133">
        <v>4393.5600000000004</v>
      </c>
      <c r="L50" s="120">
        <f t="shared" si="51"/>
        <v>0</v>
      </c>
      <c r="M50" s="120">
        <f t="shared" si="52"/>
        <v>0</v>
      </c>
      <c r="N50" s="120">
        <f t="shared" si="53"/>
        <v>0</v>
      </c>
      <c r="O50" s="120">
        <f t="shared" si="54"/>
        <v>0</v>
      </c>
      <c r="P50" s="140">
        <f t="shared" si="55"/>
        <v>0</v>
      </c>
      <c r="Q50" s="171">
        <v>6.3961000670929866E-3</v>
      </c>
    </row>
    <row r="51" spans="1:17" ht="25.5" x14ac:dyDescent="0.2">
      <c r="A51" s="168" t="s">
        <v>902</v>
      </c>
      <c r="B51" s="117" t="s">
        <v>686</v>
      </c>
      <c r="C51" s="118" t="s">
        <v>27</v>
      </c>
      <c r="D51" s="130">
        <v>267.33999999999997</v>
      </c>
      <c r="E51" s="129">
        <v>8.58</v>
      </c>
      <c r="F51" s="120">
        <v>0</v>
      </c>
      <c r="G51" s="120">
        <f t="shared" si="50"/>
        <v>0</v>
      </c>
      <c r="H51" s="120">
        <v>0</v>
      </c>
      <c r="I51" s="120">
        <v>0</v>
      </c>
      <c r="J51" s="140">
        <v>0</v>
      </c>
      <c r="K51" s="133">
        <v>2293.77</v>
      </c>
      <c r="L51" s="120">
        <f t="shared" si="51"/>
        <v>0</v>
      </c>
      <c r="M51" s="120">
        <f t="shared" si="52"/>
        <v>0</v>
      </c>
      <c r="N51" s="120">
        <f t="shared" si="53"/>
        <v>0</v>
      </c>
      <c r="O51" s="120">
        <f t="shared" si="54"/>
        <v>0</v>
      </c>
      <c r="P51" s="140">
        <f t="shared" si="55"/>
        <v>0</v>
      </c>
      <c r="Q51" s="171">
        <v>3.3392470914010235E-3</v>
      </c>
    </row>
    <row r="52" spans="1:17" x14ac:dyDescent="0.2">
      <c r="A52" s="166" t="s">
        <v>693</v>
      </c>
      <c r="B52" s="5" t="s">
        <v>903</v>
      </c>
      <c r="C52" s="5"/>
      <c r="D52" s="167"/>
      <c r="E52" s="131"/>
      <c r="F52" s="6"/>
      <c r="G52" s="6"/>
      <c r="H52" s="6"/>
      <c r="I52" s="6"/>
      <c r="J52" s="128"/>
      <c r="K52" s="132">
        <v>5687.61</v>
      </c>
      <c r="L52" s="6"/>
      <c r="M52" s="6"/>
      <c r="N52" s="6"/>
      <c r="O52" s="6"/>
      <c r="P52" s="128"/>
      <c r="Q52" s="170">
        <v>8.2799649265285422E-3</v>
      </c>
    </row>
    <row r="53" spans="1:17" ht="38.25" x14ac:dyDescent="0.2">
      <c r="A53" s="168" t="s">
        <v>904</v>
      </c>
      <c r="B53" s="117" t="s">
        <v>906</v>
      </c>
      <c r="C53" s="118" t="s">
        <v>28</v>
      </c>
      <c r="D53" s="130">
        <v>40.770000000000003</v>
      </c>
      <c r="E53" s="129">
        <v>22.69</v>
      </c>
      <c r="F53" s="120">
        <v>0</v>
      </c>
      <c r="G53" s="120">
        <f t="shared" ref="G53:G58" si="56">SUM(F53)</f>
        <v>0</v>
      </c>
      <c r="H53" s="120">
        <v>0</v>
      </c>
      <c r="I53" s="120">
        <v>0</v>
      </c>
      <c r="J53" s="140">
        <v>0</v>
      </c>
      <c r="K53" s="133">
        <v>925.07</v>
      </c>
      <c r="L53" s="120">
        <f t="shared" ref="L53:L58" si="57">TRUNC(D53*F53,2)</f>
        <v>0</v>
      </c>
      <c r="M53" s="120">
        <f t="shared" ref="M53:M58" si="58">TRUNC($D$37*G53,2)</f>
        <v>0</v>
      </c>
      <c r="N53" s="120">
        <f t="shared" ref="N53:N58" si="59">TRUNC($D$34*H53,2)</f>
        <v>0</v>
      </c>
      <c r="O53" s="120">
        <f t="shared" ref="O53:O58" si="60">TRUNC($D$34*I53,2)</f>
        <v>0</v>
      </c>
      <c r="P53" s="140">
        <f t="shared" ref="P53:P58" si="61">TRUNC($D$34*J53,2)</f>
        <v>0</v>
      </c>
      <c r="Q53" s="171">
        <v>1.3467075194297357E-3</v>
      </c>
    </row>
    <row r="54" spans="1:17" ht="38.25" x14ac:dyDescent="0.2">
      <c r="A54" s="168" t="s">
        <v>907</v>
      </c>
      <c r="B54" s="117" t="s">
        <v>554</v>
      </c>
      <c r="C54" s="118" t="s">
        <v>27</v>
      </c>
      <c r="D54" s="130">
        <v>506.7</v>
      </c>
      <c r="E54" s="129">
        <v>3.8</v>
      </c>
      <c r="F54" s="120">
        <v>0</v>
      </c>
      <c r="G54" s="120">
        <f t="shared" si="56"/>
        <v>0</v>
      </c>
      <c r="H54" s="120">
        <v>0</v>
      </c>
      <c r="I54" s="120">
        <v>0</v>
      </c>
      <c r="J54" s="140">
        <v>0</v>
      </c>
      <c r="K54" s="133">
        <v>1925.46</v>
      </c>
      <c r="L54" s="120">
        <f t="shared" si="57"/>
        <v>0</v>
      </c>
      <c r="M54" s="120">
        <f t="shared" si="58"/>
        <v>0</v>
      </c>
      <c r="N54" s="120">
        <f t="shared" si="59"/>
        <v>0</v>
      </c>
      <c r="O54" s="120">
        <f t="shared" si="60"/>
        <v>0</v>
      </c>
      <c r="P54" s="140">
        <f t="shared" si="61"/>
        <v>0</v>
      </c>
      <c r="Q54" s="171">
        <v>2.8030651305967968E-3</v>
      </c>
    </row>
    <row r="55" spans="1:17" ht="25.5" x14ac:dyDescent="0.2">
      <c r="A55" s="168" t="s">
        <v>908</v>
      </c>
      <c r="B55" s="117" t="s">
        <v>686</v>
      </c>
      <c r="C55" s="118" t="s">
        <v>27</v>
      </c>
      <c r="D55" s="130">
        <v>267.33999999999997</v>
      </c>
      <c r="E55" s="129">
        <v>3.8</v>
      </c>
      <c r="F55" s="120">
        <v>0</v>
      </c>
      <c r="G55" s="120">
        <f t="shared" si="56"/>
        <v>0</v>
      </c>
      <c r="H55" s="120">
        <v>0</v>
      </c>
      <c r="I55" s="120">
        <v>0</v>
      </c>
      <c r="J55" s="140">
        <v>0</v>
      </c>
      <c r="K55" s="133">
        <v>1015.89</v>
      </c>
      <c r="L55" s="120">
        <f t="shared" si="57"/>
        <v>0</v>
      </c>
      <c r="M55" s="120">
        <f t="shared" si="58"/>
        <v>0</v>
      </c>
      <c r="N55" s="120">
        <f t="shared" si="59"/>
        <v>0</v>
      </c>
      <c r="O55" s="120">
        <f t="shared" si="60"/>
        <v>0</v>
      </c>
      <c r="P55" s="140">
        <f t="shared" si="61"/>
        <v>0</v>
      </c>
      <c r="Q55" s="171">
        <v>1.4789223538904884E-3</v>
      </c>
    </row>
    <row r="56" spans="1:17" ht="38.25" x14ac:dyDescent="0.2">
      <c r="A56" s="168" t="s">
        <v>909</v>
      </c>
      <c r="B56" s="117" t="s">
        <v>346</v>
      </c>
      <c r="C56" s="118" t="s">
        <v>43</v>
      </c>
      <c r="D56" s="130">
        <v>14.79</v>
      </c>
      <c r="E56" s="129">
        <v>52.3</v>
      </c>
      <c r="F56" s="120">
        <v>0</v>
      </c>
      <c r="G56" s="120">
        <f t="shared" si="56"/>
        <v>0</v>
      </c>
      <c r="H56" s="120">
        <v>0</v>
      </c>
      <c r="I56" s="120">
        <v>0</v>
      </c>
      <c r="J56" s="140">
        <v>0</v>
      </c>
      <c r="K56" s="133">
        <v>773.51</v>
      </c>
      <c r="L56" s="120">
        <f t="shared" si="57"/>
        <v>0</v>
      </c>
      <c r="M56" s="120">
        <f t="shared" si="58"/>
        <v>0</v>
      </c>
      <c r="N56" s="120">
        <f t="shared" si="59"/>
        <v>0</v>
      </c>
      <c r="O56" s="120">
        <f t="shared" si="60"/>
        <v>0</v>
      </c>
      <c r="P56" s="140">
        <f t="shared" si="61"/>
        <v>0</v>
      </c>
      <c r="Q56" s="171">
        <v>1.1260680092902103E-3</v>
      </c>
    </row>
    <row r="57" spans="1:17" ht="38.25" x14ac:dyDescent="0.2">
      <c r="A57" s="168" t="s">
        <v>910</v>
      </c>
      <c r="B57" s="117" t="s">
        <v>348</v>
      </c>
      <c r="C57" s="118" t="s">
        <v>43</v>
      </c>
      <c r="D57" s="130">
        <v>14.18</v>
      </c>
      <c r="E57" s="129">
        <v>51.3</v>
      </c>
      <c r="F57" s="120">
        <v>0</v>
      </c>
      <c r="G57" s="120">
        <f t="shared" si="56"/>
        <v>0</v>
      </c>
      <c r="H57" s="120">
        <v>0</v>
      </c>
      <c r="I57" s="120">
        <v>0</v>
      </c>
      <c r="J57" s="140">
        <v>0</v>
      </c>
      <c r="K57" s="133">
        <v>727.43</v>
      </c>
      <c r="L57" s="120">
        <f t="shared" si="57"/>
        <v>0</v>
      </c>
      <c r="M57" s="120">
        <f t="shared" si="58"/>
        <v>0</v>
      </c>
      <c r="N57" s="120">
        <f t="shared" si="59"/>
        <v>0</v>
      </c>
      <c r="O57" s="120">
        <f t="shared" si="60"/>
        <v>0</v>
      </c>
      <c r="P57" s="140">
        <f t="shared" si="61"/>
        <v>0</v>
      </c>
      <c r="Q57" s="171">
        <v>1.0589852128582405E-3</v>
      </c>
    </row>
    <row r="58" spans="1:17" ht="38.25" x14ac:dyDescent="0.2">
      <c r="A58" s="168" t="s">
        <v>911</v>
      </c>
      <c r="B58" s="117" t="s">
        <v>344</v>
      </c>
      <c r="C58" s="118" t="s">
        <v>43</v>
      </c>
      <c r="D58" s="130">
        <v>15.25</v>
      </c>
      <c r="E58" s="129">
        <v>21</v>
      </c>
      <c r="F58" s="120">
        <v>0</v>
      </c>
      <c r="G58" s="120">
        <f t="shared" si="56"/>
        <v>0</v>
      </c>
      <c r="H58" s="120">
        <v>0</v>
      </c>
      <c r="I58" s="120">
        <v>0</v>
      </c>
      <c r="J58" s="140">
        <v>0</v>
      </c>
      <c r="K58" s="133">
        <v>320.25</v>
      </c>
      <c r="L58" s="120">
        <f t="shared" si="57"/>
        <v>0</v>
      </c>
      <c r="M58" s="120">
        <f t="shared" si="58"/>
        <v>0</v>
      </c>
      <c r="N58" s="120">
        <f t="shared" si="59"/>
        <v>0</v>
      </c>
      <c r="O58" s="120">
        <f t="shared" si="60"/>
        <v>0</v>
      </c>
      <c r="P58" s="140">
        <f t="shared" si="61"/>
        <v>0</v>
      </c>
      <c r="Q58" s="171">
        <v>4.6621670046307072E-4</v>
      </c>
    </row>
    <row r="59" spans="1:17" x14ac:dyDescent="0.2">
      <c r="A59" s="166" t="s">
        <v>14</v>
      </c>
      <c r="B59" s="5" t="s">
        <v>844</v>
      </c>
      <c r="C59" s="5"/>
      <c r="D59" s="167"/>
      <c r="E59" s="131"/>
      <c r="F59" s="6"/>
      <c r="G59" s="6"/>
      <c r="H59" s="6"/>
      <c r="I59" s="6"/>
      <c r="J59" s="128"/>
      <c r="K59" s="132">
        <v>43740.13</v>
      </c>
      <c r="L59" s="6"/>
      <c r="M59" s="6"/>
      <c r="N59" s="6"/>
      <c r="O59" s="6"/>
      <c r="P59" s="128"/>
      <c r="Q59" s="170">
        <v>6.3676437428339658E-2</v>
      </c>
    </row>
    <row r="60" spans="1:17" ht="38.25" x14ac:dyDescent="0.2">
      <c r="A60" s="168" t="s">
        <v>694</v>
      </c>
      <c r="B60" s="117" t="s">
        <v>913</v>
      </c>
      <c r="C60" s="118" t="s">
        <v>28</v>
      </c>
      <c r="D60" s="130">
        <v>53.78</v>
      </c>
      <c r="E60" s="129">
        <v>148.44999999999999</v>
      </c>
      <c r="F60" s="120">
        <v>0</v>
      </c>
      <c r="G60" s="120">
        <f t="shared" ref="G60:G64" si="62">SUM(F60)</f>
        <v>0</v>
      </c>
      <c r="H60" s="120">
        <v>0</v>
      </c>
      <c r="I60" s="120">
        <v>0</v>
      </c>
      <c r="J60" s="140">
        <v>0</v>
      </c>
      <c r="K60" s="133">
        <v>7983.64</v>
      </c>
      <c r="L60" s="120">
        <f t="shared" ref="L60:L64" si="63">TRUNC(D60*F60,2)</f>
        <v>0</v>
      </c>
      <c r="M60" s="120">
        <f t="shared" ref="M60:M64" si="64">TRUNC($D$37*G60,2)</f>
        <v>0</v>
      </c>
      <c r="N60" s="120">
        <f t="shared" ref="N60:N64" si="65">TRUNC($D$34*H60,2)</f>
        <v>0</v>
      </c>
      <c r="O60" s="120">
        <f t="shared" ref="O60:O64" si="66">TRUNC($D$34*I60,2)</f>
        <v>0</v>
      </c>
      <c r="P60" s="140">
        <f t="shared" ref="P60:P64" si="67">TRUNC($D$34*J60,2)</f>
        <v>0</v>
      </c>
      <c r="Q60" s="171">
        <v>1.1622502102997628E-2</v>
      </c>
    </row>
    <row r="61" spans="1:17" ht="38.25" x14ac:dyDescent="0.2">
      <c r="A61" s="168" t="s">
        <v>695</v>
      </c>
      <c r="B61" s="117" t="s">
        <v>915</v>
      </c>
      <c r="C61" s="118" t="s">
        <v>28</v>
      </c>
      <c r="D61" s="130">
        <v>182.68</v>
      </c>
      <c r="E61" s="129">
        <v>191.54</v>
      </c>
      <c r="F61" s="120">
        <v>0</v>
      </c>
      <c r="G61" s="120">
        <f t="shared" si="62"/>
        <v>0</v>
      </c>
      <c r="H61" s="120">
        <v>0</v>
      </c>
      <c r="I61" s="120">
        <v>0</v>
      </c>
      <c r="J61" s="140">
        <v>0</v>
      </c>
      <c r="K61" s="133">
        <v>34990.519999999997</v>
      </c>
      <c r="L61" s="120">
        <f t="shared" si="63"/>
        <v>0</v>
      </c>
      <c r="M61" s="120">
        <f t="shared" si="64"/>
        <v>0</v>
      </c>
      <c r="N61" s="120">
        <f t="shared" si="65"/>
        <v>0</v>
      </c>
      <c r="O61" s="120">
        <f t="shared" si="66"/>
        <v>0</v>
      </c>
      <c r="P61" s="140">
        <f t="shared" si="67"/>
        <v>0</v>
      </c>
      <c r="Q61" s="171">
        <v>5.0938843971544377E-2</v>
      </c>
    </row>
    <row r="62" spans="1:17" ht="25.5" x14ac:dyDescent="0.2">
      <c r="A62" s="168" t="s">
        <v>696</v>
      </c>
      <c r="B62" s="117" t="s">
        <v>917</v>
      </c>
      <c r="C62" s="118" t="s">
        <v>26</v>
      </c>
      <c r="D62" s="130">
        <v>47.82</v>
      </c>
      <c r="E62" s="129">
        <v>2.12</v>
      </c>
      <c r="F62" s="120">
        <v>0</v>
      </c>
      <c r="G62" s="120">
        <f t="shared" si="62"/>
        <v>0</v>
      </c>
      <c r="H62" s="120">
        <v>0</v>
      </c>
      <c r="I62" s="120">
        <v>0</v>
      </c>
      <c r="J62" s="140">
        <v>0</v>
      </c>
      <c r="K62" s="133">
        <v>101.37</v>
      </c>
      <c r="L62" s="120">
        <f t="shared" si="63"/>
        <v>0</v>
      </c>
      <c r="M62" s="120">
        <f t="shared" si="64"/>
        <v>0</v>
      </c>
      <c r="N62" s="120">
        <f t="shared" si="65"/>
        <v>0</v>
      </c>
      <c r="O62" s="120">
        <f t="shared" si="66"/>
        <v>0</v>
      </c>
      <c r="P62" s="140">
        <f t="shared" si="67"/>
        <v>0</v>
      </c>
      <c r="Q62" s="171">
        <v>1.4757341741121461E-4</v>
      </c>
    </row>
    <row r="63" spans="1:17" ht="25.5" x14ac:dyDescent="0.2">
      <c r="A63" s="168" t="s">
        <v>697</v>
      </c>
      <c r="B63" s="117" t="s">
        <v>919</v>
      </c>
      <c r="C63" s="118" t="s">
        <v>26</v>
      </c>
      <c r="D63" s="130">
        <v>35.44</v>
      </c>
      <c r="E63" s="129">
        <v>15.95</v>
      </c>
      <c r="F63" s="120">
        <v>0</v>
      </c>
      <c r="G63" s="120">
        <f t="shared" si="62"/>
        <v>0</v>
      </c>
      <c r="H63" s="120">
        <v>0</v>
      </c>
      <c r="I63" s="120">
        <v>0</v>
      </c>
      <c r="J63" s="140">
        <v>0</v>
      </c>
      <c r="K63" s="133">
        <v>565.26</v>
      </c>
      <c r="L63" s="120">
        <f t="shared" si="63"/>
        <v>0</v>
      </c>
      <c r="M63" s="120">
        <f t="shared" si="64"/>
        <v>0</v>
      </c>
      <c r="N63" s="120">
        <f t="shared" si="65"/>
        <v>0</v>
      </c>
      <c r="O63" s="120">
        <f t="shared" si="66"/>
        <v>0</v>
      </c>
      <c r="P63" s="140">
        <f t="shared" si="67"/>
        <v>0</v>
      </c>
      <c r="Q63" s="171">
        <v>8.2289977237706593E-4</v>
      </c>
    </row>
    <row r="64" spans="1:17" ht="25.5" x14ac:dyDescent="0.2">
      <c r="A64" s="168" t="s">
        <v>920</v>
      </c>
      <c r="B64" s="117" t="s">
        <v>922</v>
      </c>
      <c r="C64" s="118" t="s">
        <v>26</v>
      </c>
      <c r="D64" s="130">
        <v>46.86</v>
      </c>
      <c r="E64" s="129">
        <v>2.12</v>
      </c>
      <c r="F64" s="120">
        <v>0</v>
      </c>
      <c r="G64" s="120">
        <f t="shared" si="62"/>
        <v>0</v>
      </c>
      <c r="H64" s="120">
        <v>0</v>
      </c>
      <c r="I64" s="120">
        <v>0</v>
      </c>
      <c r="J64" s="140">
        <v>0</v>
      </c>
      <c r="K64" s="133">
        <v>99.34</v>
      </c>
      <c r="L64" s="120">
        <f t="shared" si="63"/>
        <v>0</v>
      </c>
      <c r="M64" s="120">
        <f t="shared" si="64"/>
        <v>0</v>
      </c>
      <c r="N64" s="120">
        <f t="shared" si="65"/>
        <v>0</v>
      </c>
      <c r="O64" s="120">
        <f t="shared" si="66"/>
        <v>0</v>
      </c>
      <c r="P64" s="140">
        <f t="shared" si="67"/>
        <v>0</v>
      </c>
      <c r="Q64" s="171">
        <v>1.4461816400937219E-4</v>
      </c>
    </row>
    <row r="65" spans="1:17" x14ac:dyDescent="0.2">
      <c r="A65" s="166" t="s">
        <v>292</v>
      </c>
      <c r="B65" s="5" t="s">
        <v>286</v>
      </c>
      <c r="C65" s="5"/>
      <c r="D65" s="167"/>
      <c r="E65" s="131"/>
      <c r="F65" s="6"/>
      <c r="G65" s="6"/>
      <c r="H65" s="6"/>
      <c r="I65" s="6"/>
      <c r="J65" s="128"/>
      <c r="K65" s="132">
        <v>9046.44</v>
      </c>
      <c r="L65" s="6"/>
      <c r="M65" s="6"/>
      <c r="N65" s="6"/>
      <c r="O65" s="6"/>
      <c r="P65" s="128"/>
      <c r="Q65" s="170">
        <v>1.3169715558898178E-2</v>
      </c>
    </row>
    <row r="66" spans="1:17" x14ac:dyDescent="0.2">
      <c r="A66" s="166" t="s">
        <v>698</v>
      </c>
      <c r="B66" s="5" t="s">
        <v>923</v>
      </c>
      <c r="C66" s="5"/>
      <c r="D66" s="167"/>
      <c r="E66" s="131"/>
      <c r="F66" s="6"/>
      <c r="G66" s="6"/>
      <c r="H66" s="6"/>
      <c r="I66" s="6"/>
      <c r="J66" s="128"/>
      <c r="K66" s="132">
        <v>9046.44</v>
      </c>
      <c r="L66" s="6"/>
      <c r="M66" s="6"/>
      <c r="N66" s="6"/>
      <c r="O66" s="6"/>
      <c r="P66" s="128"/>
      <c r="Q66" s="170">
        <v>1.3169715558898178E-2</v>
      </c>
    </row>
    <row r="67" spans="1:17" ht="38.25" x14ac:dyDescent="0.2">
      <c r="A67" s="168" t="s">
        <v>924</v>
      </c>
      <c r="B67" s="117" t="s">
        <v>306</v>
      </c>
      <c r="C67" s="118" t="s">
        <v>28</v>
      </c>
      <c r="D67" s="130">
        <v>1007.9</v>
      </c>
      <c r="E67" s="129">
        <v>1.49</v>
      </c>
      <c r="F67" s="120">
        <v>0</v>
      </c>
      <c r="G67" s="120">
        <f t="shared" ref="G67:G68" si="68">SUM(F67)</f>
        <v>0</v>
      </c>
      <c r="H67" s="120">
        <v>0</v>
      </c>
      <c r="I67" s="120">
        <v>0</v>
      </c>
      <c r="J67" s="140">
        <v>0</v>
      </c>
      <c r="K67" s="133">
        <v>1501.77</v>
      </c>
      <c r="L67" s="120">
        <f t="shared" ref="L67:L68" si="69">TRUNC(D67*F67,2)</f>
        <v>0</v>
      </c>
      <c r="M67" s="120">
        <f t="shared" ref="M67:M68" si="70">TRUNC($D$37*G67,2)</f>
        <v>0</v>
      </c>
      <c r="N67" s="120">
        <f t="shared" ref="N67:N68" si="71">TRUNC($D$34*H67,2)</f>
        <v>0</v>
      </c>
      <c r="O67" s="120">
        <f t="shared" ref="O67:O68" si="72">TRUNC($D$34*I67,2)</f>
        <v>0</v>
      </c>
      <c r="P67" s="140">
        <f t="shared" ref="P67:P68" si="73">TRUNC($D$34*J67,2)</f>
        <v>0</v>
      </c>
      <c r="Q67" s="171">
        <v>2.186261527726544E-3</v>
      </c>
    </row>
    <row r="68" spans="1:17" ht="25.5" x14ac:dyDescent="0.2">
      <c r="A68" s="168" t="s">
        <v>925</v>
      </c>
      <c r="B68" s="117" t="s">
        <v>927</v>
      </c>
      <c r="C68" s="118" t="s">
        <v>28</v>
      </c>
      <c r="D68" s="130">
        <v>271.88</v>
      </c>
      <c r="E68" s="129">
        <v>27.75</v>
      </c>
      <c r="F68" s="120">
        <v>0</v>
      </c>
      <c r="G68" s="120">
        <f t="shared" si="68"/>
        <v>0</v>
      </c>
      <c r="H68" s="120">
        <v>0</v>
      </c>
      <c r="I68" s="120">
        <v>0</v>
      </c>
      <c r="J68" s="140">
        <v>0</v>
      </c>
      <c r="K68" s="133">
        <v>7544.67</v>
      </c>
      <c r="L68" s="120">
        <f t="shared" si="69"/>
        <v>0</v>
      </c>
      <c r="M68" s="120">
        <f t="shared" si="70"/>
        <v>0</v>
      </c>
      <c r="N68" s="120">
        <f t="shared" si="71"/>
        <v>0</v>
      </c>
      <c r="O68" s="120">
        <f t="shared" si="72"/>
        <v>0</v>
      </c>
      <c r="P68" s="140">
        <f t="shared" si="73"/>
        <v>0</v>
      </c>
      <c r="Q68" s="171">
        <v>1.0983454031171635E-2</v>
      </c>
    </row>
    <row r="69" spans="1:17" x14ac:dyDescent="0.2">
      <c r="A69" s="166" t="s">
        <v>662</v>
      </c>
      <c r="B69" s="5" t="s">
        <v>845</v>
      </c>
      <c r="C69" s="5"/>
      <c r="D69" s="167"/>
      <c r="E69" s="131"/>
      <c r="F69" s="6"/>
      <c r="G69" s="6"/>
      <c r="H69" s="6"/>
      <c r="I69" s="6"/>
      <c r="J69" s="128"/>
      <c r="K69" s="132">
        <v>178989.83</v>
      </c>
      <c r="L69" s="6"/>
      <c r="M69" s="6"/>
      <c r="N69" s="6"/>
      <c r="O69" s="6"/>
      <c r="P69" s="128"/>
      <c r="Q69" s="170">
        <v>0.26057157832645106</v>
      </c>
    </row>
    <row r="70" spans="1:17" x14ac:dyDescent="0.2">
      <c r="A70" s="166" t="s">
        <v>699</v>
      </c>
      <c r="B70" s="5" t="s">
        <v>928</v>
      </c>
      <c r="C70" s="5"/>
      <c r="D70" s="167"/>
      <c r="E70" s="131"/>
      <c r="F70" s="6"/>
      <c r="G70" s="6"/>
      <c r="H70" s="6"/>
      <c r="I70" s="6"/>
      <c r="J70" s="128"/>
      <c r="K70" s="132">
        <v>178989.83</v>
      </c>
      <c r="L70" s="6"/>
      <c r="M70" s="6"/>
      <c r="N70" s="6"/>
      <c r="O70" s="6"/>
      <c r="P70" s="128"/>
      <c r="Q70" s="170">
        <v>0.26057157832645106</v>
      </c>
    </row>
    <row r="71" spans="1:17" ht="51" x14ac:dyDescent="0.2">
      <c r="A71" s="168" t="s">
        <v>929</v>
      </c>
      <c r="B71" s="117" t="s">
        <v>931</v>
      </c>
      <c r="C71" s="118" t="s">
        <v>43</v>
      </c>
      <c r="D71" s="130">
        <v>23.05</v>
      </c>
      <c r="E71" s="129">
        <v>4972</v>
      </c>
      <c r="F71" s="120">
        <v>0</v>
      </c>
      <c r="G71" s="120">
        <f t="shared" ref="G71:G75" si="74">SUM(F71)</f>
        <v>0</v>
      </c>
      <c r="H71" s="120">
        <v>0</v>
      </c>
      <c r="I71" s="120">
        <v>0</v>
      </c>
      <c r="J71" s="140">
        <v>0</v>
      </c>
      <c r="K71" s="133">
        <v>114604.6</v>
      </c>
      <c r="L71" s="120">
        <f t="shared" ref="L71:L75" si="75">TRUNC(D71*F71,2)</f>
        <v>0</v>
      </c>
      <c r="M71" s="120">
        <f t="shared" ref="M71:M75" si="76">TRUNC($D$37*G71,2)</f>
        <v>0</v>
      </c>
      <c r="N71" s="120">
        <f t="shared" ref="N71:N75" si="77">TRUNC($D$34*H71,2)</f>
        <v>0</v>
      </c>
      <c r="O71" s="120">
        <f t="shared" ref="O71:O75" si="78">TRUNC($D$34*I71,2)</f>
        <v>0</v>
      </c>
      <c r="P71" s="140">
        <f t="shared" ref="P71:P75" si="79">TRUNC($D$34*J71,2)</f>
        <v>0</v>
      </c>
      <c r="Q71" s="171">
        <v>0.16684021380137404</v>
      </c>
    </row>
    <row r="72" spans="1:17" ht="25.5" x14ac:dyDescent="0.2">
      <c r="A72" s="168" t="s">
        <v>932</v>
      </c>
      <c r="B72" s="117" t="s">
        <v>934</v>
      </c>
      <c r="C72" s="118" t="s">
        <v>28</v>
      </c>
      <c r="D72" s="130">
        <v>81.5</v>
      </c>
      <c r="E72" s="129">
        <v>690.98</v>
      </c>
      <c r="F72" s="120">
        <v>0</v>
      </c>
      <c r="G72" s="120">
        <f t="shared" si="74"/>
        <v>0</v>
      </c>
      <c r="H72" s="120">
        <v>0</v>
      </c>
      <c r="I72" s="120">
        <v>0</v>
      </c>
      <c r="J72" s="140">
        <v>0</v>
      </c>
      <c r="K72" s="133">
        <v>56314.87</v>
      </c>
      <c r="L72" s="120">
        <f t="shared" si="75"/>
        <v>0</v>
      </c>
      <c r="M72" s="120">
        <f t="shared" si="76"/>
        <v>0</v>
      </c>
      <c r="N72" s="120">
        <f t="shared" si="77"/>
        <v>0</v>
      </c>
      <c r="O72" s="120">
        <f t="shared" si="78"/>
        <v>0</v>
      </c>
      <c r="P72" s="140">
        <f t="shared" si="79"/>
        <v>0</v>
      </c>
      <c r="Q72" s="171">
        <v>8.1982616326016444E-2</v>
      </c>
    </row>
    <row r="73" spans="1:17" ht="51" x14ac:dyDescent="0.2">
      <c r="A73" s="168" t="s">
        <v>935</v>
      </c>
      <c r="B73" s="117" t="s">
        <v>937</v>
      </c>
      <c r="C73" s="118" t="s">
        <v>26</v>
      </c>
      <c r="D73" s="130">
        <v>178.62</v>
      </c>
      <c r="E73" s="129">
        <v>36</v>
      </c>
      <c r="F73" s="120">
        <v>0</v>
      </c>
      <c r="G73" s="120">
        <f t="shared" si="74"/>
        <v>0</v>
      </c>
      <c r="H73" s="120">
        <v>0</v>
      </c>
      <c r="I73" s="120">
        <v>0</v>
      </c>
      <c r="J73" s="140">
        <v>0</v>
      </c>
      <c r="K73" s="133">
        <v>6430.32</v>
      </c>
      <c r="L73" s="120">
        <f t="shared" si="75"/>
        <v>0</v>
      </c>
      <c r="M73" s="120">
        <f t="shared" si="76"/>
        <v>0</v>
      </c>
      <c r="N73" s="120">
        <f t="shared" si="77"/>
        <v>0</v>
      </c>
      <c r="O73" s="120">
        <f t="shared" si="78"/>
        <v>0</v>
      </c>
      <c r="P73" s="140">
        <f t="shared" si="79"/>
        <v>0</v>
      </c>
      <c r="Q73" s="171">
        <v>9.3611946083425237E-3</v>
      </c>
    </row>
    <row r="74" spans="1:17" ht="25.5" x14ac:dyDescent="0.2">
      <c r="A74" s="168" t="s">
        <v>938</v>
      </c>
      <c r="B74" s="117" t="s">
        <v>739</v>
      </c>
      <c r="C74" s="118" t="s">
        <v>28</v>
      </c>
      <c r="D74" s="130">
        <v>37.57</v>
      </c>
      <c r="E74" s="129">
        <v>6.48</v>
      </c>
      <c r="F74" s="120">
        <v>0</v>
      </c>
      <c r="G74" s="120">
        <f t="shared" si="74"/>
        <v>0</v>
      </c>
      <c r="H74" s="120">
        <v>0</v>
      </c>
      <c r="I74" s="120">
        <v>0</v>
      </c>
      <c r="J74" s="140">
        <v>0</v>
      </c>
      <c r="K74" s="133">
        <v>243.45</v>
      </c>
      <c r="L74" s="120">
        <f t="shared" si="75"/>
        <v>0</v>
      </c>
      <c r="M74" s="120">
        <f t="shared" si="76"/>
        <v>0</v>
      </c>
      <c r="N74" s="120">
        <f t="shared" si="77"/>
        <v>0</v>
      </c>
      <c r="O74" s="120">
        <f t="shared" si="78"/>
        <v>0</v>
      </c>
      <c r="P74" s="140">
        <f t="shared" si="79"/>
        <v>0</v>
      </c>
      <c r="Q74" s="171">
        <v>3.544120397431212E-4</v>
      </c>
    </row>
    <row r="75" spans="1:17" ht="25.5" x14ac:dyDescent="0.2">
      <c r="A75" s="168" t="s">
        <v>939</v>
      </c>
      <c r="B75" s="117" t="s">
        <v>941</v>
      </c>
      <c r="C75" s="118" t="s">
        <v>28</v>
      </c>
      <c r="D75" s="130">
        <v>47.96</v>
      </c>
      <c r="E75" s="129">
        <v>29.12</v>
      </c>
      <c r="F75" s="120">
        <v>0</v>
      </c>
      <c r="G75" s="120">
        <f t="shared" si="74"/>
        <v>0</v>
      </c>
      <c r="H75" s="120">
        <v>0</v>
      </c>
      <c r="I75" s="120">
        <v>0</v>
      </c>
      <c r="J75" s="140">
        <v>0</v>
      </c>
      <c r="K75" s="133">
        <v>1396.59</v>
      </c>
      <c r="L75" s="120">
        <f t="shared" si="75"/>
        <v>0</v>
      </c>
      <c r="M75" s="120">
        <f t="shared" si="76"/>
        <v>0</v>
      </c>
      <c r="N75" s="120">
        <f t="shared" si="77"/>
        <v>0</v>
      </c>
      <c r="O75" s="120">
        <f t="shared" si="78"/>
        <v>0</v>
      </c>
      <c r="P75" s="140">
        <f t="shared" si="79"/>
        <v>0</v>
      </c>
      <c r="Q75" s="171">
        <v>2.0331415509749259E-3</v>
      </c>
    </row>
    <row r="76" spans="1:17" x14ac:dyDescent="0.2">
      <c r="A76" s="166" t="s">
        <v>663</v>
      </c>
      <c r="B76" s="5" t="s">
        <v>846</v>
      </c>
      <c r="C76" s="5"/>
      <c r="D76" s="167"/>
      <c r="E76" s="131"/>
      <c r="F76" s="6"/>
      <c r="G76" s="6"/>
      <c r="H76" s="6"/>
      <c r="I76" s="6"/>
      <c r="J76" s="128"/>
      <c r="K76" s="132">
        <v>18297.47</v>
      </c>
      <c r="L76" s="6"/>
      <c r="M76" s="6"/>
      <c r="N76" s="6"/>
      <c r="O76" s="6"/>
      <c r="P76" s="128"/>
      <c r="Q76" s="170">
        <v>2.6637271163847065E-2</v>
      </c>
    </row>
    <row r="77" spans="1:17" ht="38.25" x14ac:dyDescent="0.2">
      <c r="A77" s="168" t="s">
        <v>700</v>
      </c>
      <c r="B77" s="117" t="s">
        <v>943</v>
      </c>
      <c r="C77" s="118" t="s">
        <v>28</v>
      </c>
      <c r="D77" s="130">
        <v>4.13</v>
      </c>
      <c r="E77" s="129">
        <v>463.11</v>
      </c>
      <c r="F77" s="120">
        <v>0</v>
      </c>
      <c r="G77" s="120">
        <f t="shared" ref="G77:G78" si="80">SUM(F77)</f>
        <v>0</v>
      </c>
      <c r="H77" s="120">
        <v>0</v>
      </c>
      <c r="I77" s="120">
        <v>0</v>
      </c>
      <c r="J77" s="140">
        <v>0</v>
      </c>
      <c r="K77" s="133">
        <v>1912.64</v>
      </c>
      <c r="L77" s="120">
        <f t="shared" ref="L77:L78" si="81">TRUNC(D77*F77,2)</f>
        <v>0</v>
      </c>
      <c r="M77" s="120">
        <f t="shared" ref="M77:M78" si="82">TRUNC($D$37*G77,2)</f>
        <v>0</v>
      </c>
      <c r="N77" s="120">
        <f t="shared" ref="N77:N78" si="83">TRUNC($D$34*H77,2)</f>
        <v>0</v>
      </c>
      <c r="O77" s="120">
        <f t="shared" ref="O77:O78" si="84">TRUNC($D$34*I77,2)</f>
        <v>0</v>
      </c>
      <c r="P77" s="140">
        <f t="shared" ref="P77:P78" si="85">TRUNC($D$34*J77,2)</f>
        <v>0</v>
      </c>
      <c r="Q77" s="171">
        <v>2.7844019046797427E-3</v>
      </c>
    </row>
    <row r="78" spans="1:17" ht="51" x14ac:dyDescent="0.2">
      <c r="A78" s="168" t="s">
        <v>701</v>
      </c>
      <c r="B78" s="117" t="s">
        <v>460</v>
      </c>
      <c r="C78" s="118" t="s">
        <v>28</v>
      </c>
      <c r="D78" s="130">
        <v>35.380000000000003</v>
      </c>
      <c r="E78" s="129">
        <v>463.11</v>
      </c>
      <c r="F78" s="120">
        <v>0</v>
      </c>
      <c r="G78" s="120">
        <f t="shared" si="80"/>
        <v>0</v>
      </c>
      <c r="H78" s="120">
        <v>0</v>
      </c>
      <c r="I78" s="120">
        <v>0</v>
      </c>
      <c r="J78" s="140">
        <v>0</v>
      </c>
      <c r="K78" s="133">
        <v>16384.830000000002</v>
      </c>
      <c r="L78" s="120">
        <f t="shared" si="81"/>
        <v>0</v>
      </c>
      <c r="M78" s="120">
        <f t="shared" si="82"/>
        <v>0</v>
      </c>
      <c r="N78" s="120">
        <f t="shared" si="83"/>
        <v>0</v>
      </c>
      <c r="O78" s="120">
        <f t="shared" si="84"/>
        <v>0</v>
      </c>
      <c r="P78" s="140">
        <f t="shared" si="85"/>
        <v>0</v>
      </c>
      <c r="Q78" s="171">
        <v>2.3852869259167322E-2</v>
      </c>
    </row>
    <row r="79" spans="1:17" x14ac:dyDescent="0.2">
      <c r="A79" s="166" t="s">
        <v>664</v>
      </c>
      <c r="B79" s="5" t="s">
        <v>847</v>
      </c>
      <c r="C79" s="5"/>
      <c r="D79" s="167"/>
      <c r="E79" s="131"/>
      <c r="F79" s="6"/>
      <c r="G79" s="6"/>
      <c r="H79" s="6"/>
      <c r="I79" s="6"/>
      <c r="J79" s="128"/>
      <c r="K79" s="132">
        <v>156824.76999999999</v>
      </c>
      <c r="L79" s="6"/>
      <c r="M79" s="6"/>
      <c r="N79" s="6"/>
      <c r="O79" s="6"/>
      <c r="P79" s="128"/>
      <c r="Q79" s="170">
        <v>0.22830390888455881</v>
      </c>
    </row>
    <row r="80" spans="1:17" ht="25.5" x14ac:dyDescent="0.2">
      <c r="A80" s="168" t="s">
        <v>704</v>
      </c>
      <c r="B80" s="117" t="s">
        <v>945</v>
      </c>
      <c r="C80" s="118" t="s">
        <v>27</v>
      </c>
      <c r="D80" s="130">
        <v>20.41</v>
      </c>
      <c r="E80" s="129">
        <v>450.65</v>
      </c>
      <c r="F80" s="120">
        <v>0</v>
      </c>
      <c r="G80" s="120">
        <f t="shared" ref="G80:G86" si="86">SUM(F80)</f>
        <v>0</v>
      </c>
      <c r="H80" s="120">
        <v>0</v>
      </c>
      <c r="I80" s="120">
        <v>0</v>
      </c>
      <c r="J80" s="140">
        <v>0</v>
      </c>
      <c r="K80" s="133">
        <v>9197.76</v>
      </c>
      <c r="L80" s="120">
        <f t="shared" ref="L80:L81" si="87">TRUNC(D80*F80,2)</f>
        <v>0</v>
      </c>
      <c r="M80" s="120">
        <f t="shared" ref="M80:M81" si="88">TRUNC($D$37*G80,2)</f>
        <v>0</v>
      </c>
      <c r="N80" s="120">
        <f t="shared" ref="N80:N81" si="89">TRUNC($D$34*H80,2)</f>
        <v>0</v>
      </c>
      <c r="O80" s="120">
        <f t="shared" ref="O80:O81" si="90">TRUNC($D$34*I80,2)</f>
        <v>0</v>
      </c>
      <c r="P80" s="140">
        <f t="shared" ref="P80:P81" si="91">TRUNC($D$34*J80,2)</f>
        <v>0</v>
      </c>
      <c r="Q80" s="171">
        <v>1.3390005679472954E-2</v>
      </c>
    </row>
    <row r="81" spans="1:17" ht="25.5" x14ac:dyDescent="0.2">
      <c r="A81" s="168" t="s">
        <v>705</v>
      </c>
      <c r="B81" s="117" t="s">
        <v>297</v>
      </c>
      <c r="C81" s="118" t="s">
        <v>27</v>
      </c>
      <c r="D81" s="130">
        <v>623.45000000000005</v>
      </c>
      <c r="E81" s="129">
        <v>22.53</v>
      </c>
      <c r="F81" s="120">
        <v>0</v>
      </c>
      <c r="G81" s="120">
        <f t="shared" si="86"/>
        <v>0</v>
      </c>
      <c r="H81" s="120">
        <v>0</v>
      </c>
      <c r="I81" s="120">
        <v>0</v>
      </c>
      <c r="J81" s="140">
        <v>0</v>
      </c>
      <c r="K81" s="133">
        <v>14046.32</v>
      </c>
      <c r="L81" s="120">
        <f t="shared" si="87"/>
        <v>0</v>
      </c>
      <c r="M81" s="120">
        <f t="shared" si="88"/>
        <v>0</v>
      </c>
      <c r="N81" s="120">
        <f t="shared" si="89"/>
        <v>0</v>
      </c>
      <c r="O81" s="120">
        <f t="shared" si="90"/>
        <v>0</v>
      </c>
      <c r="P81" s="140">
        <f t="shared" si="91"/>
        <v>0</v>
      </c>
      <c r="Q81" s="171">
        <v>2.0448490129737516E-2</v>
      </c>
    </row>
    <row r="82" spans="1:17" ht="38.25" x14ac:dyDescent="0.2">
      <c r="A82" s="168" t="s">
        <v>706</v>
      </c>
      <c r="B82" s="117" t="s">
        <v>947</v>
      </c>
      <c r="C82" s="118" t="s">
        <v>28</v>
      </c>
      <c r="D82" s="130">
        <v>114.37</v>
      </c>
      <c r="E82" s="129">
        <v>6.48</v>
      </c>
      <c r="F82" s="120">
        <v>0</v>
      </c>
      <c r="G82" s="120">
        <f t="shared" si="86"/>
        <v>0</v>
      </c>
      <c r="H82" s="120">
        <v>0</v>
      </c>
      <c r="I82" s="120">
        <v>0</v>
      </c>
      <c r="J82" s="140">
        <v>0</v>
      </c>
      <c r="K82" s="133">
        <v>741.11</v>
      </c>
      <c r="L82" s="120">
        <f t="shared" ref="L82:L87" si="92">TRUNC(D82*F82,2)</f>
        <v>0</v>
      </c>
      <c r="M82" s="120">
        <f t="shared" ref="M82:M87" si="93">TRUNC($D$37*G82,2)</f>
        <v>0</v>
      </c>
      <c r="N82" s="120">
        <f t="shared" ref="N82:N87" si="94">TRUNC($D$34*H82,2)</f>
        <v>0</v>
      </c>
      <c r="O82" s="120">
        <f t="shared" ref="O82:O87" si="95">TRUNC($D$34*I82,2)</f>
        <v>0</v>
      </c>
      <c r="P82" s="140">
        <f t="shared" ref="P82:P87" si="96">TRUNC($D$34*J82,2)</f>
        <v>0</v>
      </c>
      <c r="Q82" s="171">
        <v>1.0789004180489815E-3</v>
      </c>
    </row>
    <row r="83" spans="1:17" ht="25.5" x14ac:dyDescent="0.2">
      <c r="A83" s="168" t="s">
        <v>707</v>
      </c>
      <c r="B83" s="117" t="s">
        <v>949</v>
      </c>
      <c r="C83" s="118" t="s">
        <v>28</v>
      </c>
      <c r="D83" s="130">
        <v>109.36</v>
      </c>
      <c r="E83" s="129">
        <v>450.65</v>
      </c>
      <c r="F83" s="120">
        <v>0</v>
      </c>
      <c r="G83" s="120">
        <f t="shared" si="86"/>
        <v>0</v>
      </c>
      <c r="H83" s="120">
        <v>0</v>
      </c>
      <c r="I83" s="120">
        <v>0</v>
      </c>
      <c r="J83" s="140">
        <v>0</v>
      </c>
      <c r="K83" s="133">
        <v>49283.08</v>
      </c>
      <c r="L83" s="120">
        <f t="shared" si="92"/>
        <v>0</v>
      </c>
      <c r="M83" s="120">
        <f t="shared" si="93"/>
        <v>0</v>
      </c>
      <c r="N83" s="120">
        <f t="shared" si="94"/>
        <v>0</v>
      </c>
      <c r="O83" s="120">
        <f t="shared" si="95"/>
        <v>0</v>
      </c>
      <c r="P83" s="140">
        <f t="shared" si="96"/>
        <v>0</v>
      </c>
      <c r="Q83" s="171">
        <v>7.1745807794715233E-2</v>
      </c>
    </row>
    <row r="84" spans="1:17" ht="38.25" x14ac:dyDescent="0.2">
      <c r="A84" s="168" t="s">
        <v>708</v>
      </c>
      <c r="B84" s="117" t="s">
        <v>951</v>
      </c>
      <c r="C84" s="118" t="s">
        <v>28</v>
      </c>
      <c r="D84" s="130">
        <v>115.42</v>
      </c>
      <c r="E84" s="129">
        <v>450.65</v>
      </c>
      <c r="F84" s="120">
        <v>0</v>
      </c>
      <c r="G84" s="120">
        <f t="shared" si="86"/>
        <v>0</v>
      </c>
      <c r="H84" s="120">
        <v>0</v>
      </c>
      <c r="I84" s="120">
        <v>0</v>
      </c>
      <c r="J84" s="140">
        <v>0</v>
      </c>
      <c r="K84" s="133">
        <v>52014.02</v>
      </c>
      <c r="L84" s="120">
        <f t="shared" si="92"/>
        <v>0</v>
      </c>
      <c r="M84" s="120">
        <f t="shared" si="93"/>
        <v>0</v>
      </c>
      <c r="N84" s="120">
        <f t="shared" si="94"/>
        <v>0</v>
      </c>
      <c r="O84" s="120">
        <f t="shared" si="95"/>
        <v>0</v>
      </c>
      <c r="P84" s="140">
        <f t="shared" si="96"/>
        <v>0</v>
      </c>
      <c r="Q84" s="171">
        <v>7.5721482536206627E-2</v>
      </c>
    </row>
    <row r="85" spans="1:17" ht="51" x14ac:dyDescent="0.2">
      <c r="A85" s="168" t="s">
        <v>709</v>
      </c>
      <c r="B85" s="117" t="s">
        <v>953</v>
      </c>
      <c r="C85" s="118" t="s">
        <v>28</v>
      </c>
      <c r="D85" s="130">
        <v>96.63</v>
      </c>
      <c r="E85" s="129">
        <v>19.100000000000001</v>
      </c>
      <c r="F85" s="120">
        <v>0</v>
      </c>
      <c r="G85" s="120">
        <f t="shared" si="86"/>
        <v>0</v>
      </c>
      <c r="H85" s="120">
        <v>0</v>
      </c>
      <c r="I85" s="120">
        <v>0</v>
      </c>
      <c r="J85" s="140">
        <v>0</v>
      </c>
      <c r="K85" s="133">
        <v>1845.63</v>
      </c>
      <c r="L85" s="120">
        <f t="shared" si="92"/>
        <v>0</v>
      </c>
      <c r="M85" s="120">
        <f t="shared" si="93"/>
        <v>0</v>
      </c>
      <c r="N85" s="120">
        <f t="shared" si="94"/>
        <v>0</v>
      </c>
      <c r="O85" s="120">
        <f t="shared" si="95"/>
        <v>0</v>
      </c>
      <c r="P85" s="140">
        <f t="shared" si="96"/>
        <v>0</v>
      </c>
      <c r="Q85" s="171">
        <v>2.6868494266218805E-3</v>
      </c>
    </row>
    <row r="86" spans="1:17" ht="25.5" x14ac:dyDescent="0.2">
      <c r="A86" s="168" t="s">
        <v>710</v>
      </c>
      <c r="B86" s="117" t="s">
        <v>681</v>
      </c>
      <c r="C86" s="118" t="s">
        <v>27</v>
      </c>
      <c r="D86" s="130">
        <v>78.37</v>
      </c>
      <c r="E86" s="129">
        <v>180.26</v>
      </c>
      <c r="F86" s="120">
        <v>0</v>
      </c>
      <c r="G86" s="120">
        <f t="shared" si="86"/>
        <v>0</v>
      </c>
      <c r="H86" s="120">
        <v>0</v>
      </c>
      <c r="I86" s="120">
        <v>0</v>
      </c>
      <c r="J86" s="140">
        <v>0</v>
      </c>
      <c r="K86" s="133">
        <v>14126.97</v>
      </c>
      <c r="L86" s="120">
        <f t="shared" si="92"/>
        <v>0</v>
      </c>
      <c r="M86" s="120">
        <f t="shared" si="93"/>
        <v>0</v>
      </c>
      <c r="N86" s="120">
        <f t="shared" si="94"/>
        <v>0</v>
      </c>
      <c r="O86" s="120">
        <f t="shared" si="95"/>
        <v>0</v>
      </c>
      <c r="P86" s="140">
        <f t="shared" si="96"/>
        <v>0</v>
      </c>
      <c r="Q86" s="171">
        <v>2.0565899581391996E-2</v>
      </c>
    </row>
    <row r="87" spans="1:17" ht="25.5" x14ac:dyDescent="0.2">
      <c r="A87" s="168" t="s">
        <v>954</v>
      </c>
      <c r="B87" s="117" t="s">
        <v>956</v>
      </c>
      <c r="C87" s="118" t="s">
        <v>27</v>
      </c>
      <c r="D87" s="130">
        <v>345.46</v>
      </c>
      <c r="E87" s="129">
        <v>45.07</v>
      </c>
      <c r="F87" s="120">
        <v>0</v>
      </c>
      <c r="G87" s="120">
        <f t="shared" ref="G87:G97" si="97">SUM(F87)</f>
        <v>0</v>
      </c>
      <c r="H87" s="120">
        <v>0</v>
      </c>
      <c r="I87" s="120">
        <v>0</v>
      </c>
      <c r="J87" s="140">
        <v>0</v>
      </c>
      <c r="K87" s="133">
        <v>15569.88</v>
      </c>
      <c r="L87" s="120">
        <f t="shared" si="92"/>
        <v>0</v>
      </c>
      <c r="M87" s="120">
        <f t="shared" si="93"/>
        <v>0</v>
      </c>
      <c r="N87" s="120">
        <f t="shared" si="94"/>
        <v>0</v>
      </c>
      <c r="O87" s="120">
        <f t="shared" si="95"/>
        <v>0</v>
      </c>
      <c r="P87" s="140">
        <f t="shared" si="96"/>
        <v>0</v>
      </c>
      <c r="Q87" s="171">
        <v>2.266647331836364E-2</v>
      </c>
    </row>
    <row r="88" spans="1:17" x14ac:dyDescent="0.2">
      <c r="A88" s="166" t="s">
        <v>665</v>
      </c>
      <c r="B88" s="5" t="s">
        <v>287</v>
      </c>
      <c r="C88" s="5"/>
      <c r="D88" s="167"/>
      <c r="E88" s="131"/>
      <c r="F88" s="6"/>
      <c r="G88" s="6"/>
      <c r="H88" s="6"/>
      <c r="I88" s="6"/>
      <c r="J88" s="128"/>
      <c r="K88" s="132">
        <v>46296.17</v>
      </c>
      <c r="L88" s="6"/>
      <c r="M88" s="6"/>
      <c r="N88" s="6"/>
      <c r="O88" s="6"/>
      <c r="P88" s="128"/>
      <c r="Q88" s="170">
        <v>6.7397494524519597E-2</v>
      </c>
    </row>
    <row r="89" spans="1:17" ht="25.5" x14ac:dyDescent="0.2">
      <c r="A89" s="168" t="s">
        <v>711</v>
      </c>
      <c r="B89" s="117" t="s">
        <v>957</v>
      </c>
      <c r="C89" s="118" t="s">
        <v>28</v>
      </c>
      <c r="D89" s="130">
        <v>3.96</v>
      </c>
      <c r="E89" s="129">
        <v>463.11</v>
      </c>
      <c r="F89" s="120">
        <v>0</v>
      </c>
      <c r="G89" s="120">
        <f t="shared" ref="G89:G94" si="98">SUM(F89)</f>
        <v>0</v>
      </c>
      <c r="H89" s="120">
        <v>0</v>
      </c>
      <c r="I89" s="120">
        <v>0</v>
      </c>
      <c r="J89" s="140">
        <v>0</v>
      </c>
      <c r="K89" s="133">
        <v>1833.91</v>
      </c>
      <c r="L89" s="120">
        <f t="shared" ref="L89:L97" si="99">TRUNC(D89*F89,2)</f>
        <v>0</v>
      </c>
      <c r="M89" s="120">
        <f t="shared" ref="M89:M97" si="100">TRUNC($D$37*G89,2)</f>
        <v>0</v>
      </c>
      <c r="N89" s="120">
        <f t="shared" ref="N89:N97" si="101">TRUNC($D$34*H89,2)</f>
        <v>0</v>
      </c>
      <c r="O89" s="120">
        <f t="shared" ref="O89:O97" si="102">TRUNC($D$34*I89,2)</f>
        <v>0</v>
      </c>
      <c r="P89" s="140">
        <f t="shared" ref="P89:P97" si="103">TRUNC($D$34*J89,2)</f>
        <v>0</v>
      </c>
      <c r="Q89" s="171">
        <v>2.6697875695432631E-3</v>
      </c>
    </row>
    <row r="90" spans="1:17" ht="25.5" x14ac:dyDescent="0.2">
      <c r="A90" s="168" t="s">
        <v>712</v>
      </c>
      <c r="B90" s="117" t="s">
        <v>958</v>
      </c>
      <c r="C90" s="118" t="s">
        <v>28</v>
      </c>
      <c r="D90" s="130">
        <v>10.38</v>
      </c>
      <c r="E90" s="129">
        <v>463.11</v>
      </c>
      <c r="F90" s="120">
        <v>0</v>
      </c>
      <c r="G90" s="120">
        <f t="shared" si="98"/>
        <v>0</v>
      </c>
      <c r="H90" s="120">
        <v>0</v>
      </c>
      <c r="I90" s="120">
        <v>0</v>
      </c>
      <c r="J90" s="140">
        <v>0</v>
      </c>
      <c r="K90" s="133">
        <v>4807.08</v>
      </c>
      <c r="L90" s="120">
        <f t="shared" si="99"/>
        <v>0</v>
      </c>
      <c r="M90" s="120">
        <f t="shared" si="100"/>
        <v>0</v>
      </c>
      <c r="N90" s="120">
        <f t="shared" si="101"/>
        <v>0</v>
      </c>
      <c r="O90" s="120">
        <f t="shared" si="102"/>
        <v>0</v>
      </c>
      <c r="P90" s="140">
        <f t="shared" si="103"/>
        <v>0</v>
      </c>
      <c r="Q90" s="171">
        <v>6.9980982871569652E-3</v>
      </c>
    </row>
    <row r="91" spans="1:17" ht="25.5" x14ac:dyDescent="0.2">
      <c r="A91" s="168" t="s">
        <v>714</v>
      </c>
      <c r="B91" s="117" t="s">
        <v>959</v>
      </c>
      <c r="C91" s="118" t="s">
        <v>28</v>
      </c>
      <c r="D91" s="130">
        <v>9.91</v>
      </c>
      <c r="E91" s="129">
        <v>463.11</v>
      </c>
      <c r="F91" s="120">
        <v>0</v>
      </c>
      <c r="G91" s="120">
        <f t="shared" si="98"/>
        <v>0</v>
      </c>
      <c r="H91" s="120">
        <v>0</v>
      </c>
      <c r="I91" s="120">
        <v>0</v>
      </c>
      <c r="J91" s="140">
        <v>0</v>
      </c>
      <c r="K91" s="133">
        <v>4589.42</v>
      </c>
      <c r="L91" s="120">
        <f t="shared" si="99"/>
        <v>0</v>
      </c>
      <c r="M91" s="120">
        <f t="shared" si="100"/>
        <v>0</v>
      </c>
      <c r="N91" s="120">
        <f t="shared" si="101"/>
        <v>0</v>
      </c>
      <c r="O91" s="120">
        <f t="shared" si="102"/>
        <v>0</v>
      </c>
      <c r="P91" s="140">
        <f t="shared" si="103"/>
        <v>0</v>
      </c>
      <c r="Q91" s="171">
        <v>6.6812310677259205E-3</v>
      </c>
    </row>
    <row r="92" spans="1:17" ht="25.5" x14ac:dyDescent="0.2">
      <c r="A92" s="168" t="s">
        <v>716</v>
      </c>
      <c r="B92" s="117" t="s">
        <v>961</v>
      </c>
      <c r="C92" s="118" t="s">
        <v>28</v>
      </c>
      <c r="D92" s="130">
        <v>26.65</v>
      </c>
      <c r="E92" s="129">
        <v>6.48</v>
      </c>
      <c r="F92" s="120">
        <v>0</v>
      </c>
      <c r="G92" s="120">
        <f t="shared" si="98"/>
        <v>0</v>
      </c>
      <c r="H92" s="120">
        <v>0</v>
      </c>
      <c r="I92" s="120">
        <v>0</v>
      </c>
      <c r="J92" s="140">
        <v>0</v>
      </c>
      <c r="K92" s="133">
        <v>172.69</v>
      </c>
      <c r="L92" s="120">
        <f t="shared" si="99"/>
        <v>0</v>
      </c>
      <c r="M92" s="120">
        <f t="shared" si="100"/>
        <v>0</v>
      </c>
      <c r="N92" s="120">
        <f t="shared" si="101"/>
        <v>0</v>
      </c>
      <c r="O92" s="120">
        <f t="shared" si="102"/>
        <v>0</v>
      </c>
      <c r="P92" s="140">
        <f t="shared" si="103"/>
        <v>0</v>
      </c>
      <c r="Q92" s="171">
        <v>2.5140034973604274E-4</v>
      </c>
    </row>
    <row r="93" spans="1:17" ht="25.5" x14ac:dyDescent="0.2">
      <c r="A93" s="168" t="s">
        <v>718</v>
      </c>
      <c r="B93" s="117" t="s">
        <v>963</v>
      </c>
      <c r="C93" s="118" t="s">
        <v>28</v>
      </c>
      <c r="D93" s="130">
        <v>28.57</v>
      </c>
      <c r="E93" s="129">
        <v>6.48</v>
      </c>
      <c r="F93" s="120">
        <v>0</v>
      </c>
      <c r="G93" s="120">
        <f t="shared" si="98"/>
        <v>0</v>
      </c>
      <c r="H93" s="120">
        <v>0</v>
      </c>
      <c r="I93" s="120">
        <v>0</v>
      </c>
      <c r="J93" s="140">
        <v>0</v>
      </c>
      <c r="K93" s="133">
        <v>185.13</v>
      </c>
      <c r="L93" s="120">
        <f t="shared" si="99"/>
        <v>0</v>
      </c>
      <c r="M93" s="120">
        <f t="shared" si="100"/>
        <v>0</v>
      </c>
      <c r="N93" s="120">
        <f t="shared" si="101"/>
        <v>0</v>
      </c>
      <c r="O93" s="120">
        <f t="shared" si="102"/>
        <v>0</v>
      </c>
      <c r="P93" s="140">
        <f t="shared" si="103"/>
        <v>0</v>
      </c>
      <c r="Q93" s="171">
        <v>2.6951037550890954E-4</v>
      </c>
    </row>
    <row r="94" spans="1:17" ht="25.5" x14ac:dyDescent="0.2">
      <c r="A94" s="168" t="s">
        <v>719</v>
      </c>
      <c r="B94" s="117" t="s">
        <v>964</v>
      </c>
      <c r="C94" s="118" t="s">
        <v>28</v>
      </c>
      <c r="D94" s="130">
        <v>11.99</v>
      </c>
      <c r="E94" s="129">
        <v>6.48</v>
      </c>
      <c r="F94" s="120">
        <v>0</v>
      </c>
      <c r="G94" s="120">
        <f t="shared" si="98"/>
        <v>0</v>
      </c>
      <c r="H94" s="120">
        <v>0</v>
      </c>
      <c r="I94" s="120">
        <v>0</v>
      </c>
      <c r="J94" s="140">
        <v>0</v>
      </c>
      <c r="K94" s="133">
        <v>77.69</v>
      </c>
      <c r="L94" s="120">
        <f t="shared" si="99"/>
        <v>0</v>
      </c>
      <c r="M94" s="120">
        <f t="shared" si="100"/>
        <v>0</v>
      </c>
      <c r="N94" s="120">
        <f t="shared" si="101"/>
        <v>0</v>
      </c>
      <c r="O94" s="120">
        <f t="shared" si="102"/>
        <v>0</v>
      </c>
      <c r="P94" s="140">
        <f t="shared" si="103"/>
        <v>0</v>
      </c>
      <c r="Q94" s="171">
        <v>1.1310031368923019E-4</v>
      </c>
    </row>
    <row r="95" spans="1:17" ht="25.5" x14ac:dyDescent="0.2">
      <c r="A95" s="168" t="s">
        <v>720</v>
      </c>
      <c r="B95" s="117" t="s">
        <v>966</v>
      </c>
      <c r="C95" s="118" t="s">
        <v>28</v>
      </c>
      <c r="D95" s="130">
        <v>61.15</v>
      </c>
      <c r="E95" s="129">
        <v>340.38</v>
      </c>
      <c r="F95" s="120">
        <v>0</v>
      </c>
      <c r="G95" s="120">
        <f t="shared" si="97"/>
        <v>0</v>
      </c>
      <c r="H95" s="120">
        <v>0</v>
      </c>
      <c r="I95" s="120">
        <v>0</v>
      </c>
      <c r="J95" s="140">
        <v>0</v>
      </c>
      <c r="K95" s="133">
        <v>20814.23</v>
      </c>
      <c r="L95" s="120">
        <f t="shared" si="99"/>
        <v>0</v>
      </c>
      <c r="M95" s="120">
        <f t="shared" si="100"/>
        <v>0</v>
      </c>
      <c r="N95" s="120">
        <f t="shared" si="101"/>
        <v>0</v>
      </c>
      <c r="O95" s="120">
        <f t="shared" si="102"/>
        <v>0</v>
      </c>
      <c r="P95" s="140">
        <f t="shared" si="103"/>
        <v>0</v>
      </c>
      <c r="Q95" s="171">
        <v>3.0301144834596287E-2</v>
      </c>
    </row>
    <row r="96" spans="1:17" ht="38.25" x14ac:dyDescent="0.2">
      <c r="A96" s="168" t="s">
        <v>721</v>
      </c>
      <c r="B96" s="117" t="s">
        <v>968</v>
      </c>
      <c r="C96" s="118" t="s">
        <v>28</v>
      </c>
      <c r="D96" s="130">
        <v>18.190000000000001</v>
      </c>
      <c r="E96" s="129">
        <v>340.38</v>
      </c>
      <c r="F96" s="120">
        <v>0</v>
      </c>
      <c r="G96" s="120">
        <f t="shared" si="97"/>
        <v>0</v>
      </c>
      <c r="H96" s="120">
        <v>0</v>
      </c>
      <c r="I96" s="120">
        <v>0</v>
      </c>
      <c r="J96" s="140">
        <v>0</v>
      </c>
      <c r="K96" s="133">
        <v>6191.51</v>
      </c>
      <c r="L96" s="120">
        <f t="shared" si="99"/>
        <v>0</v>
      </c>
      <c r="M96" s="120">
        <f t="shared" si="100"/>
        <v>0</v>
      </c>
      <c r="N96" s="120">
        <f t="shared" si="101"/>
        <v>0</v>
      </c>
      <c r="O96" s="120">
        <f t="shared" si="102"/>
        <v>0</v>
      </c>
      <c r="P96" s="140">
        <f t="shared" si="103"/>
        <v>0</v>
      </c>
      <c r="Q96" s="171">
        <v>9.0135374335178989E-3</v>
      </c>
    </row>
    <row r="97" spans="1:17" ht="51" x14ac:dyDescent="0.2">
      <c r="A97" s="168" t="s">
        <v>722</v>
      </c>
      <c r="B97" s="117" t="s">
        <v>970</v>
      </c>
      <c r="C97" s="118" t="s">
        <v>28</v>
      </c>
      <c r="D97" s="130">
        <v>22.4</v>
      </c>
      <c r="E97" s="129">
        <v>340.38</v>
      </c>
      <c r="F97" s="120">
        <v>0</v>
      </c>
      <c r="G97" s="120">
        <f t="shared" si="97"/>
        <v>0</v>
      </c>
      <c r="H97" s="120">
        <v>0</v>
      </c>
      <c r="I97" s="120">
        <v>0</v>
      </c>
      <c r="J97" s="140">
        <v>0</v>
      </c>
      <c r="K97" s="133">
        <v>7624.51</v>
      </c>
      <c r="L97" s="120">
        <f t="shared" si="99"/>
        <v>0</v>
      </c>
      <c r="M97" s="120">
        <f t="shared" si="100"/>
        <v>0</v>
      </c>
      <c r="N97" s="120">
        <f t="shared" si="101"/>
        <v>0</v>
      </c>
      <c r="O97" s="120">
        <f t="shared" si="102"/>
        <v>0</v>
      </c>
      <c r="P97" s="140">
        <f t="shared" si="103"/>
        <v>0</v>
      </c>
      <c r="Q97" s="171">
        <v>1.1099684293045082E-2</v>
      </c>
    </row>
    <row r="98" spans="1:17" x14ac:dyDescent="0.2">
      <c r="A98" s="166" t="s">
        <v>666</v>
      </c>
      <c r="B98" s="5" t="s">
        <v>848</v>
      </c>
      <c r="C98" s="5"/>
      <c r="D98" s="167"/>
      <c r="E98" s="131"/>
      <c r="F98" s="6"/>
      <c r="G98" s="6"/>
      <c r="H98" s="6"/>
      <c r="I98" s="6"/>
      <c r="J98" s="128"/>
      <c r="K98" s="132">
        <v>586.04999999999995</v>
      </c>
      <c r="L98" s="6"/>
      <c r="M98" s="6"/>
      <c r="N98" s="6"/>
      <c r="O98" s="6"/>
      <c r="P98" s="128"/>
      <c r="Q98" s="170">
        <v>8.5316564342352097E-4</v>
      </c>
    </row>
    <row r="99" spans="1:17" ht="25.5" x14ac:dyDescent="0.2">
      <c r="A99" s="168" t="s">
        <v>726</v>
      </c>
      <c r="B99" s="117" t="s">
        <v>971</v>
      </c>
      <c r="C99" s="118" t="s">
        <v>30</v>
      </c>
      <c r="D99" s="130">
        <v>79.7</v>
      </c>
      <c r="E99" s="129">
        <v>1</v>
      </c>
      <c r="F99" s="120">
        <v>0</v>
      </c>
      <c r="G99" s="120">
        <f t="shared" ref="G99:G103" si="104">SUM(F99)</f>
        <v>0</v>
      </c>
      <c r="H99" s="120">
        <v>0</v>
      </c>
      <c r="I99" s="120">
        <v>0</v>
      </c>
      <c r="J99" s="140">
        <v>0</v>
      </c>
      <c r="K99" s="133">
        <v>79.7</v>
      </c>
      <c r="L99" s="120">
        <f t="shared" ref="L99:L103" si="105">TRUNC(D99*F99,2)</f>
        <v>0</v>
      </c>
      <c r="M99" s="120">
        <f t="shared" ref="M99:M103" si="106">TRUNC($D$37*G99,2)</f>
        <v>0</v>
      </c>
      <c r="N99" s="120">
        <f t="shared" ref="N99:N103" si="107">TRUNC($D$34*H99,2)</f>
        <v>0</v>
      </c>
      <c r="O99" s="120">
        <f t="shared" ref="O99:O103" si="108">TRUNC($D$34*I99,2)</f>
        <v>0</v>
      </c>
      <c r="P99" s="140">
        <f t="shared" ref="P99:P103" si="109">TRUNC($D$34*J99,2)</f>
        <v>0</v>
      </c>
      <c r="Q99" s="171">
        <v>1.1602645129401011E-4</v>
      </c>
    </row>
    <row r="100" spans="1:17" ht="25.5" x14ac:dyDescent="0.2">
      <c r="A100" s="168" t="s">
        <v>727</v>
      </c>
      <c r="B100" s="117" t="s">
        <v>973</v>
      </c>
      <c r="C100" s="118" t="s">
        <v>30</v>
      </c>
      <c r="D100" s="130">
        <v>13.61</v>
      </c>
      <c r="E100" s="129">
        <v>1</v>
      </c>
      <c r="F100" s="120">
        <v>0</v>
      </c>
      <c r="G100" s="120">
        <f t="shared" si="104"/>
        <v>0</v>
      </c>
      <c r="H100" s="120">
        <v>0</v>
      </c>
      <c r="I100" s="120">
        <v>0</v>
      </c>
      <c r="J100" s="140">
        <v>0</v>
      </c>
      <c r="K100" s="133">
        <v>13.61</v>
      </c>
      <c r="L100" s="120">
        <f t="shared" si="105"/>
        <v>0</v>
      </c>
      <c r="M100" s="120">
        <f t="shared" si="106"/>
        <v>0</v>
      </c>
      <c r="N100" s="120">
        <f t="shared" si="107"/>
        <v>0</v>
      </c>
      <c r="O100" s="120">
        <f t="shared" si="108"/>
        <v>0</v>
      </c>
      <c r="P100" s="140">
        <f t="shared" si="109"/>
        <v>0</v>
      </c>
      <c r="Q100" s="171">
        <v>1.9813299901022305E-5</v>
      </c>
    </row>
    <row r="101" spans="1:17" ht="25.5" x14ac:dyDescent="0.2">
      <c r="A101" s="168" t="s">
        <v>728</v>
      </c>
      <c r="B101" s="117" t="s">
        <v>975</v>
      </c>
      <c r="C101" s="118" t="s">
        <v>30</v>
      </c>
      <c r="D101" s="130">
        <v>11.85</v>
      </c>
      <c r="E101" s="129">
        <v>7</v>
      </c>
      <c r="F101" s="120">
        <v>0</v>
      </c>
      <c r="G101" s="120">
        <f t="shared" si="104"/>
        <v>0</v>
      </c>
      <c r="H101" s="120">
        <v>0</v>
      </c>
      <c r="I101" s="120">
        <v>0</v>
      </c>
      <c r="J101" s="140">
        <v>0</v>
      </c>
      <c r="K101" s="133">
        <v>82.95</v>
      </c>
      <c r="L101" s="120">
        <f t="shared" si="105"/>
        <v>0</v>
      </c>
      <c r="M101" s="120">
        <f t="shared" si="106"/>
        <v>0</v>
      </c>
      <c r="N101" s="120">
        <f t="shared" si="107"/>
        <v>0</v>
      </c>
      <c r="O101" s="120">
        <f t="shared" si="108"/>
        <v>0</v>
      </c>
      <c r="P101" s="140">
        <f t="shared" si="109"/>
        <v>0</v>
      </c>
      <c r="Q101" s="171">
        <v>1.2075776831666422E-4</v>
      </c>
    </row>
    <row r="102" spans="1:17" ht="25.5" x14ac:dyDescent="0.2">
      <c r="A102" s="168" t="s">
        <v>729</v>
      </c>
      <c r="B102" s="117" t="s">
        <v>977</v>
      </c>
      <c r="C102" s="118" t="s">
        <v>30</v>
      </c>
      <c r="D102" s="130">
        <v>12.42</v>
      </c>
      <c r="E102" s="129">
        <v>2</v>
      </c>
      <c r="F102" s="120">
        <v>0</v>
      </c>
      <c r="G102" s="120">
        <f t="shared" si="104"/>
        <v>0</v>
      </c>
      <c r="H102" s="120">
        <v>0</v>
      </c>
      <c r="I102" s="120">
        <v>0</v>
      </c>
      <c r="J102" s="140">
        <v>0</v>
      </c>
      <c r="K102" s="133">
        <v>24.84</v>
      </c>
      <c r="L102" s="120">
        <f t="shared" si="105"/>
        <v>0</v>
      </c>
      <c r="M102" s="120">
        <f t="shared" si="106"/>
        <v>0</v>
      </c>
      <c r="N102" s="120">
        <f t="shared" si="107"/>
        <v>0</v>
      </c>
      <c r="O102" s="120">
        <f t="shared" si="108"/>
        <v>0</v>
      </c>
      <c r="P102" s="140">
        <f t="shared" si="109"/>
        <v>0</v>
      </c>
      <c r="Q102" s="171">
        <v>3.6161819951608674E-5</v>
      </c>
    </row>
    <row r="103" spans="1:17" ht="38.25" x14ac:dyDescent="0.2">
      <c r="A103" s="168" t="s">
        <v>730</v>
      </c>
      <c r="B103" s="117" t="s">
        <v>312</v>
      </c>
      <c r="C103" s="118" t="s">
        <v>30</v>
      </c>
      <c r="D103" s="130">
        <v>384.95</v>
      </c>
      <c r="E103" s="129">
        <v>1</v>
      </c>
      <c r="F103" s="120">
        <v>0</v>
      </c>
      <c r="G103" s="120">
        <f t="shared" si="104"/>
        <v>0</v>
      </c>
      <c r="H103" s="120">
        <v>0</v>
      </c>
      <c r="I103" s="120">
        <v>0</v>
      </c>
      <c r="J103" s="140">
        <v>0</v>
      </c>
      <c r="K103" s="133">
        <v>384.95</v>
      </c>
      <c r="L103" s="120">
        <f t="shared" si="105"/>
        <v>0</v>
      </c>
      <c r="M103" s="120">
        <f t="shared" si="106"/>
        <v>0</v>
      </c>
      <c r="N103" s="120">
        <f t="shared" si="107"/>
        <v>0</v>
      </c>
      <c r="O103" s="120">
        <f t="shared" si="108"/>
        <v>0</v>
      </c>
      <c r="P103" s="140">
        <f t="shared" si="109"/>
        <v>0</v>
      </c>
      <c r="Q103" s="171">
        <v>5.6040630396021567E-4</v>
      </c>
    </row>
    <row r="104" spans="1:17" x14ac:dyDescent="0.2">
      <c r="A104" s="166" t="s">
        <v>667</v>
      </c>
      <c r="B104" s="5" t="s">
        <v>849</v>
      </c>
      <c r="C104" s="5"/>
      <c r="D104" s="167"/>
      <c r="E104" s="131"/>
      <c r="F104" s="6"/>
      <c r="G104" s="6"/>
      <c r="H104" s="6"/>
      <c r="I104" s="6"/>
      <c r="J104" s="128"/>
      <c r="K104" s="132">
        <v>3097.85</v>
      </c>
      <c r="L104" s="6"/>
      <c r="M104" s="6"/>
      <c r="N104" s="6"/>
      <c r="O104" s="6"/>
      <c r="P104" s="128"/>
      <c r="Q104" s="170">
        <v>4.5098185965012447E-3</v>
      </c>
    </row>
    <row r="105" spans="1:17" ht="25.5" x14ac:dyDescent="0.2">
      <c r="A105" s="168" t="s">
        <v>731</v>
      </c>
      <c r="B105" s="117" t="s">
        <v>755</v>
      </c>
      <c r="C105" s="118" t="s">
        <v>26</v>
      </c>
      <c r="D105" s="130">
        <v>6.14</v>
      </c>
      <c r="E105" s="129">
        <v>147.97999999999999</v>
      </c>
      <c r="F105" s="120">
        <v>0</v>
      </c>
      <c r="G105" s="120">
        <f t="shared" ref="G105:G111" si="110">SUM(F105)</f>
        <v>0</v>
      </c>
      <c r="H105" s="120">
        <v>0</v>
      </c>
      <c r="I105" s="120">
        <v>0</v>
      </c>
      <c r="J105" s="140">
        <v>0</v>
      </c>
      <c r="K105" s="133">
        <v>908.59</v>
      </c>
      <c r="L105" s="120">
        <f t="shared" ref="L105:L111" si="111">TRUNC(D105*F105,2)</f>
        <v>0</v>
      </c>
      <c r="M105" s="120">
        <f t="shared" ref="M105:M111" si="112">TRUNC($D$37*G105,2)</f>
        <v>0</v>
      </c>
      <c r="N105" s="120">
        <f t="shared" ref="N105:N111" si="113">TRUNC($D$34*H105,2)</f>
        <v>0</v>
      </c>
      <c r="O105" s="120">
        <f t="shared" ref="O105:O111" si="114">TRUNC($D$34*I105,2)</f>
        <v>0</v>
      </c>
      <c r="P105" s="140">
        <f t="shared" ref="P105:P111" si="115">TRUNC($D$34*J105,2)</f>
        <v>0</v>
      </c>
      <c r="Q105" s="171">
        <v>1.3227161026502464E-3</v>
      </c>
    </row>
    <row r="106" spans="1:17" ht="38.25" x14ac:dyDescent="0.2">
      <c r="A106" s="168" t="s">
        <v>732</v>
      </c>
      <c r="B106" s="117" t="s">
        <v>979</v>
      </c>
      <c r="C106" s="118" t="s">
        <v>26</v>
      </c>
      <c r="D106" s="130">
        <v>9.23</v>
      </c>
      <c r="E106" s="129">
        <v>36.9</v>
      </c>
      <c r="F106" s="120">
        <v>0</v>
      </c>
      <c r="G106" s="120">
        <f t="shared" si="110"/>
        <v>0</v>
      </c>
      <c r="H106" s="120">
        <v>0</v>
      </c>
      <c r="I106" s="120">
        <v>0</v>
      </c>
      <c r="J106" s="140">
        <v>0</v>
      </c>
      <c r="K106" s="133">
        <v>340.58</v>
      </c>
      <c r="L106" s="120">
        <f t="shared" si="111"/>
        <v>0</v>
      </c>
      <c r="M106" s="120">
        <f t="shared" si="112"/>
        <v>0</v>
      </c>
      <c r="N106" s="120">
        <f t="shared" si="113"/>
        <v>0</v>
      </c>
      <c r="O106" s="120">
        <f t="shared" si="114"/>
        <v>0</v>
      </c>
      <c r="P106" s="140">
        <f t="shared" si="115"/>
        <v>0</v>
      </c>
      <c r="Q106" s="171">
        <v>4.9581290817708864E-4</v>
      </c>
    </row>
    <row r="107" spans="1:17" ht="38.25" x14ac:dyDescent="0.2">
      <c r="A107" s="168" t="s">
        <v>733</v>
      </c>
      <c r="B107" s="117" t="s">
        <v>981</v>
      </c>
      <c r="C107" s="118" t="s">
        <v>26</v>
      </c>
      <c r="D107" s="130">
        <v>11.64</v>
      </c>
      <c r="E107" s="129">
        <v>147.97999999999999</v>
      </c>
      <c r="F107" s="120">
        <v>0</v>
      </c>
      <c r="G107" s="120">
        <f t="shared" si="110"/>
        <v>0</v>
      </c>
      <c r="H107" s="120">
        <v>0</v>
      </c>
      <c r="I107" s="120">
        <v>0</v>
      </c>
      <c r="J107" s="140">
        <v>0</v>
      </c>
      <c r="K107" s="133">
        <v>1722.48</v>
      </c>
      <c r="L107" s="120">
        <f t="shared" si="111"/>
        <v>0</v>
      </c>
      <c r="M107" s="120">
        <f t="shared" si="112"/>
        <v>0</v>
      </c>
      <c r="N107" s="120">
        <f t="shared" si="113"/>
        <v>0</v>
      </c>
      <c r="O107" s="120">
        <f t="shared" si="114"/>
        <v>0</v>
      </c>
      <c r="P107" s="140">
        <f t="shared" si="115"/>
        <v>0</v>
      </c>
      <c r="Q107" s="171">
        <v>2.5075689062096177E-3</v>
      </c>
    </row>
    <row r="108" spans="1:17" ht="25.5" x14ac:dyDescent="0.2">
      <c r="A108" s="168" t="s">
        <v>734</v>
      </c>
      <c r="B108" s="117" t="s">
        <v>713</v>
      </c>
      <c r="C108" s="118" t="s">
        <v>30</v>
      </c>
      <c r="D108" s="130">
        <v>12.66</v>
      </c>
      <c r="E108" s="129">
        <v>3</v>
      </c>
      <c r="F108" s="120">
        <v>0</v>
      </c>
      <c r="G108" s="120">
        <f t="shared" si="110"/>
        <v>0</v>
      </c>
      <c r="H108" s="120">
        <v>0</v>
      </c>
      <c r="I108" s="120">
        <v>0</v>
      </c>
      <c r="J108" s="140">
        <v>0</v>
      </c>
      <c r="K108" s="133">
        <v>37.979999999999997</v>
      </c>
      <c r="L108" s="120">
        <f t="shared" si="111"/>
        <v>0</v>
      </c>
      <c r="M108" s="120">
        <f t="shared" si="112"/>
        <v>0</v>
      </c>
      <c r="N108" s="120">
        <f t="shared" si="113"/>
        <v>0</v>
      </c>
      <c r="O108" s="120">
        <f t="shared" si="114"/>
        <v>0</v>
      </c>
      <c r="P108" s="140">
        <f t="shared" si="115"/>
        <v>0</v>
      </c>
      <c r="Q108" s="171">
        <v>5.5290898621662536E-5</v>
      </c>
    </row>
    <row r="109" spans="1:17" ht="25.5" x14ac:dyDescent="0.2">
      <c r="A109" s="168" t="s">
        <v>735</v>
      </c>
      <c r="B109" s="117" t="s">
        <v>760</v>
      </c>
      <c r="C109" s="118" t="s">
        <v>30</v>
      </c>
      <c r="D109" s="130">
        <v>27.01</v>
      </c>
      <c r="E109" s="129">
        <v>2</v>
      </c>
      <c r="F109" s="120">
        <v>0</v>
      </c>
      <c r="G109" s="120">
        <f t="shared" si="110"/>
        <v>0</v>
      </c>
      <c r="H109" s="120">
        <v>0</v>
      </c>
      <c r="I109" s="120">
        <v>0</v>
      </c>
      <c r="J109" s="140">
        <v>0</v>
      </c>
      <c r="K109" s="133">
        <v>54.02</v>
      </c>
      <c r="L109" s="120">
        <f t="shared" si="111"/>
        <v>0</v>
      </c>
      <c r="M109" s="120">
        <f t="shared" si="112"/>
        <v>0</v>
      </c>
      <c r="N109" s="120">
        <f t="shared" si="113"/>
        <v>0</v>
      </c>
      <c r="O109" s="120">
        <f t="shared" si="114"/>
        <v>0</v>
      </c>
      <c r="P109" s="140">
        <f t="shared" si="115"/>
        <v>0</v>
      </c>
      <c r="Q109" s="171">
        <v>7.8641767865776993E-5</v>
      </c>
    </row>
    <row r="110" spans="1:17" ht="25.5" x14ac:dyDescent="0.2">
      <c r="A110" s="168" t="s">
        <v>736</v>
      </c>
      <c r="B110" s="117" t="s">
        <v>757</v>
      </c>
      <c r="C110" s="118" t="s">
        <v>30</v>
      </c>
      <c r="D110" s="130">
        <v>15.24</v>
      </c>
      <c r="E110" s="129">
        <v>1</v>
      </c>
      <c r="F110" s="120">
        <v>0</v>
      </c>
      <c r="G110" s="120">
        <f t="shared" si="110"/>
        <v>0</v>
      </c>
      <c r="H110" s="120">
        <v>0</v>
      </c>
      <c r="I110" s="120">
        <v>0</v>
      </c>
      <c r="J110" s="140">
        <v>0</v>
      </c>
      <c r="K110" s="133">
        <v>15.24</v>
      </c>
      <c r="L110" s="120">
        <f t="shared" si="111"/>
        <v>0</v>
      </c>
      <c r="M110" s="120">
        <f t="shared" si="112"/>
        <v>0</v>
      </c>
      <c r="N110" s="120">
        <f t="shared" si="113"/>
        <v>0</v>
      </c>
      <c r="O110" s="120">
        <f t="shared" si="114"/>
        <v>0</v>
      </c>
      <c r="P110" s="140">
        <f t="shared" si="115"/>
        <v>0</v>
      </c>
      <c r="Q110" s="171">
        <v>2.2186237361614983E-5</v>
      </c>
    </row>
    <row r="111" spans="1:17" ht="25.5" x14ac:dyDescent="0.2">
      <c r="A111" s="168" t="s">
        <v>737</v>
      </c>
      <c r="B111" s="117" t="s">
        <v>758</v>
      </c>
      <c r="C111" s="118" t="s">
        <v>30</v>
      </c>
      <c r="D111" s="130">
        <v>9.48</v>
      </c>
      <c r="E111" s="129">
        <v>2</v>
      </c>
      <c r="F111" s="120">
        <v>0</v>
      </c>
      <c r="G111" s="120">
        <f t="shared" si="110"/>
        <v>0</v>
      </c>
      <c r="H111" s="120">
        <v>0</v>
      </c>
      <c r="I111" s="120">
        <v>0</v>
      </c>
      <c r="J111" s="140">
        <v>0</v>
      </c>
      <c r="K111" s="133">
        <v>18.96</v>
      </c>
      <c r="L111" s="120">
        <f t="shared" si="111"/>
        <v>0</v>
      </c>
      <c r="M111" s="120">
        <f t="shared" si="112"/>
        <v>0</v>
      </c>
      <c r="N111" s="120">
        <f t="shared" si="113"/>
        <v>0</v>
      </c>
      <c r="O111" s="120">
        <f t="shared" si="114"/>
        <v>0</v>
      </c>
      <c r="P111" s="140">
        <f t="shared" si="115"/>
        <v>0</v>
      </c>
      <c r="Q111" s="171">
        <v>2.7601775615237538E-5</v>
      </c>
    </row>
    <row r="112" spans="1:17" x14ac:dyDescent="0.2">
      <c r="A112" s="166" t="s">
        <v>668</v>
      </c>
      <c r="B112" s="5" t="s">
        <v>850</v>
      </c>
      <c r="C112" s="5"/>
      <c r="D112" s="167"/>
      <c r="E112" s="131"/>
      <c r="F112" s="6"/>
      <c r="G112" s="6"/>
      <c r="H112" s="6"/>
      <c r="I112" s="6"/>
      <c r="J112" s="128"/>
      <c r="K112" s="132">
        <v>2938.52</v>
      </c>
      <c r="L112" s="6"/>
      <c r="M112" s="6"/>
      <c r="N112" s="6"/>
      <c r="O112" s="6"/>
      <c r="P112" s="128"/>
      <c r="Q112" s="170">
        <v>4.2778675992029436E-3</v>
      </c>
    </row>
    <row r="113" spans="1:17" ht="38.25" x14ac:dyDescent="0.2">
      <c r="A113" s="168" t="s">
        <v>740</v>
      </c>
      <c r="B113" s="117" t="s">
        <v>715</v>
      </c>
      <c r="C113" s="118" t="s">
        <v>26</v>
      </c>
      <c r="D113" s="130">
        <v>2.88</v>
      </c>
      <c r="E113" s="129">
        <v>40.71</v>
      </c>
      <c r="F113" s="120">
        <v>0</v>
      </c>
      <c r="G113" s="120">
        <f t="shared" ref="G113:G114" si="116">SUM(F113)</f>
        <v>0</v>
      </c>
      <c r="H113" s="120">
        <v>0</v>
      </c>
      <c r="I113" s="120">
        <v>0</v>
      </c>
      <c r="J113" s="140">
        <v>0</v>
      </c>
      <c r="K113" s="133">
        <v>117.24</v>
      </c>
      <c r="L113" s="120">
        <f t="shared" ref="L113:L114" si="117">TRUNC(D113*F113,2)</f>
        <v>0</v>
      </c>
      <c r="M113" s="120">
        <f t="shared" ref="M113:M114" si="118">TRUNC($D$37*G113,2)</f>
        <v>0</v>
      </c>
      <c r="N113" s="120">
        <f t="shared" ref="N113:N114" si="119">TRUNC($D$34*H113,2)</f>
        <v>0</v>
      </c>
      <c r="O113" s="120">
        <f t="shared" ref="O113:O114" si="120">TRUNC($D$34*I113,2)</f>
        <v>0</v>
      </c>
      <c r="P113" s="140">
        <f t="shared" ref="P113:P114" si="121">TRUNC($D$34*J113,2)</f>
        <v>0</v>
      </c>
      <c r="Q113" s="171">
        <v>1.7067680238029792E-4</v>
      </c>
    </row>
    <row r="114" spans="1:17" ht="38.25" x14ac:dyDescent="0.2">
      <c r="A114" s="168" t="s">
        <v>741</v>
      </c>
      <c r="B114" s="117" t="s">
        <v>717</v>
      </c>
      <c r="C114" s="118" t="s">
        <v>26</v>
      </c>
      <c r="D114" s="130">
        <v>4.2300000000000004</v>
      </c>
      <c r="E114" s="129">
        <v>666.97</v>
      </c>
      <c r="F114" s="120">
        <v>0</v>
      </c>
      <c r="G114" s="120">
        <f t="shared" si="116"/>
        <v>0</v>
      </c>
      <c r="H114" s="120">
        <v>0</v>
      </c>
      <c r="I114" s="120">
        <v>0</v>
      </c>
      <c r="J114" s="140">
        <v>0</v>
      </c>
      <c r="K114" s="133">
        <v>2821.28</v>
      </c>
      <c r="L114" s="120">
        <f t="shared" si="117"/>
        <v>0</v>
      </c>
      <c r="M114" s="120">
        <f t="shared" si="118"/>
        <v>0</v>
      </c>
      <c r="N114" s="120">
        <f t="shared" si="119"/>
        <v>0</v>
      </c>
      <c r="O114" s="120">
        <f t="shared" si="120"/>
        <v>0</v>
      </c>
      <c r="P114" s="140">
        <f t="shared" si="121"/>
        <v>0</v>
      </c>
      <c r="Q114" s="171">
        <v>4.1071907968226453E-3</v>
      </c>
    </row>
    <row r="115" spans="1:17" x14ac:dyDescent="0.2">
      <c r="A115" s="166" t="s">
        <v>669</v>
      </c>
      <c r="B115" s="5" t="s">
        <v>851</v>
      </c>
      <c r="C115" s="5"/>
      <c r="D115" s="167"/>
      <c r="E115" s="131"/>
      <c r="F115" s="6"/>
      <c r="G115" s="6"/>
      <c r="H115" s="6"/>
      <c r="I115" s="6"/>
      <c r="J115" s="128"/>
      <c r="K115" s="132">
        <v>5827.67</v>
      </c>
      <c r="L115" s="6"/>
      <c r="M115" s="6"/>
      <c r="N115" s="6"/>
      <c r="O115" s="6"/>
      <c r="P115" s="128"/>
      <c r="Q115" s="170">
        <v>8.4838628533571384E-3</v>
      </c>
    </row>
    <row r="116" spans="1:17" ht="25.5" x14ac:dyDescent="0.2">
      <c r="A116" s="168" t="s">
        <v>742</v>
      </c>
      <c r="B116" s="117" t="s">
        <v>983</v>
      </c>
      <c r="C116" s="118" t="s">
        <v>30</v>
      </c>
      <c r="D116" s="130">
        <v>41.43</v>
      </c>
      <c r="E116" s="129">
        <v>2</v>
      </c>
      <c r="F116" s="120">
        <v>0</v>
      </c>
      <c r="G116" s="120">
        <f t="shared" ref="G116:G120" si="122">SUM(F116)</f>
        <v>0</v>
      </c>
      <c r="H116" s="120">
        <v>0</v>
      </c>
      <c r="I116" s="120">
        <v>0</v>
      </c>
      <c r="J116" s="140">
        <v>0</v>
      </c>
      <c r="K116" s="133">
        <v>82.86</v>
      </c>
      <c r="L116" s="120">
        <f t="shared" ref="L116:L120" si="123">TRUNC(D116*F116,2)</f>
        <v>0</v>
      </c>
      <c r="M116" s="120">
        <f t="shared" ref="M116:M120" si="124">TRUNC($D$37*G116,2)</f>
        <v>0</v>
      </c>
      <c r="N116" s="120">
        <f t="shared" ref="N116:N120" si="125">TRUNC($D$34*H116,2)</f>
        <v>0</v>
      </c>
      <c r="O116" s="120">
        <f t="shared" ref="O116:O120" si="126">TRUNC($D$34*I116,2)</f>
        <v>0</v>
      </c>
      <c r="P116" s="140">
        <f t="shared" ref="P116:P120" si="127">TRUNC($D$34*J116,2)</f>
        <v>0</v>
      </c>
      <c r="Q116" s="171">
        <v>1.2062674722988304E-4</v>
      </c>
    </row>
    <row r="117" spans="1:17" ht="25.5" x14ac:dyDescent="0.2">
      <c r="A117" s="168" t="s">
        <v>743</v>
      </c>
      <c r="B117" s="117" t="s">
        <v>723</v>
      </c>
      <c r="C117" s="118" t="s">
        <v>30</v>
      </c>
      <c r="D117" s="130">
        <v>29.21</v>
      </c>
      <c r="E117" s="129">
        <v>2</v>
      </c>
      <c r="F117" s="120">
        <v>0</v>
      </c>
      <c r="G117" s="120">
        <f t="shared" si="122"/>
        <v>0</v>
      </c>
      <c r="H117" s="120">
        <v>0</v>
      </c>
      <c r="I117" s="120">
        <v>0</v>
      </c>
      <c r="J117" s="140">
        <v>0</v>
      </c>
      <c r="K117" s="133">
        <v>58.42</v>
      </c>
      <c r="L117" s="120">
        <f t="shared" si="123"/>
        <v>0</v>
      </c>
      <c r="M117" s="120">
        <f t="shared" si="124"/>
        <v>0</v>
      </c>
      <c r="N117" s="120">
        <f t="shared" si="125"/>
        <v>0</v>
      </c>
      <c r="O117" s="120">
        <f t="shared" si="126"/>
        <v>0</v>
      </c>
      <c r="P117" s="140">
        <f t="shared" si="127"/>
        <v>0</v>
      </c>
      <c r="Q117" s="171">
        <v>8.5047243219524098E-5</v>
      </c>
    </row>
    <row r="118" spans="1:17" ht="25.5" x14ac:dyDescent="0.2">
      <c r="A118" s="168" t="s">
        <v>744</v>
      </c>
      <c r="B118" s="117" t="s">
        <v>779</v>
      </c>
      <c r="C118" s="118" t="s">
        <v>30</v>
      </c>
      <c r="D118" s="130">
        <v>46.94</v>
      </c>
      <c r="E118" s="129">
        <v>1</v>
      </c>
      <c r="F118" s="120">
        <v>0</v>
      </c>
      <c r="G118" s="120">
        <f t="shared" si="122"/>
        <v>0</v>
      </c>
      <c r="H118" s="120">
        <v>0</v>
      </c>
      <c r="I118" s="120">
        <v>0</v>
      </c>
      <c r="J118" s="140">
        <v>0</v>
      </c>
      <c r="K118" s="133">
        <v>46.94</v>
      </c>
      <c r="L118" s="120">
        <f t="shared" si="123"/>
        <v>0</v>
      </c>
      <c r="M118" s="120">
        <f t="shared" si="124"/>
        <v>0</v>
      </c>
      <c r="N118" s="120">
        <f t="shared" si="125"/>
        <v>0</v>
      </c>
      <c r="O118" s="120">
        <f t="shared" si="126"/>
        <v>0</v>
      </c>
      <c r="P118" s="140">
        <f t="shared" si="127"/>
        <v>0</v>
      </c>
      <c r="Q118" s="171">
        <v>6.833477570565665E-5</v>
      </c>
    </row>
    <row r="119" spans="1:17" ht="25.5" x14ac:dyDescent="0.2">
      <c r="A119" s="168" t="s">
        <v>745</v>
      </c>
      <c r="B119" s="117" t="s">
        <v>725</v>
      </c>
      <c r="C119" s="118" t="s">
        <v>30</v>
      </c>
      <c r="D119" s="130">
        <v>35.39</v>
      </c>
      <c r="E119" s="129">
        <v>3</v>
      </c>
      <c r="F119" s="120">
        <v>0</v>
      </c>
      <c r="G119" s="120">
        <f t="shared" si="122"/>
        <v>0</v>
      </c>
      <c r="H119" s="120">
        <v>0</v>
      </c>
      <c r="I119" s="120">
        <v>0</v>
      </c>
      <c r="J119" s="140">
        <v>0</v>
      </c>
      <c r="K119" s="133">
        <v>106.17</v>
      </c>
      <c r="L119" s="120">
        <f t="shared" si="123"/>
        <v>0</v>
      </c>
      <c r="M119" s="120">
        <f t="shared" si="124"/>
        <v>0</v>
      </c>
      <c r="N119" s="120">
        <f t="shared" si="125"/>
        <v>0</v>
      </c>
      <c r="O119" s="120">
        <f t="shared" si="126"/>
        <v>0</v>
      </c>
      <c r="P119" s="140">
        <f t="shared" si="127"/>
        <v>0</v>
      </c>
      <c r="Q119" s="171">
        <v>1.5456120870621147E-4</v>
      </c>
    </row>
    <row r="120" spans="1:17" ht="38.25" x14ac:dyDescent="0.2">
      <c r="A120" s="168" t="s">
        <v>746</v>
      </c>
      <c r="B120" s="117" t="s">
        <v>985</v>
      </c>
      <c r="C120" s="118" t="s">
        <v>30</v>
      </c>
      <c r="D120" s="130">
        <v>345.83</v>
      </c>
      <c r="E120" s="129">
        <v>16</v>
      </c>
      <c r="F120" s="120">
        <v>0</v>
      </c>
      <c r="G120" s="120">
        <f t="shared" si="122"/>
        <v>0</v>
      </c>
      <c r="H120" s="120">
        <v>0</v>
      </c>
      <c r="I120" s="120">
        <v>0</v>
      </c>
      <c r="J120" s="140">
        <v>0</v>
      </c>
      <c r="K120" s="133">
        <v>5533.28</v>
      </c>
      <c r="L120" s="120">
        <f t="shared" si="123"/>
        <v>0</v>
      </c>
      <c r="M120" s="120">
        <f t="shared" si="124"/>
        <v>0</v>
      </c>
      <c r="N120" s="120">
        <f t="shared" si="125"/>
        <v>0</v>
      </c>
      <c r="O120" s="120">
        <f t="shared" si="126"/>
        <v>0</v>
      </c>
      <c r="P120" s="140">
        <f t="shared" si="127"/>
        <v>0</v>
      </c>
      <c r="Q120" s="171">
        <v>8.0552928784958632E-3</v>
      </c>
    </row>
    <row r="121" spans="1:17" x14ac:dyDescent="0.2">
      <c r="A121" s="166" t="s">
        <v>670</v>
      </c>
      <c r="B121" s="5" t="s">
        <v>672</v>
      </c>
      <c r="C121" s="5"/>
      <c r="D121" s="167"/>
      <c r="E121" s="131"/>
      <c r="F121" s="6"/>
      <c r="G121" s="6"/>
      <c r="H121" s="6"/>
      <c r="I121" s="6"/>
      <c r="J121" s="128"/>
      <c r="K121" s="132">
        <v>13925.47</v>
      </c>
      <c r="L121" s="6"/>
      <c r="M121" s="6"/>
      <c r="N121" s="6"/>
      <c r="O121" s="6"/>
      <c r="P121" s="128"/>
      <c r="Q121" s="170">
        <v>2.027255792598744E-2</v>
      </c>
    </row>
    <row r="122" spans="1:17" ht="51" x14ac:dyDescent="0.2">
      <c r="A122" s="168" t="s">
        <v>747</v>
      </c>
      <c r="B122" s="117" t="s">
        <v>986</v>
      </c>
      <c r="C122" s="118" t="s">
        <v>30</v>
      </c>
      <c r="D122" s="130">
        <v>4415.18</v>
      </c>
      <c r="E122" s="129">
        <v>1</v>
      </c>
      <c r="F122" s="120">
        <v>0</v>
      </c>
      <c r="G122" s="120">
        <f t="shared" ref="G122:G124" si="128">SUM(F122)</f>
        <v>0</v>
      </c>
      <c r="H122" s="120">
        <v>0</v>
      </c>
      <c r="I122" s="120">
        <v>0</v>
      </c>
      <c r="J122" s="140">
        <v>0</v>
      </c>
      <c r="K122" s="133">
        <v>4415.18</v>
      </c>
      <c r="L122" s="120">
        <f t="shared" ref="L122:L124" si="129">TRUNC(D122*F122,2)</f>
        <v>0</v>
      </c>
      <c r="M122" s="120">
        <f t="shared" ref="M122:M124" si="130">TRUNC($D$37*G122,2)</f>
        <v>0</v>
      </c>
      <c r="N122" s="120">
        <f t="shared" ref="N122:N124" si="131">TRUNC($D$34*H122,2)</f>
        <v>0</v>
      </c>
      <c r="O122" s="120">
        <f t="shared" ref="O122:O124" si="132">TRUNC($D$34*I122,2)</f>
        <v>0</v>
      </c>
      <c r="P122" s="140">
        <f t="shared" ref="P122:P124" si="133">TRUNC($D$34*J122,2)</f>
        <v>0</v>
      </c>
      <c r="Q122" s="171">
        <v>6.427574243717535E-3</v>
      </c>
    </row>
    <row r="123" spans="1:17" ht="38.25" x14ac:dyDescent="0.2">
      <c r="A123" s="168" t="s">
        <v>748</v>
      </c>
      <c r="B123" s="117" t="s">
        <v>988</v>
      </c>
      <c r="C123" s="118" t="s">
        <v>989</v>
      </c>
      <c r="D123" s="130">
        <v>6829.89</v>
      </c>
      <c r="E123" s="129">
        <v>1</v>
      </c>
      <c r="F123" s="120">
        <v>0</v>
      </c>
      <c r="G123" s="120">
        <f t="shared" si="128"/>
        <v>0</v>
      </c>
      <c r="H123" s="120">
        <v>0</v>
      </c>
      <c r="I123" s="120">
        <v>0</v>
      </c>
      <c r="J123" s="140">
        <v>0</v>
      </c>
      <c r="K123" s="133">
        <v>6829.89</v>
      </c>
      <c r="L123" s="120">
        <f t="shared" si="129"/>
        <v>0</v>
      </c>
      <c r="M123" s="120">
        <f t="shared" si="130"/>
        <v>0</v>
      </c>
      <c r="N123" s="120">
        <f t="shared" si="131"/>
        <v>0</v>
      </c>
      <c r="O123" s="120">
        <f t="shared" si="132"/>
        <v>0</v>
      </c>
      <c r="P123" s="140">
        <f t="shared" si="133"/>
        <v>0</v>
      </c>
      <c r="Q123" s="171">
        <v>9.9428845599554162E-3</v>
      </c>
    </row>
    <row r="124" spans="1:17" ht="51" x14ac:dyDescent="0.2">
      <c r="A124" s="168" t="s">
        <v>749</v>
      </c>
      <c r="B124" s="117" t="s">
        <v>990</v>
      </c>
      <c r="C124" s="118" t="s">
        <v>30</v>
      </c>
      <c r="D124" s="130">
        <v>2680.4</v>
      </c>
      <c r="E124" s="129">
        <v>1</v>
      </c>
      <c r="F124" s="120">
        <v>0</v>
      </c>
      <c r="G124" s="120">
        <f t="shared" si="128"/>
        <v>0</v>
      </c>
      <c r="H124" s="120">
        <v>0</v>
      </c>
      <c r="I124" s="120">
        <v>0</v>
      </c>
      <c r="J124" s="140">
        <v>0</v>
      </c>
      <c r="K124" s="133">
        <v>2680.4</v>
      </c>
      <c r="L124" s="120">
        <f t="shared" si="129"/>
        <v>0</v>
      </c>
      <c r="M124" s="120">
        <f t="shared" si="130"/>
        <v>0</v>
      </c>
      <c r="N124" s="120">
        <f t="shared" si="131"/>
        <v>0</v>
      </c>
      <c r="O124" s="120">
        <f t="shared" si="132"/>
        <v>0</v>
      </c>
      <c r="P124" s="140">
        <f t="shared" si="133"/>
        <v>0</v>
      </c>
      <c r="Q124" s="171">
        <v>3.902099122314488E-3</v>
      </c>
    </row>
    <row r="125" spans="1:17" x14ac:dyDescent="0.2">
      <c r="A125" s="166" t="s">
        <v>671</v>
      </c>
      <c r="B125" s="5" t="s">
        <v>852</v>
      </c>
      <c r="C125" s="5"/>
      <c r="D125" s="167"/>
      <c r="E125" s="131"/>
      <c r="F125" s="6"/>
      <c r="G125" s="6"/>
      <c r="H125" s="6"/>
      <c r="I125" s="6"/>
      <c r="J125" s="128"/>
      <c r="K125" s="132">
        <v>2105.64</v>
      </c>
      <c r="L125" s="6"/>
      <c r="M125" s="6"/>
      <c r="N125" s="6"/>
      <c r="O125" s="6"/>
      <c r="P125" s="128"/>
      <c r="Q125" s="170">
        <v>3.0653693463327408E-3</v>
      </c>
    </row>
    <row r="126" spans="1:17" ht="38.25" x14ac:dyDescent="0.2">
      <c r="A126" s="168" t="s">
        <v>750</v>
      </c>
      <c r="B126" s="117" t="s">
        <v>784</v>
      </c>
      <c r="C126" s="118" t="s">
        <v>30</v>
      </c>
      <c r="D126" s="130">
        <v>38.81</v>
      </c>
      <c r="E126" s="129">
        <v>6</v>
      </c>
      <c r="F126" s="120">
        <v>0</v>
      </c>
      <c r="G126" s="120">
        <f t="shared" ref="G126:G130" si="134">SUM(F126)</f>
        <v>0</v>
      </c>
      <c r="H126" s="120">
        <v>0</v>
      </c>
      <c r="I126" s="120">
        <v>0</v>
      </c>
      <c r="J126" s="140">
        <v>0</v>
      </c>
      <c r="K126" s="133">
        <v>232.86</v>
      </c>
      <c r="L126" s="120">
        <f t="shared" ref="L126:L130" si="135">TRUNC(D126*F126,2)</f>
        <v>0</v>
      </c>
      <c r="M126" s="120">
        <f t="shared" ref="M126:M130" si="136">TRUNC($D$37*G126,2)</f>
        <v>0</v>
      </c>
      <c r="N126" s="120">
        <f t="shared" ref="N126:N130" si="137">TRUNC($D$34*H126,2)</f>
        <v>0</v>
      </c>
      <c r="O126" s="120">
        <f t="shared" ref="O126:O130" si="138">TRUNC($D$34*I126,2)</f>
        <v>0</v>
      </c>
      <c r="P126" s="140">
        <f t="shared" ref="P126:P130" si="139">TRUNC($D$34*J126,2)</f>
        <v>0</v>
      </c>
      <c r="Q126" s="171">
        <v>3.3899522519853444E-4</v>
      </c>
    </row>
    <row r="127" spans="1:17" ht="38.25" x14ac:dyDescent="0.2">
      <c r="A127" s="168" t="s">
        <v>751</v>
      </c>
      <c r="B127" s="117" t="s">
        <v>992</v>
      </c>
      <c r="C127" s="118" t="s">
        <v>30</v>
      </c>
      <c r="D127" s="130">
        <v>39.979999999999997</v>
      </c>
      <c r="E127" s="129">
        <v>6</v>
      </c>
      <c r="F127" s="120">
        <v>0</v>
      </c>
      <c r="G127" s="120">
        <f t="shared" si="134"/>
        <v>0</v>
      </c>
      <c r="H127" s="120">
        <v>0</v>
      </c>
      <c r="I127" s="120">
        <v>0</v>
      </c>
      <c r="J127" s="140">
        <v>0</v>
      </c>
      <c r="K127" s="133">
        <v>239.88</v>
      </c>
      <c r="L127" s="120">
        <f t="shared" si="135"/>
        <v>0</v>
      </c>
      <c r="M127" s="120">
        <f t="shared" si="136"/>
        <v>0</v>
      </c>
      <c r="N127" s="120">
        <f t="shared" si="137"/>
        <v>0</v>
      </c>
      <c r="O127" s="120">
        <f t="shared" si="138"/>
        <v>0</v>
      </c>
      <c r="P127" s="140">
        <f t="shared" si="139"/>
        <v>0</v>
      </c>
      <c r="Q127" s="171">
        <v>3.4921486996746729E-4</v>
      </c>
    </row>
    <row r="128" spans="1:17" ht="38.25" x14ac:dyDescent="0.2">
      <c r="A128" s="168" t="s">
        <v>993</v>
      </c>
      <c r="B128" s="117" t="s">
        <v>786</v>
      </c>
      <c r="C128" s="118" t="s">
        <v>26</v>
      </c>
      <c r="D128" s="130">
        <v>35.92</v>
      </c>
      <c r="E128" s="129">
        <v>32.380000000000003</v>
      </c>
      <c r="F128" s="120">
        <v>0</v>
      </c>
      <c r="G128" s="120">
        <f t="shared" si="134"/>
        <v>0</v>
      </c>
      <c r="H128" s="120">
        <v>0</v>
      </c>
      <c r="I128" s="120">
        <v>0</v>
      </c>
      <c r="J128" s="140">
        <v>0</v>
      </c>
      <c r="K128" s="133">
        <v>1163.08</v>
      </c>
      <c r="L128" s="120">
        <f t="shared" si="135"/>
        <v>0</v>
      </c>
      <c r="M128" s="120">
        <f t="shared" si="136"/>
        <v>0</v>
      </c>
      <c r="N128" s="120">
        <f t="shared" si="137"/>
        <v>0</v>
      </c>
      <c r="O128" s="120">
        <f t="shared" si="138"/>
        <v>0</v>
      </c>
      <c r="P128" s="140">
        <f t="shared" si="139"/>
        <v>0</v>
      </c>
      <c r="Q128" s="171">
        <v>1.6932000623718605E-3</v>
      </c>
    </row>
    <row r="129" spans="1:17" ht="38.25" x14ac:dyDescent="0.2">
      <c r="A129" s="168" t="s">
        <v>994</v>
      </c>
      <c r="B129" s="117" t="s">
        <v>786</v>
      </c>
      <c r="C129" s="118" t="s">
        <v>26</v>
      </c>
      <c r="D129" s="130">
        <v>35.92</v>
      </c>
      <c r="E129" s="129">
        <v>1</v>
      </c>
      <c r="F129" s="120">
        <v>0</v>
      </c>
      <c r="G129" s="120">
        <f t="shared" si="134"/>
        <v>0</v>
      </c>
      <c r="H129" s="120">
        <v>0</v>
      </c>
      <c r="I129" s="120">
        <v>0</v>
      </c>
      <c r="J129" s="140">
        <v>0</v>
      </c>
      <c r="K129" s="133">
        <v>35.92</v>
      </c>
      <c r="L129" s="120">
        <f t="shared" si="135"/>
        <v>0</v>
      </c>
      <c r="M129" s="120">
        <f t="shared" si="136"/>
        <v>0</v>
      </c>
      <c r="N129" s="120">
        <f t="shared" si="137"/>
        <v>0</v>
      </c>
      <c r="O129" s="120">
        <f t="shared" si="138"/>
        <v>0</v>
      </c>
      <c r="P129" s="140">
        <f t="shared" si="139"/>
        <v>0</v>
      </c>
      <c r="Q129" s="171">
        <v>5.2291971524226388E-5</v>
      </c>
    </row>
    <row r="130" spans="1:17" ht="25.5" x14ac:dyDescent="0.2">
      <c r="A130" s="168" t="s">
        <v>995</v>
      </c>
      <c r="B130" s="117" t="s">
        <v>997</v>
      </c>
      <c r="C130" s="118" t="s">
        <v>989</v>
      </c>
      <c r="D130" s="130">
        <v>433.9</v>
      </c>
      <c r="E130" s="129">
        <v>1</v>
      </c>
      <c r="F130" s="120">
        <v>0</v>
      </c>
      <c r="G130" s="120">
        <f t="shared" si="134"/>
        <v>0</v>
      </c>
      <c r="H130" s="120">
        <v>0</v>
      </c>
      <c r="I130" s="120">
        <v>0</v>
      </c>
      <c r="J130" s="140">
        <v>0</v>
      </c>
      <c r="K130" s="133">
        <v>433.9</v>
      </c>
      <c r="L130" s="120">
        <f t="shared" si="135"/>
        <v>0</v>
      </c>
      <c r="M130" s="120">
        <f t="shared" si="136"/>
        <v>0</v>
      </c>
      <c r="N130" s="120">
        <f t="shared" si="137"/>
        <v>0</v>
      </c>
      <c r="O130" s="120">
        <f t="shared" si="138"/>
        <v>0</v>
      </c>
      <c r="P130" s="140">
        <f t="shared" si="139"/>
        <v>0</v>
      </c>
      <c r="Q130" s="171">
        <v>6.3166721727065224E-4</v>
      </c>
    </row>
    <row r="131" spans="1:17" x14ac:dyDescent="0.2">
      <c r="A131" s="166" t="s">
        <v>853</v>
      </c>
      <c r="B131" s="5" t="s">
        <v>854</v>
      </c>
      <c r="C131" s="5"/>
      <c r="D131" s="167"/>
      <c r="E131" s="131"/>
      <c r="F131" s="6"/>
      <c r="G131" s="6"/>
      <c r="H131" s="6"/>
      <c r="I131" s="6"/>
      <c r="J131" s="128"/>
      <c r="K131" s="132">
        <v>1605.23</v>
      </c>
      <c r="L131" s="6"/>
      <c r="M131" s="6"/>
      <c r="N131" s="6"/>
      <c r="O131" s="6"/>
      <c r="P131" s="128"/>
      <c r="Q131" s="170">
        <v>2.3368775459307886E-3</v>
      </c>
    </row>
    <row r="132" spans="1:17" ht="25.5" x14ac:dyDescent="0.2">
      <c r="A132" s="168" t="s">
        <v>998</v>
      </c>
      <c r="B132" s="117" t="s">
        <v>1000</v>
      </c>
      <c r="C132" s="118" t="s">
        <v>989</v>
      </c>
      <c r="D132" s="130">
        <v>287.24</v>
      </c>
      <c r="E132" s="129">
        <v>2</v>
      </c>
      <c r="F132" s="120">
        <v>0</v>
      </c>
      <c r="G132" s="120">
        <f t="shared" ref="G132:G135" si="140">SUM(F132)</f>
        <v>0</v>
      </c>
      <c r="H132" s="120">
        <v>0</v>
      </c>
      <c r="I132" s="120">
        <v>0</v>
      </c>
      <c r="J132" s="140">
        <v>0</v>
      </c>
      <c r="K132" s="133">
        <v>574.48</v>
      </c>
      <c r="L132" s="120">
        <f t="shared" ref="L132:L135" si="141">TRUNC(D132*F132,2)</f>
        <v>0</v>
      </c>
      <c r="M132" s="120">
        <f t="shared" ref="M132:M135" si="142">TRUNC($D$37*G132,2)</f>
        <v>0</v>
      </c>
      <c r="N132" s="120">
        <f t="shared" ref="N132:N135" si="143">TRUNC($D$34*H132,2)</f>
        <v>0</v>
      </c>
      <c r="O132" s="120">
        <f t="shared" ref="O132:O135" si="144">TRUNC($D$34*I132,2)</f>
        <v>0</v>
      </c>
      <c r="P132" s="140">
        <f t="shared" ref="P132:P135" si="145">TRUNC($D$34*J132,2)</f>
        <v>0</v>
      </c>
      <c r="Q132" s="171">
        <v>8.3632215482287242E-4</v>
      </c>
    </row>
    <row r="133" spans="1:17" ht="38.25" x14ac:dyDescent="0.2">
      <c r="A133" s="168" t="s">
        <v>1001</v>
      </c>
      <c r="B133" s="117" t="s">
        <v>1003</v>
      </c>
      <c r="C133" s="118" t="s">
        <v>989</v>
      </c>
      <c r="D133" s="130">
        <v>296.02</v>
      </c>
      <c r="E133" s="129">
        <v>2</v>
      </c>
      <c r="F133" s="120">
        <v>0</v>
      </c>
      <c r="G133" s="120">
        <f t="shared" si="140"/>
        <v>0</v>
      </c>
      <c r="H133" s="120">
        <v>0</v>
      </c>
      <c r="I133" s="120">
        <v>0</v>
      </c>
      <c r="J133" s="140">
        <v>0</v>
      </c>
      <c r="K133" s="133">
        <v>592.04</v>
      </c>
      <c r="L133" s="120">
        <f t="shared" si="141"/>
        <v>0</v>
      </c>
      <c r="M133" s="120">
        <f t="shared" si="142"/>
        <v>0</v>
      </c>
      <c r="N133" s="120">
        <f t="shared" si="143"/>
        <v>0</v>
      </c>
      <c r="O133" s="120">
        <f t="shared" si="144"/>
        <v>0</v>
      </c>
      <c r="P133" s="140">
        <f t="shared" si="145"/>
        <v>0</v>
      </c>
      <c r="Q133" s="171">
        <v>8.6188582464373584E-4</v>
      </c>
    </row>
    <row r="134" spans="1:17" ht="51" x14ac:dyDescent="0.2">
      <c r="A134" s="168" t="s">
        <v>1004</v>
      </c>
      <c r="B134" s="117" t="s">
        <v>1006</v>
      </c>
      <c r="C134" s="118" t="s">
        <v>989</v>
      </c>
      <c r="D134" s="130">
        <v>29.69</v>
      </c>
      <c r="E134" s="129">
        <v>13</v>
      </c>
      <c r="F134" s="120">
        <v>0</v>
      </c>
      <c r="G134" s="120">
        <f t="shared" si="140"/>
        <v>0</v>
      </c>
      <c r="H134" s="120">
        <v>0</v>
      </c>
      <c r="I134" s="120">
        <v>0</v>
      </c>
      <c r="J134" s="140">
        <v>0</v>
      </c>
      <c r="K134" s="133">
        <v>385.97</v>
      </c>
      <c r="L134" s="120">
        <f t="shared" si="141"/>
        <v>0</v>
      </c>
      <c r="M134" s="120">
        <f t="shared" si="142"/>
        <v>0</v>
      </c>
      <c r="N134" s="120">
        <f t="shared" si="143"/>
        <v>0</v>
      </c>
      <c r="O134" s="120">
        <f t="shared" si="144"/>
        <v>0</v>
      </c>
      <c r="P134" s="140">
        <f t="shared" si="145"/>
        <v>0</v>
      </c>
      <c r="Q134" s="171">
        <v>5.6189120961040251E-4</v>
      </c>
    </row>
    <row r="135" spans="1:17" ht="25.5" x14ac:dyDescent="0.2">
      <c r="A135" s="168" t="s">
        <v>1007</v>
      </c>
      <c r="B135" s="117" t="s">
        <v>1009</v>
      </c>
      <c r="C135" s="118" t="s">
        <v>30</v>
      </c>
      <c r="D135" s="130">
        <v>26.37</v>
      </c>
      <c r="E135" s="129">
        <v>2</v>
      </c>
      <c r="F135" s="120">
        <v>0</v>
      </c>
      <c r="G135" s="120">
        <f t="shared" si="140"/>
        <v>0</v>
      </c>
      <c r="H135" s="120">
        <v>0</v>
      </c>
      <c r="I135" s="120">
        <v>0</v>
      </c>
      <c r="J135" s="140">
        <v>0</v>
      </c>
      <c r="K135" s="133">
        <v>52.74</v>
      </c>
      <c r="L135" s="120">
        <f t="shared" si="141"/>
        <v>0</v>
      </c>
      <c r="M135" s="120">
        <f t="shared" si="142"/>
        <v>0</v>
      </c>
      <c r="N135" s="120">
        <f t="shared" si="143"/>
        <v>0</v>
      </c>
      <c r="O135" s="120">
        <f t="shared" si="144"/>
        <v>0</v>
      </c>
      <c r="P135" s="140">
        <f t="shared" si="145"/>
        <v>0</v>
      </c>
      <c r="Q135" s="171">
        <v>7.6778356853777826E-5</v>
      </c>
    </row>
    <row r="136" spans="1:17" x14ac:dyDescent="0.2">
      <c r="A136" s="166" t="s">
        <v>855</v>
      </c>
      <c r="B136" s="5" t="s">
        <v>856</v>
      </c>
      <c r="C136" s="5"/>
      <c r="D136" s="167"/>
      <c r="E136" s="131"/>
      <c r="F136" s="6"/>
      <c r="G136" s="6"/>
      <c r="H136" s="6"/>
      <c r="I136" s="6"/>
      <c r="J136" s="128"/>
      <c r="K136" s="132">
        <v>15603.16</v>
      </c>
      <c r="L136" s="6"/>
      <c r="M136" s="6"/>
      <c r="N136" s="6"/>
      <c r="O136" s="6"/>
      <c r="P136" s="128"/>
      <c r="Q136" s="170">
        <v>2.271492200467562E-2</v>
      </c>
    </row>
    <row r="137" spans="1:17" ht="25.5" x14ac:dyDescent="0.2">
      <c r="A137" s="168" t="s">
        <v>1010</v>
      </c>
      <c r="B137" s="117" t="s">
        <v>861</v>
      </c>
      <c r="C137" s="118" t="s">
        <v>27</v>
      </c>
      <c r="D137" s="130">
        <v>39.26</v>
      </c>
      <c r="E137" s="129">
        <v>4.32</v>
      </c>
      <c r="F137" s="120">
        <v>0</v>
      </c>
      <c r="G137" s="120">
        <f t="shared" ref="G137:G138" si="146">SUM(F137)</f>
        <v>0</v>
      </c>
      <c r="H137" s="120">
        <v>0</v>
      </c>
      <c r="I137" s="120">
        <v>0</v>
      </c>
      <c r="J137" s="140">
        <v>0</v>
      </c>
      <c r="K137" s="133">
        <v>169.6</v>
      </c>
      <c r="L137" s="120">
        <f t="shared" ref="L137:L138" si="147">TRUNC(D137*F137,2)</f>
        <v>0</v>
      </c>
      <c r="M137" s="120">
        <f t="shared" ref="M137:M138" si="148">TRUNC($D$37*G137,2)</f>
        <v>0</v>
      </c>
      <c r="N137" s="120">
        <f t="shared" ref="N137:N138" si="149">TRUNC($D$34*H137,2)</f>
        <v>0</v>
      </c>
      <c r="O137" s="120">
        <f t="shared" ref="O137:O138" si="150">TRUNC($D$34*I137,2)</f>
        <v>0</v>
      </c>
      <c r="P137" s="140">
        <f t="shared" ref="P137:P138" si="151">TRUNC($D$34*J137,2)</f>
        <v>0</v>
      </c>
      <c r="Q137" s="171">
        <v>2.4690195908988851E-4</v>
      </c>
    </row>
    <row r="138" spans="1:17" x14ac:dyDescent="0.2">
      <c r="A138" s="168" t="s">
        <v>1011</v>
      </c>
      <c r="B138" s="117" t="s">
        <v>295</v>
      </c>
      <c r="C138" s="118" t="s">
        <v>27</v>
      </c>
      <c r="D138" s="130">
        <v>47.08</v>
      </c>
      <c r="E138" s="129">
        <v>2.04</v>
      </c>
      <c r="F138" s="120">
        <v>0</v>
      </c>
      <c r="G138" s="120">
        <f t="shared" si="146"/>
        <v>0</v>
      </c>
      <c r="H138" s="120">
        <v>0</v>
      </c>
      <c r="I138" s="120">
        <v>0</v>
      </c>
      <c r="J138" s="140">
        <v>0</v>
      </c>
      <c r="K138" s="133">
        <v>96.04</v>
      </c>
      <c r="L138" s="120">
        <f t="shared" si="147"/>
        <v>0</v>
      </c>
      <c r="M138" s="120">
        <f t="shared" si="148"/>
        <v>0</v>
      </c>
      <c r="N138" s="120">
        <f t="shared" si="149"/>
        <v>0</v>
      </c>
      <c r="O138" s="120">
        <f t="shared" si="150"/>
        <v>0</v>
      </c>
      <c r="P138" s="140">
        <f t="shared" si="151"/>
        <v>0</v>
      </c>
      <c r="Q138" s="171">
        <v>1.3981405749406188E-4</v>
      </c>
    </row>
    <row r="139" spans="1:17" ht="38.25" x14ac:dyDescent="0.2">
      <c r="A139" s="168" t="s">
        <v>1012</v>
      </c>
      <c r="B139" s="117" t="s">
        <v>913</v>
      </c>
      <c r="C139" s="118" t="s">
        <v>28</v>
      </c>
      <c r="D139" s="130">
        <v>53.78</v>
      </c>
      <c r="E139" s="129">
        <v>60.12</v>
      </c>
      <c r="F139" s="120">
        <v>0</v>
      </c>
      <c r="G139" s="120">
        <f t="shared" ref="G139:G149" si="152">SUM(F139)</f>
        <v>0</v>
      </c>
      <c r="H139" s="120">
        <v>0</v>
      </c>
      <c r="I139" s="120">
        <v>0</v>
      </c>
      <c r="J139" s="140">
        <v>0</v>
      </c>
      <c r="K139" s="133">
        <v>3233.25</v>
      </c>
      <c r="L139" s="120">
        <f t="shared" ref="L139:L149" si="153">TRUNC(D139*F139,2)</f>
        <v>0</v>
      </c>
      <c r="M139" s="120">
        <f t="shared" ref="M139:M149" si="154">TRUNC($D$37*G139,2)</f>
        <v>0</v>
      </c>
      <c r="N139" s="120">
        <f t="shared" ref="N139:N149" si="155">TRUNC($D$34*H139,2)</f>
        <v>0</v>
      </c>
      <c r="O139" s="120">
        <f t="shared" ref="O139:O149" si="156">TRUNC($D$34*I139,2)</f>
        <v>0</v>
      </c>
      <c r="P139" s="140">
        <f t="shared" ref="P139:P149" si="157">TRUNC($D$34*J139,2)</f>
        <v>0</v>
      </c>
      <c r="Q139" s="171">
        <v>4.7069325426142812E-3</v>
      </c>
    </row>
    <row r="140" spans="1:17" ht="38.25" x14ac:dyDescent="0.2">
      <c r="A140" s="168" t="s">
        <v>1013</v>
      </c>
      <c r="B140" s="117" t="s">
        <v>906</v>
      </c>
      <c r="C140" s="118" t="s">
        <v>28</v>
      </c>
      <c r="D140" s="130">
        <v>40.770000000000003</v>
      </c>
      <c r="E140" s="129">
        <v>57.6</v>
      </c>
      <c r="F140" s="120">
        <v>0</v>
      </c>
      <c r="G140" s="120">
        <f t="shared" si="152"/>
        <v>0</v>
      </c>
      <c r="H140" s="120">
        <v>0</v>
      </c>
      <c r="I140" s="120">
        <v>0</v>
      </c>
      <c r="J140" s="140">
        <v>0</v>
      </c>
      <c r="K140" s="133">
        <v>2348.35</v>
      </c>
      <c r="L140" s="120">
        <f t="shared" si="153"/>
        <v>0</v>
      </c>
      <c r="M140" s="120">
        <f t="shared" si="154"/>
        <v>0</v>
      </c>
      <c r="N140" s="120">
        <f t="shared" si="155"/>
        <v>0</v>
      </c>
      <c r="O140" s="120">
        <f t="shared" si="156"/>
        <v>0</v>
      </c>
      <c r="P140" s="140">
        <f t="shared" si="157"/>
        <v>0</v>
      </c>
      <c r="Q140" s="171">
        <v>3.4187041015845501E-3</v>
      </c>
    </row>
    <row r="141" spans="1:17" ht="25.5" x14ac:dyDescent="0.2">
      <c r="A141" s="168" t="s">
        <v>1014</v>
      </c>
      <c r="B141" s="117" t="s">
        <v>354</v>
      </c>
      <c r="C141" s="118" t="s">
        <v>43</v>
      </c>
      <c r="D141" s="130">
        <v>18.46</v>
      </c>
      <c r="E141" s="129">
        <v>124</v>
      </c>
      <c r="F141" s="120">
        <v>0</v>
      </c>
      <c r="G141" s="120">
        <f t="shared" si="152"/>
        <v>0</v>
      </c>
      <c r="H141" s="120">
        <v>0</v>
      </c>
      <c r="I141" s="120">
        <v>0</v>
      </c>
      <c r="J141" s="140">
        <v>0</v>
      </c>
      <c r="K141" s="133">
        <v>2289.04</v>
      </c>
      <c r="L141" s="120">
        <f t="shared" si="153"/>
        <v>0</v>
      </c>
      <c r="M141" s="120">
        <f t="shared" si="154"/>
        <v>0</v>
      </c>
      <c r="N141" s="120">
        <f t="shared" si="155"/>
        <v>0</v>
      </c>
      <c r="O141" s="120">
        <f t="shared" si="156"/>
        <v>0</v>
      </c>
      <c r="P141" s="140">
        <f t="shared" si="157"/>
        <v>0</v>
      </c>
      <c r="Q141" s="171">
        <v>3.3323612053957454E-3</v>
      </c>
    </row>
    <row r="142" spans="1:17" ht="25.5" x14ac:dyDescent="0.2">
      <c r="A142" s="168" t="s">
        <v>1015</v>
      </c>
      <c r="B142" s="117" t="s">
        <v>360</v>
      </c>
      <c r="C142" s="118" t="s">
        <v>43</v>
      </c>
      <c r="D142" s="130">
        <v>14.44</v>
      </c>
      <c r="E142" s="129">
        <v>308</v>
      </c>
      <c r="F142" s="120">
        <v>0</v>
      </c>
      <c r="G142" s="120">
        <f t="shared" si="152"/>
        <v>0</v>
      </c>
      <c r="H142" s="120">
        <v>0</v>
      </c>
      <c r="I142" s="120">
        <v>0</v>
      </c>
      <c r="J142" s="140">
        <v>0</v>
      </c>
      <c r="K142" s="133">
        <v>4447.5200000000004</v>
      </c>
      <c r="L142" s="120">
        <f t="shared" si="153"/>
        <v>0</v>
      </c>
      <c r="M142" s="120">
        <f t="shared" si="154"/>
        <v>0</v>
      </c>
      <c r="N142" s="120">
        <f t="shared" si="155"/>
        <v>0</v>
      </c>
      <c r="O142" s="120">
        <f t="shared" si="156"/>
        <v>0</v>
      </c>
      <c r="P142" s="140">
        <f t="shared" si="157"/>
        <v>0</v>
      </c>
      <c r="Q142" s="171">
        <v>6.4746544875675764E-3</v>
      </c>
    </row>
    <row r="143" spans="1:17" ht="38.25" x14ac:dyDescent="0.2">
      <c r="A143" s="168" t="s">
        <v>1016</v>
      </c>
      <c r="B143" s="117" t="s">
        <v>1018</v>
      </c>
      <c r="C143" s="118" t="s">
        <v>27</v>
      </c>
      <c r="D143" s="130">
        <v>452.92</v>
      </c>
      <c r="E143" s="129">
        <v>2.2799999999999998</v>
      </c>
      <c r="F143" s="120">
        <v>0</v>
      </c>
      <c r="G143" s="120">
        <f t="shared" si="152"/>
        <v>0</v>
      </c>
      <c r="H143" s="120">
        <v>0</v>
      </c>
      <c r="I143" s="120">
        <v>0</v>
      </c>
      <c r="J143" s="140">
        <v>0</v>
      </c>
      <c r="K143" s="133">
        <v>1032.6500000000001</v>
      </c>
      <c r="L143" s="120">
        <f t="shared" si="153"/>
        <v>0</v>
      </c>
      <c r="M143" s="120">
        <f t="shared" si="154"/>
        <v>0</v>
      </c>
      <c r="N143" s="120">
        <f t="shared" si="155"/>
        <v>0</v>
      </c>
      <c r="O143" s="120">
        <f t="shared" si="156"/>
        <v>0</v>
      </c>
      <c r="P143" s="140">
        <f t="shared" si="157"/>
        <v>0</v>
      </c>
      <c r="Q143" s="171">
        <v>1.5033213918288525E-3</v>
      </c>
    </row>
    <row r="144" spans="1:17" ht="25.5" x14ac:dyDescent="0.2">
      <c r="A144" s="168" t="s">
        <v>1019</v>
      </c>
      <c r="B144" s="117" t="s">
        <v>686</v>
      </c>
      <c r="C144" s="118" t="s">
        <v>27</v>
      </c>
      <c r="D144" s="130">
        <v>267.33999999999997</v>
      </c>
      <c r="E144" s="129">
        <v>2.2799999999999998</v>
      </c>
      <c r="F144" s="120">
        <v>0</v>
      </c>
      <c r="G144" s="120">
        <f t="shared" si="152"/>
        <v>0</v>
      </c>
      <c r="H144" s="120">
        <v>0</v>
      </c>
      <c r="I144" s="120">
        <v>0</v>
      </c>
      <c r="J144" s="140">
        <v>0</v>
      </c>
      <c r="K144" s="133">
        <v>609.53</v>
      </c>
      <c r="L144" s="120">
        <f t="shared" si="153"/>
        <v>0</v>
      </c>
      <c r="M144" s="120">
        <f t="shared" si="154"/>
        <v>0</v>
      </c>
      <c r="N144" s="120">
        <f t="shared" si="155"/>
        <v>0</v>
      </c>
      <c r="O144" s="120">
        <f t="shared" si="156"/>
        <v>0</v>
      </c>
      <c r="P144" s="140">
        <f t="shared" si="157"/>
        <v>0</v>
      </c>
      <c r="Q144" s="171">
        <v>8.8734758917488057E-4</v>
      </c>
    </row>
    <row r="145" spans="1:17" ht="38.25" x14ac:dyDescent="0.2">
      <c r="A145" s="168" t="s">
        <v>1020</v>
      </c>
      <c r="B145" s="117" t="s">
        <v>943</v>
      </c>
      <c r="C145" s="118" t="s">
        <v>28</v>
      </c>
      <c r="D145" s="130">
        <v>4.13</v>
      </c>
      <c r="E145" s="129">
        <v>21.6</v>
      </c>
      <c r="F145" s="120">
        <v>0</v>
      </c>
      <c r="G145" s="120">
        <f t="shared" si="152"/>
        <v>0</v>
      </c>
      <c r="H145" s="120">
        <v>0</v>
      </c>
      <c r="I145" s="120">
        <v>0</v>
      </c>
      <c r="J145" s="140">
        <v>0</v>
      </c>
      <c r="K145" s="133">
        <v>89.2</v>
      </c>
      <c r="L145" s="120">
        <f t="shared" si="153"/>
        <v>0</v>
      </c>
      <c r="M145" s="120">
        <f t="shared" si="154"/>
        <v>0</v>
      </c>
      <c r="N145" s="120">
        <f t="shared" si="155"/>
        <v>0</v>
      </c>
      <c r="O145" s="120">
        <f t="shared" si="156"/>
        <v>0</v>
      </c>
      <c r="P145" s="140">
        <f t="shared" si="157"/>
        <v>0</v>
      </c>
      <c r="Q145" s="171">
        <v>1.2985645489869136E-4</v>
      </c>
    </row>
    <row r="146" spans="1:17" ht="51" x14ac:dyDescent="0.2">
      <c r="A146" s="168" t="s">
        <v>1021</v>
      </c>
      <c r="B146" s="117" t="s">
        <v>460</v>
      </c>
      <c r="C146" s="118" t="s">
        <v>28</v>
      </c>
      <c r="D146" s="130">
        <v>35.380000000000003</v>
      </c>
      <c r="E146" s="129">
        <v>21.6</v>
      </c>
      <c r="F146" s="120">
        <v>0</v>
      </c>
      <c r="G146" s="120">
        <f t="shared" si="152"/>
        <v>0</v>
      </c>
      <c r="H146" s="120">
        <v>0</v>
      </c>
      <c r="I146" s="120">
        <v>0</v>
      </c>
      <c r="J146" s="140">
        <v>0</v>
      </c>
      <c r="K146" s="133">
        <v>764.2</v>
      </c>
      <c r="L146" s="120">
        <f t="shared" si="153"/>
        <v>0</v>
      </c>
      <c r="M146" s="120">
        <f t="shared" si="154"/>
        <v>0</v>
      </c>
      <c r="N146" s="120">
        <f t="shared" si="155"/>
        <v>0</v>
      </c>
      <c r="O146" s="120">
        <f t="shared" si="156"/>
        <v>0</v>
      </c>
      <c r="P146" s="140">
        <f t="shared" si="157"/>
        <v>0</v>
      </c>
      <c r="Q146" s="171">
        <v>1.1125146057576227E-3</v>
      </c>
    </row>
    <row r="147" spans="1:17" ht="25.5" x14ac:dyDescent="0.2">
      <c r="A147" s="168" t="s">
        <v>1022</v>
      </c>
      <c r="B147" s="117" t="s">
        <v>957</v>
      </c>
      <c r="C147" s="118" t="s">
        <v>28</v>
      </c>
      <c r="D147" s="130">
        <v>3.96</v>
      </c>
      <c r="E147" s="129">
        <v>21.6</v>
      </c>
      <c r="F147" s="120">
        <v>0</v>
      </c>
      <c r="G147" s="120">
        <f t="shared" si="152"/>
        <v>0</v>
      </c>
      <c r="H147" s="120">
        <v>0</v>
      </c>
      <c r="I147" s="120">
        <v>0</v>
      </c>
      <c r="J147" s="140">
        <v>0</v>
      </c>
      <c r="K147" s="133">
        <v>85.53</v>
      </c>
      <c r="L147" s="120">
        <f t="shared" si="153"/>
        <v>0</v>
      </c>
      <c r="M147" s="120">
        <f t="shared" si="154"/>
        <v>0</v>
      </c>
      <c r="N147" s="120">
        <f t="shared" si="155"/>
        <v>0</v>
      </c>
      <c r="O147" s="120">
        <f t="shared" si="156"/>
        <v>0</v>
      </c>
      <c r="P147" s="140">
        <f t="shared" si="157"/>
        <v>0</v>
      </c>
      <c r="Q147" s="171">
        <v>1.2451370613772504E-4</v>
      </c>
    </row>
    <row r="148" spans="1:17" ht="25.5" x14ac:dyDescent="0.2">
      <c r="A148" s="168" t="s">
        <v>1023</v>
      </c>
      <c r="B148" s="117" t="s">
        <v>958</v>
      </c>
      <c r="C148" s="118" t="s">
        <v>28</v>
      </c>
      <c r="D148" s="130">
        <v>10.38</v>
      </c>
      <c r="E148" s="129">
        <v>21.6</v>
      </c>
      <c r="F148" s="120">
        <v>0</v>
      </c>
      <c r="G148" s="120">
        <f t="shared" si="152"/>
        <v>0</v>
      </c>
      <c r="H148" s="120">
        <v>0</v>
      </c>
      <c r="I148" s="120">
        <v>0</v>
      </c>
      <c r="J148" s="140">
        <v>0</v>
      </c>
      <c r="K148" s="133">
        <v>224.2</v>
      </c>
      <c r="L148" s="120">
        <f t="shared" si="153"/>
        <v>0</v>
      </c>
      <c r="M148" s="120">
        <f t="shared" si="154"/>
        <v>0</v>
      </c>
      <c r="N148" s="120">
        <f t="shared" si="155"/>
        <v>0</v>
      </c>
      <c r="O148" s="120">
        <f t="shared" si="156"/>
        <v>0</v>
      </c>
      <c r="P148" s="140">
        <f t="shared" si="157"/>
        <v>0</v>
      </c>
      <c r="Q148" s="171">
        <v>3.2638808507047762E-4</v>
      </c>
    </row>
    <row r="149" spans="1:17" ht="25.5" x14ac:dyDescent="0.2">
      <c r="A149" s="168" t="s">
        <v>1024</v>
      </c>
      <c r="B149" s="117" t="s">
        <v>959</v>
      </c>
      <c r="C149" s="118" t="s">
        <v>28</v>
      </c>
      <c r="D149" s="130">
        <v>9.91</v>
      </c>
      <c r="E149" s="129">
        <v>21.6</v>
      </c>
      <c r="F149" s="120">
        <v>0</v>
      </c>
      <c r="G149" s="120">
        <f t="shared" si="152"/>
        <v>0</v>
      </c>
      <c r="H149" s="120">
        <v>0</v>
      </c>
      <c r="I149" s="120">
        <v>0</v>
      </c>
      <c r="J149" s="140">
        <v>0</v>
      </c>
      <c r="K149" s="133">
        <v>214.05</v>
      </c>
      <c r="L149" s="120">
        <f t="shared" si="153"/>
        <v>0</v>
      </c>
      <c r="M149" s="120">
        <f t="shared" si="154"/>
        <v>0</v>
      </c>
      <c r="N149" s="120">
        <f t="shared" si="155"/>
        <v>0</v>
      </c>
      <c r="O149" s="120">
        <f t="shared" si="156"/>
        <v>0</v>
      </c>
      <c r="P149" s="140">
        <f t="shared" si="157"/>
        <v>0</v>
      </c>
      <c r="Q149" s="171">
        <v>3.1161181806126553E-4</v>
      </c>
    </row>
    <row r="150" spans="1:17" x14ac:dyDescent="0.2">
      <c r="A150" s="166" t="s">
        <v>857</v>
      </c>
      <c r="B150" s="5" t="s">
        <v>858</v>
      </c>
      <c r="C150" s="5"/>
      <c r="D150" s="167"/>
      <c r="E150" s="131"/>
      <c r="F150" s="6"/>
      <c r="G150" s="6"/>
      <c r="H150" s="6"/>
      <c r="I150" s="6"/>
      <c r="J150" s="128"/>
      <c r="K150" s="132">
        <v>32586.15</v>
      </c>
      <c r="L150" s="6"/>
      <c r="M150" s="6"/>
      <c r="N150" s="6"/>
      <c r="O150" s="6"/>
      <c r="P150" s="128"/>
      <c r="Q150" s="170">
        <v>4.7438586522387798E-2</v>
      </c>
    </row>
    <row r="151" spans="1:17" x14ac:dyDescent="0.2">
      <c r="A151" s="168" t="s">
        <v>1025</v>
      </c>
      <c r="B151" s="117" t="s">
        <v>1027</v>
      </c>
      <c r="C151" s="118" t="s">
        <v>28</v>
      </c>
      <c r="D151" s="130">
        <v>3.55</v>
      </c>
      <c r="E151" s="129">
        <v>476.23</v>
      </c>
      <c r="F151" s="120">
        <v>0</v>
      </c>
      <c r="G151" s="120">
        <f t="shared" ref="G151:G153" si="158">SUM(F151)</f>
        <v>0</v>
      </c>
      <c r="H151" s="120">
        <v>0</v>
      </c>
      <c r="I151" s="120">
        <v>0</v>
      </c>
      <c r="J151" s="140">
        <v>0</v>
      </c>
      <c r="K151" s="133">
        <v>1690.61</v>
      </c>
      <c r="L151" s="120">
        <f t="shared" ref="L151:L153" si="159">TRUNC(D151*F151,2)</f>
        <v>0</v>
      </c>
      <c r="M151" s="120">
        <f t="shared" ref="M151:M153" si="160">TRUNC($D$37*G151,2)</f>
        <v>0</v>
      </c>
      <c r="N151" s="120">
        <f t="shared" ref="N151:N153" si="161">TRUNC($D$34*H151,2)</f>
        <v>0</v>
      </c>
      <c r="O151" s="120">
        <f t="shared" ref="O151:O153" si="162">TRUNC($D$34*I151,2)</f>
        <v>0</v>
      </c>
      <c r="P151" s="140">
        <f t="shared" ref="P151:P153" si="163">TRUNC($D$34*J151,2)</f>
        <v>0</v>
      </c>
      <c r="Q151" s="171">
        <v>2.4611728835905451E-3</v>
      </c>
    </row>
    <row r="152" spans="1:17" ht="25.5" x14ac:dyDescent="0.2">
      <c r="A152" s="168" t="s">
        <v>1028</v>
      </c>
      <c r="B152" s="117" t="s">
        <v>1030</v>
      </c>
      <c r="C152" s="118" t="s">
        <v>28</v>
      </c>
      <c r="D152" s="130">
        <v>407.36</v>
      </c>
      <c r="E152" s="129">
        <v>0.24</v>
      </c>
      <c r="F152" s="120">
        <v>0</v>
      </c>
      <c r="G152" s="120">
        <f t="shared" si="158"/>
        <v>0</v>
      </c>
      <c r="H152" s="120">
        <v>0</v>
      </c>
      <c r="I152" s="120">
        <v>0</v>
      </c>
      <c r="J152" s="140">
        <v>0</v>
      </c>
      <c r="K152" s="133">
        <v>97.76</v>
      </c>
      <c r="L152" s="120">
        <f t="shared" si="159"/>
        <v>0</v>
      </c>
      <c r="M152" s="120">
        <f t="shared" si="160"/>
        <v>0</v>
      </c>
      <c r="N152" s="120">
        <f t="shared" si="161"/>
        <v>0</v>
      </c>
      <c r="O152" s="120">
        <f t="shared" si="162"/>
        <v>0</v>
      </c>
      <c r="P152" s="140">
        <f t="shared" si="163"/>
        <v>0</v>
      </c>
      <c r="Q152" s="171">
        <v>1.4231801604143573E-4</v>
      </c>
    </row>
    <row r="153" spans="1:17" ht="64.5" thickBot="1" x14ac:dyDescent="0.25">
      <c r="A153" s="190" t="s">
        <v>1031</v>
      </c>
      <c r="B153" s="191" t="s">
        <v>1033</v>
      </c>
      <c r="C153" s="192" t="s">
        <v>28</v>
      </c>
      <c r="D153" s="193">
        <v>178.6</v>
      </c>
      <c r="E153" s="194">
        <v>172.44</v>
      </c>
      <c r="F153" s="195">
        <v>0</v>
      </c>
      <c r="G153" s="195">
        <f t="shared" si="158"/>
        <v>0</v>
      </c>
      <c r="H153" s="195">
        <v>0</v>
      </c>
      <c r="I153" s="195">
        <v>0</v>
      </c>
      <c r="J153" s="196">
        <v>0</v>
      </c>
      <c r="K153" s="197">
        <v>30797.78</v>
      </c>
      <c r="L153" s="195">
        <f t="shared" si="159"/>
        <v>0</v>
      </c>
      <c r="M153" s="195">
        <f t="shared" si="160"/>
        <v>0</v>
      </c>
      <c r="N153" s="195">
        <f t="shared" si="161"/>
        <v>0</v>
      </c>
      <c r="O153" s="195">
        <f t="shared" si="162"/>
        <v>0</v>
      </c>
      <c r="P153" s="196">
        <f t="shared" si="163"/>
        <v>0</v>
      </c>
      <c r="Q153" s="198">
        <v>4.4835095622755818E-2</v>
      </c>
    </row>
    <row r="154" spans="1:17" ht="15" thickBot="1" x14ac:dyDescent="0.25">
      <c r="A154" s="288" t="s">
        <v>7</v>
      </c>
      <c r="B154" s="289"/>
      <c r="C154" s="289"/>
      <c r="D154" s="289"/>
      <c r="E154" s="289"/>
      <c r="F154" s="289"/>
      <c r="G154" s="289"/>
      <c r="H154" s="199"/>
      <c r="I154" s="199"/>
      <c r="J154" s="199"/>
      <c r="K154" s="200">
        <f>SUM(K11)</f>
        <v>686912.33</v>
      </c>
      <c r="L154" s="200">
        <f t="shared" ref="L154:P154" si="164">SUM(L11)</f>
        <v>91986.34</v>
      </c>
      <c r="M154" s="200">
        <f t="shared" si="164"/>
        <v>91986.34</v>
      </c>
      <c r="N154" s="201">
        <f t="shared" si="164"/>
        <v>95715.12</v>
      </c>
      <c r="O154" s="201">
        <f t="shared" si="164"/>
        <v>496.09999999999991</v>
      </c>
      <c r="P154" s="201">
        <f t="shared" si="164"/>
        <v>1981.8100000000002</v>
      </c>
      <c r="Q154" s="202">
        <f>M154/K154</f>
        <v>0.13391278039804586</v>
      </c>
    </row>
  </sheetData>
  <mergeCells count="24">
    <mergeCell ref="K8:P8"/>
    <mergeCell ref="A1:L1"/>
    <mergeCell ref="M1:Q6"/>
    <mergeCell ref="K2:L2"/>
    <mergeCell ref="K3:L3"/>
    <mergeCell ref="K4:L4"/>
    <mergeCell ref="K5:L5"/>
    <mergeCell ref="K6:L6"/>
    <mergeCell ref="A2:B2"/>
    <mergeCell ref="A3:B3"/>
    <mergeCell ref="A4:B4"/>
    <mergeCell ref="A154:G154"/>
    <mergeCell ref="C2:J2"/>
    <mergeCell ref="C3:J3"/>
    <mergeCell ref="C4:J4"/>
    <mergeCell ref="C5:J5"/>
    <mergeCell ref="C6:J6"/>
    <mergeCell ref="A5:B5"/>
    <mergeCell ref="A6:B6"/>
    <mergeCell ref="A8:A9"/>
    <mergeCell ref="B8:B9"/>
    <mergeCell ref="C8:C9"/>
    <mergeCell ref="D8:D9"/>
    <mergeCell ref="E8:J8"/>
  </mergeCells>
  <printOptions horizontalCentered="1"/>
  <pageMargins left="0.31496062992125984" right="0.31496062992125984" top="0.59055118110236227" bottom="0.98425196850393704" header="0.31496062992125984" footer="0.31496062992125984"/>
  <pageSetup paperSize="9" scale="5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4"/>
  <sheetViews>
    <sheetView showGridLines="0" view="pageBreakPreview" zoomScaleNormal="100" zoomScaleSheetLayoutView="100" workbookViewId="0">
      <pane ySplit="4" topLeftCell="A5" activePane="bottomLeft" state="frozen"/>
      <selection pane="bottomLeft" activeCell="M309" sqref="A1:M309"/>
    </sheetView>
  </sheetViews>
  <sheetFormatPr defaultRowHeight="14.25" x14ac:dyDescent="0.2"/>
  <sheetData>
    <row r="1" spans="1:13" x14ac:dyDescent="0.2">
      <c r="A1" s="349" t="s">
        <v>1331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1"/>
    </row>
    <row r="2" spans="1:13" ht="15" thickBot="1" x14ac:dyDescent="0.25">
      <c r="A2" s="352"/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4"/>
    </row>
    <row r="3" spans="1:13" x14ac:dyDescent="0.2">
      <c r="A3" s="355" t="s">
        <v>5</v>
      </c>
      <c r="B3" s="357" t="s">
        <v>6</v>
      </c>
      <c r="C3" s="358"/>
      <c r="D3" s="361" t="s">
        <v>1320</v>
      </c>
      <c r="E3" s="363" t="s">
        <v>1321</v>
      </c>
      <c r="F3" s="364"/>
      <c r="G3" s="364"/>
      <c r="H3" s="364"/>
      <c r="I3" s="364"/>
      <c r="J3" s="365"/>
      <c r="K3" s="363" t="s">
        <v>1322</v>
      </c>
      <c r="L3" s="365"/>
      <c r="M3" s="366" t="s">
        <v>1323</v>
      </c>
    </row>
    <row r="4" spans="1:13" ht="15" thickBot="1" x14ac:dyDescent="0.25">
      <c r="A4" s="356"/>
      <c r="B4" s="359"/>
      <c r="C4" s="360"/>
      <c r="D4" s="362"/>
      <c r="E4" s="121" t="s">
        <v>1324</v>
      </c>
      <c r="F4" s="121" t="s">
        <v>1325</v>
      </c>
      <c r="G4" s="121" t="s">
        <v>1326</v>
      </c>
      <c r="H4" s="121" t="s">
        <v>1327</v>
      </c>
      <c r="I4" s="121" t="s">
        <v>1328</v>
      </c>
      <c r="J4" s="121" t="s">
        <v>1329</v>
      </c>
      <c r="K4" s="121" t="s">
        <v>1330</v>
      </c>
      <c r="L4" s="121" t="s">
        <v>7</v>
      </c>
      <c r="M4" s="367"/>
    </row>
    <row r="5" spans="1:13" s="122" customFormat="1" ht="12.75" x14ac:dyDescent="0.2">
      <c r="A5" s="175"/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7"/>
    </row>
    <row r="6" spans="1:13" s="122" customFormat="1" ht="12.75" x14ac:dyDescent="0.2">
      <c r="A6" s="178" t="str">
        <f>'BM 01'!A11</f>
        <v xml:space="preserve"> 1 </v>
      </c>
      <c r="B6" s="347" t="str">
        <f>'BM 01'!B11</f>
        <v>CONSTRUÇÃO DE QUADRA POLIESPORTIVA</v>
      </c>
      <c r="C6" s="347"/>
      <c r="D6" s="347"/>
      <c r="E6" s="347"/>
      <c r="F6" s="347"/>
      <c r="G6" s="347"/>
      <c r="H6" s="347"/>
      <c r="I6" s="347"/>
      <c r="J6" s="347"/>
      <c r="K6" s="347"/>
      <c r="L6" s="347"/>
      <c r="M6" s="348"/>
    </row>
    <row r="7" spans="1:13" s="122" customFormat="1" ht="12.75" x14ac:dyDescent="0.2">
      <c r="A7" s="175"/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7"/>
    </row>
    <row r="8" spans="1:13" s="122" customFormat="1" ht="13.15" customHeight="1" x14ac:dyDescent="0.2">
      <c r="A8" s="179" t="str">
        <f>'BM 01'!A12</f>
        <v xml:space="preserve"> 1.1 </v>
      </c>
      <c r="B8" s="344" t="str">
        <f>'BM 01'!B12</f>
        <v>SERVIÇOS PRELIMINARES</v>
      </c>
      <c r="C8" s="344"/>
      <c r="D8" s="344"/>
      <c r="E8" s="344"/>
      <c r="F8" s="344"/>
      <c r="G8" s="344"/>
      <c r="H8" s="344"/>
      <c r="I8" s="344"/>
      <c r="J8" s="344"/>
      <c r="K8" s="344"/>
      <c r="L8" s="344"/>
      <c r="M8" s="345"/>
    </row>
    <row r="9" spans="1:13" s="122" customFormat="1" ht="12.75" x14ac:dyDescent="0.2">
      <c r="A9" s="175"/>
      <c r="B9" s="176"/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7"/>
    </row>
    <row r="10" spans="1:13" s="122" customFormat="1" ht="12.75" x14ac:dyDescent="0.2">
      <c r="A10" s="180" t="str">
        <f>'BM 01'!A13</f>
        <v xml:space="preserve"> 1.1.1 </v>
      </c>
      <c r="B10" s="340" t="str">
        <f>'BM 01'!B13</f>
        <v>PLACA DE OBRA EM CHAPA DE ACO GALVANIZADO [ADAPTADO SINAPI 74209/01]</v>
      </c>
      <c r="C10" s="341"/>
      <c r="D10" s="341"/>
      <c r="E10" s="341"/>
      <c r="F10" s="341"/>
      <c r="G10" s="341"/>
      <c r="H10" s="341"/>
      <c r="I10" s="341"/>
      <c r="J10" s="341"/>
      <c r="K10" s="342"/>
      <c r="L10" s="135"/>
      <c r="M10" s="181" t="str">
        <f>'BM 01'!C13</f>
        <v>m²</v>
      </c>
    </row>
    <row r="11" spans="1:13" s="122" customFormat="1" ht="12.75" x14ac:dyDescent="0.2">
      <c r="A11" s="182"/>
      <c r="B11" s="343"/>
      <c r="C11" s="343"/>
      <c r="D11" s="136">
        <v>1</v>
      </c>
      <c r="E11" s="136">
        <v>3.4</v>
      </c>
      <c r="F11" s="136"/>
      <c r="G11" s="136">
        <v>2.4</v>
      </c>
      <c r="H11" s="136"/>
      <c r="I11" s="136"/>
      <c r="J11" s="136"/>
      <c r="K11" s="136">
        <f>E11*G11</f>
        <v>8.16</v>
      </c>
      <c r="L11" s="136">
        <f>D11*K11</f>
        <v>8.16</v>
      </c>
      <c r="M11" s="183"/>
    </row>
    <row r="12" spans="1:13" s="122" customFormat="1" ht="12.75" x14ac:dyDescent="0.2">
      <c r="A12" s="336"/>
      <c r="B12" s="337"/>
      <c r="C12" s="337"/>
      <c r="D12" s="337"/>
      <c r="E12" s="337"/>
      <c r="F12" s="337"/>
      <c r="G12" s="337"/>
      <c r="H12" s="337"/>
      <c r="I12" s="337"/>
      <c r="J12" s="337"/>
      <c r="K12" s="337"/>
      <c r="L12" s="137"/>
      <c r="M12" s="183"/>
    </row>
    <row r="13" spans="1:13" s="122" customFormat="1" ht="12.75" x14ac:dyDescent="0.2">
      <c r="A13" s="336" t="s">
        <v>1333</v>
      </c>
      <c r="B13" s="337"/>
      <c r="C13" s="337"/>
      <c r="D13" s="337"/>
      <c r="E13" s="337"/>
      <c r="F13" s="337"/>
      <c r="G13" s="337"/>
      <c r="H13" s="337"/>
      <c r="I13" s="337"/>
      <c r="J13" s="337"/>
      <c r="K13" s="337"/>
      <c r="L13" s="137">
        <f>L11</f>
        <v>8.16</v>
      </c>
      <c r="M13" s="183"/>
    </row>
    <row r="14" spans="1:13" s="122" customFormat="1" ht="12.75" x14ac:dyDescent="0.2">
      <c r="A14" s="336" t="s">
        <v>1334</v>
      </c>
      <c r="B14" s="337"/>
      <c r="C14" s="337"/>
      <c r="D14" s="337"/>
      <c r="E14" s="337"/>
      <c r="F14" s="337"/>
      <c r="G14" s="337"/>
      <c r="H14" s="337"/>
      <c r="I14" s="337"/>
      <c r="J14" s="337"/>
      <c r="K14" s="337"/>
      <c r="L14" s="137">
        <v>0</v>
      </c>
      <c r="M14" s="183"/>
    </row>
    <row r="15" spans="1:13" s="122" customFormat="1" ht="12.75" x14ac:dyDescent="0.2">
      <c r="A15" s="336" t="s">
        <v>1335</v>
      </c>
      <c r="B15" s="337"/>
      <c r="C15" s="337"/>
      <c r="D15" s="337"/>
      <c r="E15" s="337"/>
      <c r="F15" s="337"/>
      <c r="G15" s="337"/>
      <c r="H15" s="337"/>
      <c r="I15" s="337"/>
      <c r="J15" s="337"/>
      <c r="K15" s="337"/>
      <c r="L15" s="137">
        <f>'BM 01'!E13</f>
        <v>8</v>
      </c>
      <c r="M15" s="183"/>
    </row>
    <row r="16" spans="1:13" s="122" customFormat="1" ht="12.75" x14ac:dyDescent="0.2">
      <c r="A16" s="336" t="s">
        <v>1336</v>
      </c>
      <c r="B16" s="337"/>
      <c r="C16" s="337"/>
      <c r="D16" s="337"/>
      <c r="E16" s="337"/>
      <c r="F16" s="337"/>
      <c r="G16" s="337"/>
      <c r="H16" s="337"/>
      <c r="I16" s="337"/>
      <c r="J16" s="337"/>
      <c r="K16" s="337"/>
      <c r="L16" s="137">
        <f>L13+L14</f>
        <v>8.16</v>
      </c>
      <c r="M16" s="183"/>
    </row>
    <row r="17" spans="1:13" s="122" customFormat="1" ht="12.75" x14ac:dyDescent="0.2">
      <c r="A17" s="338" t="s">
        <v>1332</v>
      </c>
      <c r="B17" s="339"/>
      <c r="C17" s="339"/>
      <c r="D17" s="339"/>
      <c r="E17" s="339"/>
      <c r="F17" s="339"/>
      <c r="G17" s="339"/>
      <c r="H17" s="339"/>
      <c r="I17" s="339"/>
      <c r="J17" s="339"/>
      <c r="K17" s="134" t="str">
        <f>A10</f>
        <v xml:space="preserve"> 1.1.1 </v>
      </c>
      <c r="L17" s="138">
        <f>L15</f>
        <v>8</v>
      </c>
      <c r="M17" s="183"/>
    </row>
    <row r="18" spans="1:13" s="122" customFormat="1" ht="12.75" x14ac:dyDescent="0.2">
      <c r="A18" s="175"/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84"/>
      <c r="M18" s="177"/>
    </row>
    <row r="19" spans="1:13" s="122" customFormat="1" ht="29.45" customHeight="1" x14ac:dyDescent="0.2">
      <c r="A19" s="180" t="str">
        <f>'BM 01'!A14</f>
        <v xml:space="preserve"> 1.1.2 </v>
      </c>
      <c r="B19" s="340" t="str">
        <f>'BM 01'!B14</f>
        <v>LOCACAO CONVENCIONAL DE OBRA, UTILIZANDO GABARITO DE TÁBUAS CORRIDAS PONTALETADAS A CADA 2,00M -  2 UTILIZAÇÕES. AF_10/2018</v>
      </c>
      <c r="C19" s="341"/>
      <c r="D19" s="341"/>
      <c r="E19" s="341"/>
      <c r="F19" s="341"/>
      <c r="G19" s="341"/>
      <c r="H19" s="341"/>
      <c r="I19" s="341"/>
      <c r="J19" s="341"/>
      <c r="K19" s="342"/>
      <c r="L19" s="135"/>
      <c r="M19" s="181" t="str">
        <f>'BM 01'!C22</f>
        <v>m²</v>
      </c>
    </row>
    <row r="20" spans="1:13" s="122" customFormat="1" ht="12.75" x14ac:dyDescent="0.2">
      <c r="A20" s="182"/>
      <c r="B20" s="343"/>
      <c r="C20" s="343"/>
      <c r="D20" s="136">
        <v>1</v>
      </c>
      <c r="E20" s="136">
        <v>106.5</v>
      </c>
      <c r="F20" s="136"/>
      <c r="G20" s="136"/>
      <c r="H20" s="136"/>
      <c r="I20" s="136"/>
      <c r="J20" s="136"/>
      <c r="K20" s="136">
        <f>E20</f>
        <v>106.5</v>
      </c>
      <c r="L20" s="136">
        <f>D20*K20</f>
        <v>106.5</v>
      </c>
      <c r="M20" s="185"/>
    </row>
    <row r="21" spans="1:13" s="122" customFormat="1" ht="12.75" x14ac:dyDescent="0.2">
      <c r="A21" s="336"/>
      <c r="B21" s="337"/>
      <c r="C21" s="337"/>
      <c r="D21" s="337"/>
      <c r="E21" s="337"/>
      <c r="F21" s="337"/>
      <c r="G21" s="337"/>
      <c r="H21" s="337"/>
      <c r="I21" s="337"/>
      <c r="J21" s="337"/>
      <c r="K21" s="337"/>
      <c r="L21" s="137"/>
      <c r="M21" s="183"/>
    </row>
    <row r="22" spans="1:13" s="122" customFormat="1" ht="12.75" x14ac:dyDescent="0.2">
      <c r="A22" s="336" t="s">
        <v>1333</v>
      </c>
      <c r="B22" s="337"/>
      <c r="C22" s="337"/>
      <c r="D22" s="337"/>
      <c r="E22" s="337"/>
      <c r="F22" s="337"/>
      <c r="G22" s="337"/>
      <c r="H22" s="337"/>
      <c r="I22" s="337"/>
      <c r="J22" s="337"/>
      <c r="K22" s="337"/>
      <c r="L22" s="137">
        <f>L20</f>
        <v>106.5</v>
      </c>
      <c r="M22" s="183"/>
    </row>
    <row r="23" spans="1:13" s="122" customFormat="1" ht="12.75" x14ac:dyDescent="0.2">
      <c r="A23" s="336" t="s">
        <v>1334</v>
      </c>
      <c r="B23" s="337"/>
      <c r="C23" s="337"/>
      <c r="D23" s="337"/>
      <c r="E23" s="337"/>
      <c r="F23" s="337"/>
      <c r="G23" s="337"/>
      <c r="H23" s="337"/>
      <c r="I23" s="337"/>
      <c r="J23" s="337"/>
      <c r="K23" s="337"/>
      <c r="L23" s="137">
        <v>0</v>
      </c>
      <c r="M23" s="183"/>
    </row>
    <row r="24" spans="1:13" s="122" customFormat="1" ht="12.75" x14ac:dyDescent="0.2">
      <c r="A24" s="336" t="s">
        <v>1335</v>
      </c>
      <c r="B24" s="337"/>
      <c r="C24" s="337"/>
      <c r="D24" s="337"/>
      <c r="E24" s="337"/>
      <c r="F24" s="337"/>
      <c r="G24" s="337"/>
      <c r="H24" s="337"/>
      <c r="I24" s="337"/>
      <c r="J24" s="337"/>
      <c r="K24" s="337"/>
      <c r="L24" s="137">
        <f>'BM 01'!E14</f>
        <v>106.5</v>
      </c>
      <c r="M24" s="183"/>
    </row>
    <row r="25" spans="1:13" s="122" customFormat="1" ht="12.75" x14ac:dyDescent="0.2">
      <c r="A25" s="336" t="s">
        <v>1336</v>
      </c>
      <c r="B25" s="337"/>
      <c r="C25" s="337"/>
      <c r="D25" s="337"/>
      <c r="E25" s="337"/>
      <c r="F25" s="337"/>
      <c r="G25" s="337"/>
      <c r="H25" s="337"/>
      <c r="I25" s="337"/>
      <c r="J25" s="337"/>
      <c r="K25" s="337"/>
      <c r="L25" s="137">
        <f>L22+L23</f>
        <v>106.5</v>
      </c>
      <c r="M25" s="183"/>
    </row>
    <row r="26" spans="1:13" s="122" customFormat="1" ht="12.75" x14ac:dyDescent="0.2">
      <c r="A26" s="338" t="s">
        <v>1332</v>
      </c>
      <c r="B26" s="339"/>
      <c r="C26" s="339"/>
      <c r="D26" s="339"/>
      <c r="E26" s="339"/>
      <c r="F26" s="339"/>
      <c r="G26" s="339"/>
      <c r="H26" s="339"/>
      <c r="I26" s="339"/>
      <c r="J26" s="339"/>
      <c r="K26" s="134" t="str">
        <f>A19</f>
        <v xml:space="preserve"> 1.1.2 </v>
      </c>
      <c r="L26" s="138">
        <f>L24</f>
        <v>106.5</v>
      </c>
      <c r="M26" s="183"/>
    </row>
    <row r="27" spans="1:13" s="122" customFormat="1" ht="12.75" x14ac:dyDescent="0.2">
      <c r="A27" s="175"/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7"/>
    </row>
    <row r="28" spans="1:13" s="122" customFormat="1" ht="13.15" customHeight="1" x14ac:dyDescent="0.2">
      <c r="A28" s="179" t="str">
        <f>'BM 01'!A15</f>
        <v xml:space="preserve"> 1.2 </v>
      </c>
      <c r="B28" s="344" t="str">
        <f>'BM 01'!B15</f>
        <v>MOVIMENTO DE TERRA</v>
      </c>
      <c r="C28" s="344"/>
      <c r="D28" s="344"/>
      <c r="E28" s="344"/>
      <c r="F28" s="344"/>
      <c r="G28" s="344"/>
      <c r="H28" s="344"/>
      <c r="I28" s="344"/>
      <c r="J28" s="344"/>
      <c r="K28" s="344"/>
      <c r="L28" s="344"/>
      <c r="M28" s="345"/>
    </row>
    <row r="29" spans="1:13" s="122" customFormat="1" ht="12.75" x14ac:dyDescent="0.2">
      <c r="A29" s="175"/>
      <c r="B29" s="176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7"/>
    </row>
    <row r="30" spans="1:13" s="122" customFormat="1" ht="12.75" x14ac:dyDescent="0.2">
      <c r="A30" s="180" t="str">
        <f>'BM 01'!A16</f>
        <v xml:space="preserve"> 1.2.1 </v>
      </c>
      <c r="B30" s="340" t="str">
        <f>'BM 01'!B16</f>
        <v>ESCAVACAO MANUAL EM SOLO-PROF. ATE 1,50 M [ADAPTADO SINAPI 79561/001]</v>
      </c>
      <c r="C30" s="341"/>
      <c r="D30" s="341"/>
      <c r="E30" s="341"/>
      <c r="F30" s="341"/>
      <c r="G30" s="341"/>
      <c r="H30" s="341"/>
      <c r="I30" s="341"/>
      <c r="J30" s="341"/>
      <c r="K30" s="342"/>
      <c r="L30" s="135"/>
      <c r="M30" s="181" t="str">
        <f>'BM 01'!C16</f>
        <v>m³</v>
      </c>
    </row>
    <row r="31" spans="1:13" s="122" customFormat="1" ht="12.75" x14ac:dyDescent="0.2">
      <c r="A31" s="182"/>
      <c r="B31" s="343" t="s">
        <v>1338</v>
      </c>
      <c r="C31" s="343"/>
      <c r="D31" s="141">
        <v>1</v>
      </c>
      <c r="E31" s="136">
        <v>1.25</v>
      </c>
      <c r="F31" s="136"/>
      <c r="G31" s="141">
        <v>1.45</v>
      </c>
      <c r="H31" s="136"/>
      <c r="I31" s="141">
        <v>1.2</v>
      </c>
      <c r="J31" s="136"/>
      <c r="K31" s="141">
        <f t="shared" ref="K31:K51" si="0">I31*G31*E31</f>
        <v>2.1749999999999998</v>
      </c>
      <c r="L31" s="141">
        <f t="shared" ref="L31:L52" si="1">D31*K31</f>
        <v>2.1749999999999998</v>
      </c>
      <c r="M31" s="183"/>
    </row>
    <row r="32" spans="1:13" s="122" customFormat="1" ht="12.75" x14ac:dyDescent="0.2">
      <c r="A32" s="182"/>
      <c r="B32" s="343" t="s">
        <v>1339</v>
      </c>
      <c r="C32" s="343"/>
      <c r="D32" s="141">
        <v>1</v>
      </c>
      <c r="E32" s="136">
        <v>1.25</v>
      </c>
      <c r="F32" s="136"/>
      <c r="G32" s="141">
        <v>1.45</v>
      </c>
      <c r="H32" s="136"/>
      <c r="I32" s="141">
        <v>1.2</v>
      </c>
      <c r="J32" s="136"/>
      <c r="K32" s="141">
        <f t="shared" si="0"/>
        <v>2.1749999999999998</v>
      </c>
      <c r="L32" s="141">
        <f t="shared" si="1"/>
        <v>2.1749999999999998</v>
      </c>
      <c r="M32" s="183"/>
    </row>
    <row r="33" spans="1:13" s="122" customFormat="1" ht="12.75" x14ac:dyDescent="0.2">
      <c r="A33" s="182"/>
      <c r="B33" s="343" t="s">
        <v>1340</v>
      </c>
      <c r="C33" s="343"/>
      <c r="D33" s="141">
        <v>1</v>
      </c>
      <c r="E33" s="136">
        <v>1.3</v>
      </c>
      <c r="F33" s="136"/>
      <c r="G33" s="141">
        <v>1.5</v>
      </c>
      <c r="H33" s="136"/>
      <c r="I33" s="141">
        <v>1.55</v>
      </c>
      <c r="J33" s="136"/>
      <c r="K33" s="141">
        <f t="shared" si="0"/>
        <v>3.0225000000000004</v>
      </c>
      <c r="L33" s="141">
        <f t="shared" si="1"/>
        <v>3.0225000000000004</v>
      </c>
      <c r="M33" s="183"/>
    </row>
    <row r="34" spans="1:13" s="122" customFormat="1" ht="12.75" x14ac:dyDescent="0.2">
      <c r="A34" s="182"/>
      <c r="B34" s="343" t="s">
        <v>1341</v>
      </c>
      <c r="C34" s="343"/>
      <c r="D34" s="141">
        <v>1</v>
      </c>
      <c r="E34" s="136">
        <v>1.3</v>
      </c>
      <c r="F34" s="136"/>
      <c r="G34" s="141">
        <v>1.5</v>
      </c>
      <c r="H34" s="136"/>
      <c r="I34" s="141">
        <v>1.4</v>
      </c>
      <c r="J34" s="136"/>
      <c r="K34" s="141">
        <f t="shared" si="0"/>
        <v>2.7299999999999995</v>
      </c>
      <c r="L34" s="141">
        <f t="shared" si="1"/>
        <v>2.7299999999999995</v>
      </c>
      <c r="M34" s="183"/>
    </row>
    <row r="35" spans="1:13" s="122" customFormat="1" ht="12.75" x14ac:dyDescent="0.2">
      <c r="A35" s="182"/>
      <c r="B35" s="343" t="s">
        <v>1342</v>
      </c>
      <c r="C35" s="343"/>
      <c r="D35" s="141">
        <v>1</v>
      </c>
      <c r="E35" s="136">
        <v>1.3</v>
      </c>
      <c r="F35" s="136"/>
      <c r="G35" s="141">
        <v>1.5</v>
      </c>
      <c r="H35" s="136"/>
      <c r="I35" s="141">
        <v>1.3</v>
      </c>
      <c r="J35" s="136"/>
      <c r="K35" s="141">
        <f t="shared" si="0"/>
        <v>2.5350000000000001</v>
      </c>
      <c r="L35" s="141">
        <f t="shared" si="1"/>
        <v>2.5350000000000001</v>
      </c>
      <c r="M35" s="183"/>
    </row>
    <row r="36" spans="1:13" s="122" customFormat="1" ht="12.75" x14ac:dyDescent="0.2">
      <c r="A36" s="182"/>
      <c r="B36" s="343" t="s">
        <v>1343</v>
      </c>
      <c r="C36" s="343"/>
      <c r="D36" s="141">
        <v>1</v>
      </c>
      <c r="E36" s="136">
        <v>1.25</v>
      </c>
      <c r="F36" s="136"/>
      <c r="G36" s="141">
        <v>1.45</v>
      </c>
      <c r="H36" s="136"/>
      <c r="I36" s="141">
        <v>1.25</v>
      </c>
      <c r="J36" s="136"/>
      <c r="K36" s="141">
        <f t="shared" si="0"/>
        <v>2.265625</v>
      </c>
      <c r="L36" s="141">
        <f t="shared" si="1"/>
        <v>2.265625</v>
      </c>
      <c r="M36" s="183"/>
    </row>
    <row r="37" spans="1:13" s="122" customFormat="1" ht="12.75" x14ac:dyDescent="0.2">
      <c r="A37" s="182"/>
      <c r="B37" s="343" t="s">
        <v>1344</v>
      </c>
      <c r="C37" s="343"/>
      <c r="D37" s="141">
        <v>1</v>
      </c>
      <c r="E37" s="136">
        <v>1.75</v>
      </c>
      <c r="F37" s="136"/>
      <c r="G37" s="141">
        <v>1.85</v>
      </c>
      <c r="H37" s="136"/>
      <c r="I37" s="141">
        <v>1.1499999999999999</v>
      </c>
      <c r="J37" s="136"/>
      <c r="K37" s="141">
        <f t="shared" si="0"/>
        <v>3.723125</v>
      </c>
      <c r="L37" s="141">
        <f t="shared" si="1"/>
        <v>3.723125</v>
      </c>
      <c r="M37" s="183"/>
    </row>
    <row r="38" spans="1:13" s="122" customFormat="1" ht="12.75" x14ac:dyDescent="0.2">
      <c r="A38" s="182"/>
      <c r="B38" s="343" t="s">
        <v>1345</v>
      </c>
      <c r="C38" s="343"/>
      <c r="D38" s="141">
        <v>1</v>
      </c>
      <c r="E38" s="136">
        <v>1.75</v>
      </c>
      <c r="F38" s="136"/>
      <c r="G38" s="141">
        <v>1.85</v>
      </c>
      <c r="H38" s="136"/>
      <c r="I38" s="141">
        <v>1.2</v>
      </c>
      <c r="J38" s="136"/>
      <c r="K38" s="141">
        <f t="shared" si="0"/>
        <v>3.8850000000000002</v>
      </c>
      <c r="L38" s="141">
        <f t="shared" si="1"/>
        <v>3.8850000000000002</v>
      </c>
      <c r="M38" s="183"/>
    </row>
    <row r="39" spans="1:13" s="122" customFormat="1" ht="12.75" x14ac:dyDescent="0.2">
      <c r="A39" s="182"/>
      <c r="B39" s="343" t="s">
        <v>1346</v>
      </c>
      <c r="C39" s="343"/>
      <c r="D39" s="141">
        <v>1</v>
      </c>
      <c r="E39" s="136">
        <v>1.75</v>
      </c>
      <c r="F39" s="136"/>
      <c r="G39" s="141">
        <v>1.85</v>
      </c>
      <c r="H39" s="136"/>
      <c r="I39" s="141">
        <v>1.3</v>
      </c>
      <c r="J39" s="136"/>
      <c r="K39" s="141">
        <f t="shared" si="0"/>
        <v>4.2087500000000002</v>
      </c>
      <c r="L39" s="141">
        <f t="shared" si="1"/>
        <v>4.2087500000000002</v>
      </c>
      <c r="M39" s="183"/>
    </row>
    <row r="40" spans="1:13" s="122" customFormat="1" ht="12.75" x14ac:dyDescent="0.2">
      <c r="A40" s="182"/>
      <c r="B40" s="343" t="s">
        <v>1347</v>
      </c>
      <c r="C40" s="343"/>
      <c r="D40" s="141">
        <v>1</v>
      </c>
      <c r="E40" s="136">
        <v>1.75</v>
      </c>
      <c r="F40" s="136"/>
      <c r="G40" s="141">
        <v>1.85</v>
      </c>
      <c r="H40" s="136"/>
      <c r="I40" s="141">
        <v>1.35</v>
      </c>
      <c r="J40" s="136"/>
      <c r="K40" s="141">
        <f t="shared" si="0"/>
        <v>4.3706250000000004</v>
      </c>
      <c r="L40" s="141">
        <f t="shared" si="1"/>
        <v>4.3706250000000004</v>
      </c>
      <c r="M40" s="183"/>
    </row>
    <row r="41" spans="1:13" s="122" customFormat="1" ht="12.75" x14ac:dyDescent="0.2">
      <c r="A41" s="182"/>
      <c r="B41" s="343" t="s">
        <v>1348</v>
      </c>
      <c r="C41" s="343"/>
      <c r="D41" s="141">
        <v>1</v>
      </c>
      <c r="E41" s="141">
        <v>0.75</v>
      </c>
      <c r="F41" s="141"/>
      <c r="G41" s="141">
        <v>0.75</v>
      </c>
      <c r="H41" s="141"/>
      <c r="I41" s="141">
        <v>1.3</v>
      </c>
      <c r="J41" s="141"/>
      <c r="K41" s="141">
        <f t="shared" si="0"/>
        <v>0.73125000000000007</v>
      </c>
      <c r="L41" s="141">
        <f t="shared" si="1"/>
        <v>0.73125000000000007</v>
      </c>
      <c r="M41" s="183"/>
    </row>
    <row r="42" spans="1:13" s="122" customFormat="1" ht="12.75" x14ac:dyDescent="0.2">
      <c r="A42" s="182"/>
      <c r="B42" s="343" t="s">
        <v>1393</v>
      </c>
      <c r="C42" s="343"/>
      <c r="D42" s="141">
        <v>1</v>
      </c>
      <c r="E42" s="141">
        <v>0.75</v>
      </c>
      <c r="F42" s="141"/>
      <c r="G42" s="141">
        <v>0.75</v>
      </c>
      <c r="H42" s="141"/>
      <c r="I42" s="141">
        <v>1.3</v>
      </c>
      <c r="J42" s="141"/>
      <c r="K42" s="141">
        <f t="shared" si="0"/>
        <v>0.73125000000000007</v>
      </c>
      <c r="L42" s="141">
        <f t="shared" si="1"/>
        <v>0.73125000000000007</v>
      </c>
      <c r="M42" s="183"/>
    </row>
    <row r="43" spans="1:13" s="122" customFormat="1" ht="12.75" x14ac:dyDescent="0.2">
      <c r="A43" s="182"/>
      <c r="B43" s="343" t="s">
        <v>1349</v>
      </c>
      <c r="C43" s="343"/>
      <c r="D43" s="141">
        <v>1</v>
      </c>
      <c r="E43" s="136">
        <v>1.25</v>
      </c>
      <c r="F43" s="136"/>
      <c r="G43" s="136">
        <v>1.45</v>
      </c>
      <c r="H43" s="141"/>
      <c r="I43" s="141">
        <v>1.1000000000000001</v>
      </c>
      <c r="J43" s="141"/>
      <c r="K43" s="141">
        <f t="shared" si="0"/>
        <v>1.9937499999999999</v>
      </c>
      <c r="L43" s="141">
        <f t="shared" si="1"/>
        <v>1.9937499999999999</v>
      </c>
      <c r="M43" s="183"/>
    </row>
    <row r="44" spans="1:13" s="122" customFormat="1" ht="12.75" x14ac:dyDescent="0.2">
      <c r="A44" s="182"/>
      <c r="B44" s="343" t="s">
        <v>1397</v>
      </c>
      <c r="C44" s="343"/>
      <c r="D44" s="141">
        <v>1</v>
      </c>
      <c r="E44" s="141">
        <v>1</v>
      </c>
      <c r="F44" s="141"/>
      <c r="G44" s="141">
        <v>1.2</v>
      </c>
      <c r="H44" s="141"/>
      <c r="I44" s="141">
        <v>1.2</v>
      </c>
      <c r="J44" s="141"/>
      <c r="K44" s="141">
        <f t="shared" si="0"/>
        <v>1.44</v>
      </c>
      <c r="L44" s="141">
        <f t="shared" si="1"/>
        <v>1.44</v>
      </c>
      <c r="M44" s="183"/>
    </row>
    <row r="45" spans="1:13" s="122" customFormat="1" ht="12.75" x14ac:dyDescent="0.2">
      <c r="A45" s="182"/>
      <c r="B45" s="343" t="s">
        <v>1396</v>
      </c>
      <c r="C45" s="343"/>
      <c r="D45" s="141">
        <v>1</v>
      </c>
      <c r="E45" s="141">
        <v>1.1000000000000001</v>
      </c>
      <c r="F45" s="141"/>
      <c r="G45" s="141">
        <v>1.45</v>
      </c>
      <c r="H45" s="141"/>
      <c r="I45" s="141">
        <v>1.2</v>
      </c>
      <c r="J45" s="141"/>
      <c r="K45" s="141">
        <f t="shared" si="0"/>
        <v>1.9140000000000001</v>
      </c>
      <c r="L45" s="141">
        <f t="shared" ref="L45" si="2">D45*K45</f>
        <v>1.9140000000000001</v>
      </c>
      <c r="M45" s="183"/>
    </row>
    <row r="46" spans="1:13" s="122" customFormat="1" ht="12.75" x14ac:dyDescent="0.2">
      <c r="A46" s="182"/>
      <c r="B46" s="343" t="s">
        <v>1395</v>
      </c>
      <c r="C46" s="343"/>
      <c r="D46" s="141">
        <v>1</v>
      </c>
      <c r="E46" s="141">
        <v>1.55</v>
      </c>
      <c r="F46" s="141"/>
      <c r="G46" s="141">
        <v>1.35</v>
      </c>
      <c r="H46" s="141"/>
      <c r="I46" s="141">
        <v>1.25</v>
      </c>
      <c r="J46" s="141"/>
      <c r="K46" s="141">
        <f t="shared" si="0"/>
        <v>2.6156250000000001</v>
      </c>
      <c r="L46" s="141">
        <f t="shared" si="1"/>
        <v>2.6156250000000001</v>
      </c>
      <c r="M46" s="183"/>
    </row>
    <row r="47" spans="1:13" s="122" customFormat="1" ht="12.75" x14ac:dyDescent="0.2">
      <c r="A47" s="182"/>
      <c r="B47" s="343" t="s">
        <v>1392</v>
      </c>
      <c r="C47" s="343"/>
      <c r="D47" s="141">
        <v>1</v>
      </c>
      <c r="E47" s="141">
        <v>1.55</v>
      </c>
      <c r="F47" s="141"/>
      <c r="G47" s="141">
        <v>1.35</v>
      </c>
      <c r="H47" s="141"/>
      <c r="I47" s="141">
        <v>1.3</v>
      </c>
      <c r="J47" s="141"/>
      <c r="K47" s="141">
        <f t="shared" si="0"/>
        <v>2.7202500000000001</v>
      </c>
      <c r="L47" s="141">
        <f t="shared" ref="L47" si="3">D47*K47</f>
        <v>2.7202500000000001</v>
      </c>
      <c r="M47" s="183"/>
    </row>
    <row r="48" spans="1:13" s="122" customFormat="1" ht="12.75" x14ac:dyDescent="0.2">
      <c r="A48" s="182"/>
      <c r="B48" s="343" t="s">
        <v>1350</v>
      </c>
      <c r="C48" s="343"/>
      <c r="D48" s="141">
        <v>1</v>
      </c>
      <c r="E48" s="141">
        <v>1.6</v>
      </c>
      <c r="F48" s="141"/>
      <c r="G48" s="141">
        <v>1.95</v>
      </c>
      <c r="H48" s="141"/>
      <c r="I48" s="141">
        <v>1.35</v>
      </c>
      <c r="J48" s="141"/>
      <c r="K48" s="141">
        <f t="shared" si="0"/>
        <v>4.2120000000000006</v>
      </c>
      <c r="L48" s="141">
        <f t="shared" si="1"/>
        <v>4.2120000000000006</v>
      </c>
      <c r="M48" s="183"/>
    </row>
    <row r="49" spans="1:13" s="122" customFormat="1" ht="12.75" x14ac:dyDescent="0.2">
      <c r="A49" s="182"/>
      <c r="B49" s="343" t="s">
        <v>1351</v>
      </c>
      <c r="C49" s="343"/>
      <c r="D49" s="141">
        <v>1</v>
      </c>
      <c r="E49" s="141">
        <v>1.64</v>
      </c>
      <c r="F49" s="141"/>
      <c r="G49" s="141">
        <v>2.4</v>
      </c>
      <c r="H49" s="141"/>
      <c r="I49" s="141">
        <v>1.4</v>
      </c>
      <c r="J49" s="141"/>
      <c r="K49" s="141">
        <f t="shared" si="0"/>
        <v>5.5103999999999997</v>
      </c>
      <c r="L49" s="141">
        <f t="shared" si="1"/>
        <v>5.5103999999999997</v>
      </c>
      <c r="M49" s="183"/>
    </row>
    <row r="50" spans="1:13" s="122" customFormat="1" ht="12.75" x14ac:dyDescent="0.2">
      <c r="A50" s="182"/>
      <c r="B50" s="343" t="s">
        <v>1352</v>
      </c>
      <c r="C50" s="343"/>
      <c r="D50" s="141">
        <v>1</v>
      </c>
      <c r="E50" s="136">
        <v>1.25</v>
      </c>
      <c r="F50" s="136"/>
      <c r="G50" s="136">
        <v>1.45</v>
      </c>
      <c r="H50" s="141"/>
      <c r="I50" s="141">
        <v>1.9</v>
      </c>
      <c r="J50" s="141"/>
      <c r="K50" s="141">
        <f t="shared" si="0"/>
        <v>3.4437499999999996</v>
      </c>
      <c r="L50" s="141">
        <f t="shared" si="1"/>
        <v>3.4437499999999996</v>
      </c>
      <c r="M50" s="183"/>
    </row>
    <row r="51" spans="1:13" s="122" customFormat="1" ht="12.75" x14ac:dyDescent="0.2">
      <c r="A51" s="182"/>
      <c r="B51" s="343" t="s">
        <v>1394</v>
      </c>
      <c r="C51" s="343"/>
      <c r="D51" s="141">
        <v>1</v>
      </c>
      <c r="E51" s="141">
        <v>0.85</v>
      </c>
      <c r="F51" s="141"/>
      <c r="G51" s="141">
        <v>0.85</v>
      </c>
      <c r="H51" s="141"/>
      <c r="I51" s="141">
        <v>1.25</v>
      </c>
      <c r="J51" s="141"/>
      <c r="K51" s="141">
        <f t="shared" si="0"/>
        <v>0.90312499999999996</v>
      </c>
      <c r="L51" s="141">
        <f t="shared" ref="L51" si="4">D51*K51</f>
        <v>0.90312499999999996</v>
      </c>
      <c r="M51" s="183"/>
    </row>
    <row r="52" spans="1:13" s="122" customFormat="1" ht="12.75" x14ac:dyDescent="0.2">
      <c r="A52" s="182"/>
      <c r="B52" s="343" t="s">
        <v>1353</v>
      </c>
      <c r="C52" s="343"/>
      <c r="D52" s="141">
        <v>1</v>
      </c>
      <c r="E52" s="141">
        <v>0.85</v>
      </c>
      <c r="F52" s="141"/>
      <c r="G52" s="141">
        <v>0.85</v>
      </c>
      <c r="H52" s="141"/>
      <c r="I52" s="141">
        <v>1.35</v>
      </c>
      <c r="J52" s="141"/>
      <c r="K52" s="141">
        <f>I52*G52*E52</f>
        <v>0.97537499999999999</v>
      </c>
      <c r="L52" s="141">
        <f t="shared" si="1"/>
        <v>0.97537499999999999</v>
      </c>
      <c r="M52" s="183"/>
    </row>
    <row r="53" spans="1:13" s="122" customFormat="1" ht="12.75" x14ac:dyDescent="0.2">
      <c r="A53" s="182"/>
      <c r="B53" s="343" t="s">
        <v>1354</v>
      </c>
      <c r="C53" s="343"/>
      <c r="D53" s="141">
        <v>1</v>
      </c>
      <c r="E53" s="141">
        <f>5.574+5.523+3.999+5.477+5.527</f>
        <v>26.1</v>
      </c>
      <c r="F53" s="141"/>
      <c r="G53" s="141">
        <v>0.25</v>
      </c>
      <c r="H53" s="141"/>
      <c r="I53" s="141">
        <v>0.15</v>
      </c>
      <c r="J53" s="141"/>
      <c r="K53" s="141">
        <f>I53*G53*E53</f>
        <v>0.97875000000000001</v>
      </c>
      <c r="L53" s="141">
        <f t="shared" ref="L53" si="5">D53*K53</f>
        <v>0.97875000000000001</v>
      </c>
      <c r="M53" s="183"/>
    </row>
    <row r="54" spans="1:13" s="122" customFormat="1" ht="12.75" x14ac:dyDescent="0.2">
      <c r="A54" s="182"/>
      <c r="B54" s="343" t="s">
        <v>1356</v>
      </c>
      <c r="C54" s="343"/>
      <c r="D54" s="141">
        <v>1</v>
      </c>
      <c r="E54" s="141">
        <f>6.049+6.098+6.051</f>
        <v>18.198</v>
      </c>
      <c r="F54" s="141"/>
      <c r="G54" s="141">
        <v>0.25</v>
      </c>
      <c r="H54" s="141"/>
      <c r="I54" s="141">
        <v>0.15</v>
      </c>
      <c r="J54" s="141"/>
      <c r="K54" s="141">
        <f t="shared" ref="K54:K63" si="6">I54*G54*E54</f>
        <v>0.68242499999999995</v>
      </c>
      <c r="L54" s="141">
        <f t="shared" ref="L54" si="7">D54*K54</f>
        <v>0.68242499999999995</v>
      </c>
      <c r="M54" s="183"/>
    </row>
    <row r="55" spans="1:13" s="122" customFormat="1" ht="12.75" x14ac:dyDescent="0.2">
      <c r="A55" s="182"/>
      <c r="B55" s="343" t="s">
        <v>1358</v>
      </c>
      <c r="C55" s="343"/>
      <c r="D55" s="141">
        <v>1</v>
      </c>
      <c r="E55" s="141">
        <f>6.049+6.098+6.051</f>
        <v>18.198</v>
      </c>
      <c r="F55" s="141"/>
      <c r="G55" s="141">
        <v>0.25</v>
      </c>
      <c r="H55" s="141"/>
      <c r="I55" s="141">
        <v>0.15</v>
      </c>
      <c r="J55" s="141"/>
      <c r="K55" s="141">
        <f t="shared" si="6"/>
        <v>0.68242499999999995</v>
      </c>
      <c r="L55" s="141">
        <f t="shared" ref="L55:L56" si="8">D55*K55</f>
        <v>0.68242499999999995</v>
      </c>
      <c r="M55" s="183"/>
    </row>
    <row r="56" spans="1:13" s="122" customFormat="1" ht="12.75" x14ac:dyDescent="0.2">
      <c r="A56" s="182"/>
      <c r="B56" s="343" t="s">
        <v>1357</v>
      </c>
      <c r="C56" s="343"/>
      <c r="D56" s="141">
        <v>1</v>
      </c>
      <c r="E56" s="141">
        <f>5.574+5.523+3.999+5.477+5.527</f>
        <v>26.1</v>
      </c>
      <c r="F56" s="141"/>
      <c r="G56" s="141">
        <v>0.25</v>
      </c>
      <c r="H56" s="141"/>
      <c r="I56" s="141">
        <v>0.15</v>
      </c>
      <c r="J56" s="141"/>
      <c r="K56" s="141">
        <f t="shared" si="6"/>
        <v>0.97875000000000001</v>
      </c>
      <c r="L56" s="141">
        <f t="shared" si="8"/>
        <v>0.97875000000000001</v>
      </c>
      <c r="M56" s="183"/>
    </row>
    <row r="57" spans="1:13" s="122" customFormat="1" ht="12.75" x14ac:dyDescent="0.2">
      <c r="A57" s="182"/>
      <c r="B57" s="343" t="s">
        <v>1355</v>
      </c>
      <c r="C57" s="343"/>
      <c r="D57" s="141">
        <v>1</v>
      </c>
      <c r="E57" s="141">
        <v>5.7</v>
      </c>
      <c r="F57" s="141"/>
      <c r="G57" s="141">
        <v>0.25</v>
      </c>
      <c r="H57" s="141"/>
      <c r="I57" s="141">
        <v>0.15</v>
      </c>
      <c r="J57" s="141"/>
      <c r="K57" s="141">
        <f t="shared" si="6"/>
        <v>0.21375</v>
      </c>
      <c r="L57" s="141">
        <f t="shared" ref="L57" si="9">D57*K57</f>
        <v>0.21375</v>
      </c>
      <c r="M57" s="183"/>
    </row>
    <row r="58" spans="1:13" s="122" customFormat="1" ht="12.75" x14ac:dyDescent="0.2">
      <c r="A58" s="182"/>
      <c r="B58" s="343" t="s">
        <v>1359</v>
      </c>
      <c r="C58" s="343"/>
      <c r="D58" s="141">
        <v>1</v>
      </c>
      <c r="E58" s="141">
        <v>4.024</v>
      </c>
      <c r="F58" s="141"/>
      <c r="G58" s="141">
        <v>0.25</v>
      </c>
      <c r="H58" s="141"/>
      <c r="I58" s="141">
        <v>0.15</v>
      </c>
      <c r="J58" s="141"/>
      <c r="K58" s="141">
        <f t="shared" si="6"/>
        <v>0.15090000000000001</v>
      </c>
      <c r="L58" s="141">
        <f t="shared" ref="L58" si="10">D58*K58</f>
        <v>0.15090000000000001</v>
      </c>
      <c r="M58" s="183"/>
    </row>
    <row r="59" spans="1:13" s="122" customFormat="1" ht="12.75" x14ac:dyDescent="0.2">
      <c r="A59" s="182"/>
      <c r="B59" s="343" t="s">
        <v>1360</v>
      </c>
      <c r="C59" s="343"/>
      <c r="D59" s="141">
        <v>1</v>
      </c>
      <c r="E59" s="141">
        <v>4.0279999999999996</v>
      </c>
      <c r="F59" s="141"/>
      <c r="G59" s="141">
        <v>0.25</v>
      </c>
      <c r="H59" s="141"/>
      <c r="I59" s="141">
        <v>0.15</v>
      </c>
      <c r="J59" s="141"/>
      <c r="K59" s="141">
        <f t="shared" si="6"/>
        <v>0.15104999999999999</v>
      </c>
      <c r="L59" s="141">
        <f t="shared" ref="L59" si="11">D59*K59</f>
        <v>0.15104999999999999</v>
      </c>
      <c r="M59" s="183"/>
    </row>
    <row r="60" spans="1:13" s="122" customFormat="1" ht="12.75" x14ac:dyDescent="0.2">
      <c r="A60" s="182"/>
      <c r="B60" s="343" t="s">
        <v>1361</v>
      </c>
      <c r="C60" s="343"/>
      <c r="D60" s="141">
        <v>1</v>
      </c>
      <c r="E60" s="141">
        <v>2.3010000000000002</v>
      </c>
      <c r="F60" s="141"/>
      <c r="G60" s="141">
        <v>0.25</v>
      </c>
      <c r="H60" s="141"/>
      <c r="I60" s="141">
        <v>0.15</v>
      </c>
      <c r="J60" s="141"/>
      <c r="K60" s="141">
        <f t="shared" si="6"/>
        <v>8.6287500000000003E-2</v>
      </c>
      <c r="L60" s="141">
        <f t="shared" ref="L60" si="12">D60*K60</f>
        <v>8.6287500000000003E-2</v>
      </c>
      <c r="M60" s="183"/>
    </row>
    <row r="61" spans="1:13" s="122" customFormat="1" ht="12.75" x14ac:dyDescent="0.2">
      <c r="A61" s="182"/>
      <c r="B61" s="343" t="s">
        <v>1362</v>
      </c>
      <c r="C61" s="343"/>
      <c r="D61" s="141">
        <v>1</v>
      </c>
      <c r="E61" s="141">
        <v>1.2470000000000001</v>
      </c>
      <c r="F61" s="141"/>
      <c r="G61" s="141">
        <v>0.25</v>
      </c>
      <c r="H61" s="141"/>
      <c r="I61" s="141">
        <v>0.15</v>
      </c>
      <c r="J61" s="141"/>
      <c r="K61" s="141">
        <f t="shared" si="6"/>
        <v>4.6762500000000005E-2</v>
      </c>
      <c r="L61" s="141">
        <f t="shared" ref="L61" si="13">D61*K61</f>
        <v>4.6762500000000005E-2</v>
      </c>
      <c r="M61" s="183"/>
    </row>
    <row r="62" spans="1:13" s="122" customFormat="1" ht="12.75" x14ac:dyDescent="0.2">
      <c r="A62" s="182"/>
      <c r="B62" s="343" t="s">
        <v>1363</v>
      </c>
      <c r="C62" s="343"/>
      <c r="D62" s="141">
        <v>1</v>
      </c>
      <c r="E62" s="141">
        <v>1.05</v>
      </c>
      <c r="F62" s="141"/>
      <c r="G62" s="141">
        <v>0.25</v>
      </c>
      <c r="H62" s="141"/>
      <c r="I62" s="141">
        <v>0.15</v>
      </c>
      <c r="J62" s="141"/>
      <c r="K62" s="141">
        <f t="shared" si="6"/>
        <v>3.9375E-2</v>
      </c>
      <c r="L62" s="141">
        <f t="shared" ref="L62" si="14">D62*K62</f>
        <v>3.9375E-2</v>
      </c>
      <c r="M62" s="183"/>
    </row>
    <row r="63" spans="1:13" s="122" customFormat="1" ht="12.75" x14ac:dyDescent="0.2">
      <c r="A63" s="182"/>
      <c r="B63" s="343" t="s">
        <v>1364</v>
      </c>
      <c r="C63" s="343"/>
      <c r="D63" s="141">
        <v>1</v>
      </c>
      <c r="E63" s="141">
        <v>1.2470000000000001</v>
      </c>
      <c r="F63" s="141"/>
      <c r="G63" s="141">
        <v>0.25</v>
      </c>
      <c r="H63" s="141"/>
      <c r="I63" s="141">
        <v>0.15</v>
      </c>
      <c r="J63" s="141"/>
      <c r="K63" s="141">
        <f t="shared" si="6"/>
        <v>4.6762500000000005E-2</v>
      </c>
      <c r="L63" s="141">
        <f t="shared" ref="L63:L64" si="15">D63*K63</f>
        <v>4.6762500000000005E-2</v>
      </c>
      <c r="M63" s="183"/>
    </row>
    <row r="64" spans="1:13" s="122" customFormat="1" ht="12.75" x14ac:dyDescent="0.2">
      <c r="A64" s="182"/>
      <c r="B64" s="343" t="s">
        <v>1365</v>
      </c>
      <c r="C64" s="343"/>
      <c r="D64" s="141">
        <v>1</v>
      </c>
      <c r="E64" s="141">
        <v>1.05</v>
      </c>
      <c r="F64" s="141"/>
      <c r="G64" s="141">
        <v>0.25</v>
      </c>
      <c r="H64" s="141"/>
      <c r="I64" s="141">
        <v>0.15</v>
      </c>
      <c r="J64" s="141"/>
      <c r="K64" s="141">
        <f>I64*G64*E64</f>
        <v>3.9375E-2</v>
      </c>
      <c r="L64" s="141">
        <f t="shared" si="15"/>
        <v>3.9375E-2</v>
      </c>
      <c r="M64" s="183"/>
    </row>
    <row r="65" spans="1:13" s="122" customFormat="1" ht="12.75" x14ac:dyDescent="0.2">
      <c r="A65" s="336" t="s">
        <v>1333</v>
      </c>
      <c r="B65" s="337"/>
      <c r="C65" s="337"/>
      <c r="D65" s="337"/>
      <c r="E65" s="337"/>
      <c r="F65" s="337"/>
      <c r="G65" s="337"/>
      <c r="H65" s="337"/>
      <c r="I65" s="337"/>
      <c r="J65" s="337"/>
      <c r="K65" s="337"/>
      <c r="L65" s="137">
        <f>SUM(L31:L64)</f>
        <v>62.378012499999997</v>
      </c>
      <c r="M65" s="183"/>
    </row>
    <row r="66" spans="1:13" s="122" customFormat="1" ht="12.75" x14ac:dyDescent="0.2">
      <c r="A66" s="336" t="s">
        <v>1334</v>
      </c>
      <c r="B66" s="337"/>
      <c r="C66" s="337"/>
      <c r="D66" s="337"/>
      <c r="E66" s="337"/>
      <c r="F66" s="337"/>
      <c r="G66" s="337"/>
      <c r="H66" s="337"/>
      <c r="I66" s="337"/>
      <c r="J66" s="337"/>
      <c r="K66" s="337"/>
      <c r="L66" s="137">
        <v>0</v>
      </c>
      <c r="M66" s="183"/>
    </row>
    <row r="67" spans="1:13" s="122" customFormat="1" ht="12.75" x14ac:dyDescent="0.2">
      <c r="A67" s="336" t="s">
        <v>1335</v>
      </c>
      <c r="B67" s="337"/>
      <c r="C67" s="337"/>
      <c r="D67" s="337"/>
      <c r="E67" s="337"/>
      <c r="F67" s="337"/>
      <c r="G67" s="337"/>
      <c r="H67" s="337"/>
      <c r="I67" s="337"/>
      <c r="J67" s="337"/>
      <c r="K67" s="337"/>
      <c r="L67" s="137">
        <f>'BM 01'!E16</f>
        <v>74.739999999999995</v>
      </c>
      <c r="M67" s="183"/>
    </row>
    <row r="68" spans="1:13" s="122" customFormat="1" ht="12.75" x14ac:dyDescent="0.2">
      <c r="A68" s="336" t="s">
        <v>1336</v>
      </c>
      <c r="B68" s="337"/>
      <c r="C68" s="337"/>
      <c r="D68" s="337"/>
      <c r="E68" s="337"/>
      <c r="F68" s="337"/>
      <c r="G68" s="337"/>
      <c r="H68" s="337"/>
      <c r="I68" s="337"/>
      <c r="J68" s="337"/>
      <c r="K68" s="337"/>
      <c r="L68" s="137">
        <f>L65+L66</f>
        <v>62.378012499999997</v>
      </c>
      <c r="M68" s="183"/>
    </row>
    <row r="69" spans="1:13" s="122" customFormat="1" ht="12.75" x14ac:dyDescent="0.2">
      <c r="A69" s="338" t="s">
        <v>1332</v>
      </c>
      <c r="B69" s="339"/>
      <c r="C69" s="339"/>
      <c r="D69" s="339"/>
      <c r="E69" s="339"/>
      <c r="F69" s="339"/>
      <c r="G69" s="339"/>
      <c r="H69" s="339"/>
      <c r="I69" s="339"/>
      <c r="J69" s="339"/>
      <c r="K69" s="134" t="str">
        <f>A30</f>
        <v xml:space="preserve"> 1.2.1 </v>
      </c>
      <c r="L69" s="138">
        <f>L68</f>
        <v>62.378012499999997</v>
      </c>
      <c r="M69" s="183"/>
    </row>
    <row r="70" spans="1:13" s="122" customFormat="1" ht="12.75" x14ac:dyDescent="0.2">
      <c r="A70" s="175"/>
      <c r="B70" s="176"/>
      <c r="C70" s="176"/>
      <c r="D70" s="176"/>
      <c r="E70" s="176"/>
      <c r="F70" s="176"/>
      <c r="G70" s="176"/>
      <c r="H70" s="176"/>
      <c r="I70" s="176"/>
      <c r="J70" s="176"/>
      <c r="K70" s="176"/>
      <c r="L70" s="176"/>
      <c r="M70" s="177"/>
    </row>
    <row r="71" spans="1:13" s="122" customFormat="1" ht="12.75" x14ac:dyDescent="0.2">
      <c r="A71" s="180" t="str">
        <f>'BM 01'!A17</f>
        <v xml:space="preserve"> 1.2.2 </v>
      </c>
      <c r="B71" s="340" t="str">
        <f>'BM 01'!B17</f>
        <v>REATERRO MANUAL APILOADO COM SOQUETE. AF_10/2017</v>
      </c>
      <c r="C71" s="341"/>
      <c r="D71" s="341"/>
      <c r="E71" s="341"/>
      <c r="F71" s="341"/>
      <c r="G71" s="341"/>
      <c r="H71" s="341"/>
      <c r="I71" s="341"/>
      <c r="J71" s="341"/>
      <c r="K71" s="342"/>
      <c r="L71" s="135"/>
      <c r="M71" s="181" t="str">
        <f>'BM 01'!C17</f>
        <v>m³</v>
      </c>
    </row>
    <row r="72" spans="1:13" s="122" customFormat="1" ht="12.75" x14ac:dyDescent="0.2">
      <c r="A72" s="182"/>
      <c r="B72" s="343" t="s">
        <v>1338</v>
      </c>
      <c r="C72" s="343"/>
      <c r="D72" s="141">
        <v>1</v>
      </c>
      <c r="E72" s="136">
        <v>1.25</v>
      </c>
      <c r="F72" s="136"/>
      <c r="G72" s="141">
        <v>1.45</v>
      </c>
      <c r="H72" s="136"/>
      <c r="I72" s="141">
        <v>1.2</v>
      </c>
      <c r="J72" s="136"/>
      <c r="K72" s="141">
        <f>I72*G72*E72</f>
        <v>2.1749999999999998</v>
      </c>
      <c r="L72" s="141">
        <f>D72*K72</f>
        <v>2.1749999999999998</v>
      </c>
      <c r="M72" s="183"/>
    </row>
    <row r="73" spans="1:13" s="122" customFormat="1" ht="12.75" x14ac:dyDescent="0.2">
      <c r="A73" s="182"/>
      <c r="B73" s="343" t="s">
        <v>1339</v>
      </c>
      <c r="C73" s="343"/>
      <c r="D73" s="141">
        <v>1</v>
      </c>
      <c r="E73" s="136">
        <v>1.25</v>
      </c>
      <c r="F73" s="136"/>
      <c r="G73" s="141">
        <v>1.45</v>
      </c>
      <c r="H73" s="136"/>
      <c r="I73" s="141">
        <v>1.2</v>
      </c>
      <c r="J73" s="136"/>
      <c r="K73" s="141">
        <f t="shared" ref="K73:K92" si="16">I73*G73*E73</f>
        <v>2.1749999999999998</v>
      </c>
      <c r="L73" s="141">
        <f t="shared" ref="L73:L93" si="17">D73*K73</f>
        <v>2.1749999999999998</v>
      </c>
      <c r="M73" s="183"/>
    </row>
    <row r="74" spans="1:13" s="122" customFormat="1" ht="12.75" x14ac:dyDescent="0.2">
      <c r="A74" s="182"/>
      <c r="B74" s="343" t="s">
        <v>1340</v>
      </c>
      <c r="C74" s="343"/>
      <c r="D74" s="141">
        <v>1</v>
      </c>
      <c r="E74" s="136">
        <v>1.3</v>
      </c>
      <c r="F74" s="136"/>
      <c r="G74" s="141">
        <v>1.5</v>
      </c>
      <c r="H74" s="136"/>
      <c r="I74" s="141">
        <v>1.55</v>
      </c>
      <c r="J74" s="136"/>
      <c r="K74" s="141">
        <f t="shared" si="16"/>
        <v>3.0225000000000004</v>
      </c>
      <c r="L74" s="141">
        <f t="shared" si="17"/>
        <v>3.0225000000000004</v>
      </c>
      <c r="M74" s="183"/>
    </row>
    <row r="75" spans="1:13" s="122" customFormat="1" ht="12.75" x14ac:dyDescent="0.2">
      <c r="A75" s="182"/>
      <c r="B75" s="343" t="s">
        <v>1341</v>
      </c>
      <c r="C75" s="343"/>
      <c r="D75" s="141">
        <v>1</v>
      </c>
      <c r="E75" s="136">
        <v>1.3</v>
      </c>
      <c r="F75" s="136"/>
      <c r="G75" s="141">
        <v>1.5</v>
      </c>
      <c r="H75" s="136"/>
      <c r="I75" s="141">
        <v>1.4</v>
      </c>
      <c r="J75" s="136"/>
      <c r="K75" s="141">
        <f t="shared" si="16"/>
        <v>2.7299999999999995</v>
      </c>
      <c r="L75" s="141">
        <f t="shared" si="17"/>
        <v>2.7299999999999995</v>
      </c>
      <c r="M75" s="183"/>
    </row>
    <row r="76" spans="1:13" s="122" customFormat="1" ht="12.75" x14ac:dyDescent="0.2">
      <c r="A76" s="182"/>
      <c r="B76" s="343" t="s">
        <v>1342</v>
      </c>
      <c r="C76" s="343"/>
      <c r="D76" s="141">
        <v>1</v>
      </c>
      <c r="E76" s="136">
        <v>1.3</v>
      </c>
      <c r="F76" s="136"/>
      <c r="G76" s="141">
        <v>1.5</v>
      </c>
      <c r="H76" s="136"/>
      <c r="I76" s="141">
        <v>1.3</v>
      </c>
      <c r="J76" s="136"/>
      <c r="K76" s="141">
        <f t="shared" si="16"/>
        <v>2.5350000000000001</v>
      </c>
      <c r="L76" s="141">
        <f t="shared" si="17"/>
        <v>2.5350000000000001</v>
      </c>
      <c r="M76" s="183"/>
    </row>
    <row r="77" spans="1:13" s="122" customFormat="1" ht="12.75" x14ac:dyDescent="0.2">
      <c r="A77" s="182"/>
      <c r="B77" s="343" t="s">
        <v>1343</v>
      </c>
      <c r="C77" s="343"/>
      <c r="D77" s="141">
        <v>1</v>
      </c>
      <c r="E77" s="136">
        <v>1.25</v>
      </c>
      <c r="F77" s="136"/>
      <c r="G77" s="141">
        <v>1.45</v>
      </c>
      <c r="H77" s="136"/>
      <c r="I77" s="141">
        <v>1.25</v>
      </c>
      <c r="J77" s="136"/>
      <c r="K77" s="141">
        <f t="shared" si="16"/>
        <v>2.265625</v>
      </c>
      <c r="L77" s="141">
        <f t="shared" si="17"/>
        <v>2.265625</v>
      </c>
      <c r="M77" s="183"/>
    </row>
    <row r="78" spans="1:13" s="122" customFormat="1" ht="12.75" x14ac:dyDescent="0.2">
      <c r="A78" s="182"/>
      <c r="B78" s="343" t="s">
        <v>1344</v>
      </c>
      <c r="C78" s="343"/>
      <c r="D78" s="141">
        <v>1</v>
      </c>
      <c r="E78" s="136">
        <v>1.75</v>
      </c>
      <c r="F78" s="136"/>
      <c r="G78" s="141">
        <v>1.85</v>
      </c>
      <c r="H78" s="136"/>
      <c r="I78" s="141">
        <v>1.1499999999999999</v>
      </c>
      <c r="J78" s="136"/>
      <c r="K78" s="141">
        <f t="shared" si="16"/>
        <v>3.723125</v>
      </c>
      <c r="L78" s="141">
        <f t="shared" si="17"/>
        <v>3.723125</v>
      </c>
      <c r="M78" s="183"/>
    </row>
    <row r="79" spans="1:13" s="122" customFormat="1" ht="12.75" x14ac:dyDescent="0.2">
      <c r="A79" s="182"/>
      <c r="B79" s="343" t="s">
        <v>1345</v>
      </c>
      <c r="C79" s="343"/>
      <c r="D79" s="141">
        <v>1</v>
      </c>
      <c r="E79" s="136">
        <v>1.75</v>
      </c>
      <c r="F79" s="136"/>
      <c r="G79" s="141">
        <v>1.85</v>
      </c>
      <c r="H79" s="136"/>
      <c r="I79" s="141">
        <v>1.2</v>
      </c>
      <c r="J79" s="136"/>
      <c r="K79" s="141">
        <f t="shared" si="16"/>
        <v>3.8850000000000002</v>
      </c>
      <c r="L79" s="141">
        <f t="shared" si="17"/>
        <v>3.8850000000000002</v>
      </c>
      <c r="M79" s="183"/>
    </row>
    <row r="80" spans="1:13" s="122" customFormat="1" ht="12.75" x14ac:dyDescent="0.2">
      <c r="A80" s="182"/>
      <c r="B80" s="343" t="s">
        <v>1346</v>
      </c>
      <c r="C80" s="343"/>
      <c r="D80" s="141">
        <v>1</v>
      </c>
      <c r="E80" s="136">
        <v>1.75</v>
      </c>
      <c r="F80" s="136"/>
      <c r="G80" s="141">
        <v>1.85</v>
      </c>
      <c r="H80" s="136"/>
      <c r="I80" s="141">
        <v>1.3</v>
      </c>
      <c r="J80" s="136"/>
      <c r="K80" s="141">
        <f t="shared" si="16"/>
        <v>4.2087500000000002</v>
      </c>
      <c r="L80" s="141">
        <f t="shared" si="17"/>
        <v>4.2087500000000002</v>
      </c>
      <c r="M80" s="183"/>
    </row>
    <row r="81" spans="1:13" s="122" customFormat="1" ht="12.75" x14ac:dyDescent="0.2">
      <c r="A81" s="182"/>
      <c r="B81" s="343" t="s">
        <v>1347</v>
      </c>
      <c r="C81" s="343"/>
      <c r="D81" s="141">
        <v>1</v>
      </c>
      <c r="E81" s="136">
        <v>1.75</v>
      </c>
      <c r="F81" s="136"/>
      <c r="G81" s="141">
        <v>1.85</v>
      </c>
      <c r="H81" s="136"/>
      <c r="I81" s="141">
        <v>1.35</v>
      </c>
      <c r="J81" s="136"/>
      <c r="K81" s="141">
        <f t="shared" si="16"/>
        <v>4.3706250000000004</v>
      </c>
      <c r="L81" s="141">
        <f t="shared" si="17"/>
        <v>4.3706250000000004</v>
      </c>
      <c r="M81" s="183"/>
    </row>
    <row r="82" spans="1:13" s="122" customFormat="1" ht="12.75" x14ac:dyDescent="0.2">
      <c r="A82" s="182"/>
      <c r="B82" s="343" t="s">
        <v>1348</v>
      </c>
      <c r="C82" s="343"/>
      <c r="D82" s="141">
        <v>1</v>
      </c>
      <c r="E82" s="141">
        <v>0.75</v>
      </c>
      <c r="F82" s="141"/>
      <c r="G82" s="141">
        <v>0.75</v>
      </c>
      <c r="H82" s="141"/>
      <c r="I82" s="141">
        <v>1.3</v>
      </c>
      <c r="J82" s="141"/>
      <c r="K82" s="141">
        <f t="shared" si="16"/>
        <v>0.73125000000000007</v>
      </c>
      <c r="L82" s="141">
        <f t="shared" si="17"/>
        <v>0.73125000000000007</v>
      </c>
      <c r="M82" s="183"/>
    </row>
    <row r="83" spans="1:13" s="122" customFormat="1" ht="12.75" x14ac:dyDescent="0.2">
      <c r="A83" s="182"/>
      <c r="B83" s="343" t="s">
        <v>1393</v>
      </c>
      <c r="C83" s="343"/>
      <c r="D83" s="141">
        <v>1</v>
      </c>
      <c r="E83" s="141">
        <v>0.75</v>
      </c>
      <c r="F83" s="141"/>
      <c r="G83" s="141">
        <v>0.75</v>
      </c>
      <c r="H83" s="141"/>
      <c r="I83" s="141">
        <v>1.3</v>
      </c>
      <c r="J83" s="141"/>
      <c r="K83" s="141">
        <f t="shared" si="16"/>
        <v>0.73125000000000007</v>
      </c>
      <c r="L83" s="141">
        <f t="shared" si="17"/>
        <v>0.73125000000000007</v>
      </c>
      <c r="M83" s="183"/>
    </row>
    <row r="84" spans="1:13" s="122" customFormat="1" ht="12.75" x14ac:dyDescent="0.2">
      <c r="A84" s="182"/>
      <c r="B84" s="343" t="s">
        <v>1349</v>
      </c>
      <c r="C84" s="343"/>
      <c r="D84" s="141">
        <v>1</v>
      </c>
      <c r="E84" s="136">
        <v>1.25</v>
      </c>
      <c r="F84" s="136"/>
      <c r="G84" s="136">
        <v>1.45</v>
      </c>
      <c r="H84" s="141"/>
      <c r="I84" s="141">
        <v>1.1000000000000001</v>
      </c>
      <c r="J84" s="141"/>
      <c r="K84" s="141">
        <f t="shared" si="16"/>
        <v>1.9937499999999999</v>
      </c>
      <c r="L84" s="141">
        <f t="shared" si="17"/>
        <v>1.9937499999999999</v>
      </c>
      <c r="M84" s="183"/>
    </row>
    <row r="85" spans="1:13" s="122" customFormat="1" ht="12.75" x14ac:dyDescent="0.2">
      <c r="A85" s="182"/>
      <c r="B85" s="343" t="s">
        <v>1397</v>
      </c>
      <c r="C85" s="343"/>
      <c r="D85" s="141">
        <v>1</v>
      </c>
      <c r="E85" s="141">
        <v>1</v>
      </c>
      <c r="F85" s="141"/>
      <c r="G85" s="141">
        <v>1.2</v>
      </c>
      <c r="H85" s="141"/>
      <c r="I85" s="141">
        <v>1.2</v>
      </c>
      <c r="J85" s="141"/>
      <c r="K85" s="141">
        <f t="shared" si="16"/>
        <v>1.44</v>
      </c>
      <c r="L85" s="141">
        <f t="shared" si="17"/>
        <v>1.44</v>
      </c>
      <c r="M85" s="183"/>
    </row>
    <row r="86" spans="1:13" s="122" customFormat="1" ht="12.75" x14ac:dyDescent="0.2">
      <c r="A86" s="182"/>
      <c r="B86" s="343" t="s">
        <v>1396</v>
      </c>
      <c r="C86" s="343"/>
      <c r="D86" s="141">
        <v>1</v>
      </c>
      <c r="E86" s="141">
        <v>1.1000000000000001</v>
      </c>
      <c r="F86" s="141"/>
      <c r="G86" s="141">
        <v>1.45</v>
      </c>
      <c r="H86" s="141"/>
      <c r="I86" s="141">
        <v>1.2</v>
      </c>
      <c r="J86" s="141"/>
      <c r="K86" s="141">
        <f t="shared" si="16"/>
        <v>1.9140000000000001</v>
      </c>
      <c r="L86" s="141">
        <f t="shared" si="17"/>
        <v>1.9140000000000001</v>
      </c>
      <c r="M86" s="183"/>
    </row>
    <row r="87" spans="1:13" s="122" customFormat="1" ht="12.75" x14ac:dyDescent="0.2">
      <c r="A87" s="182"/>
      <c r="B87" s="343" t="s">
        <v>1395</v>
      </c>
      <c r="C87" s="343"/>
      <c r="D87" s="141">
        <v>1</v>
      </c>
      <c r="E87" s="141">
        <v>1.55</v>
      </c>
      <c r="F87" s="141"/>
      <c r="G87" s="141">
        <v>1.35</v>
      </c>
      <c r="H87" s="141"/>
      <c r="I87" s="141">
        <v>1.25</v>
      </c>
      <c r="J87" s="141"/>
      <c r="K87" s="141">
        <f t="shared" si="16"/>
        <v>2.6156250000000001</v>
      </c>
      <c r="L87" s="141">
        <f t="shared" si="17"/>
        <v>2.6156250000000001</v>
      </c>
      <c r="M87" s="183"/>
    </row>
    <row r="88" spans="1:13" s="122" customFormat="1" ht="12.75" x14ac:dyDescent="0.2">
      <c r="A88" s="182"/>
      <c r="B88" s="343" t="s">
        <v>1392</v>
      </c>
      <c r="C88" s="343"/>
      <c r="D88" s="141">
        <v>1</v>
      </c>
      <c r="E88" s="141">
        <v>1.55</v>
      </c>
      <c r="F88" s="141"/>
      <c r="G88" s="141">
        <v>1.35</v>
      </c>
      <c r="H88" s="141"/>
      <c r="I88" s="141">
        <v>1.3</v>
      </c>
      <c r="J88" s="141"/>
      <c r="K88" s="141">
        <f t="shared" si="16"/>
        <v>2.7202500000000001</v>
      </c>
      <c r="L88" s="141">
        <f t="shared" si="17"/>
        <v>2.7202500000000001</v>
      </c>
      <c r="M88" s="183"/>
    </row>
    <row r="89" spans="1:13" s="122" customFormat="1" ht="12.75" x14ac:dyDescent="0.2">
      <c r="A89" s="182"/>
      <c r="B89" s="343" t="s">
        <v>1350</v>
      </c>
      <c r="C89" s="343"/>
      <c r="D89" s="141">
        <v>1</v>
      </c>
      <c r="E89" s="141">
        <v>1.6</v>
      </c>
      <c r="F89" s="141"/>
      <c r="G89" s="141">
        <v>1.95</v>
      </c>
      <c r="H89" s="141"/>
      <c r="I89" s="141">
        <v>1.35</v>
      </c>
      <c r="J89" s="141"/>
      <c r="K89" s="141">
        <f t="shared" si="16"/>
        <v>4.2120000000000006</v>
      </c>
      <c r="L89" s="141">
        <f t="shared" si="17"/>
        <v>4.2120000000000006</v>
      </c>
      <c r="M89" s="183"/>
    </row>
    <row r="90" spans="1:13" s="122" customFormat="1" ht="12.75" x14ac:dyDescent="0.2">
      <c r="A90" s="182"/>
      <c r="B90" s="343" t="s">
        <v>1351</v>
      </c>
      <c r="C90" s="343"/>
      <c r="D90" s="141">
        <v>1</v>
      </c>
      <c r="E90" s="141">
        <v>1.64</v>
      </c>
      <c r="F90" s="141"/>
      <c r="G90" s="141">
        <v>2.4</v>
      </c>
      <c r="H90" s="141"/>
      <c r="I90" s="141">
        <v>1.4</v>
      </c>
      <c r="J90" s="141"/>
      <c r="K90" s="141">
        <f t="shared" si="16"/>
        <v>5.5103999999999997</v>
      </c>
      <c r="L90" s="141">
        <f t="shared" si="17"/>
        <v>5.5103999999999997</v>
      </c>
      <c r="M90" s="183"/>
    </row>
    <row r="91" spans="1:13" s="122" customFormat="1" ht="12.75" x14ac:dyDescent="0.2">
      <c r="A91" s="182"/>
      <c r="B91" s="343" t="s">
        <v>1352</v>
      </c>
      <c r="C91" s="343"/>
      <c r="D91" s="141">
        <v>1</v>
      </c>
      <c r="E91" s="136">
        <v>1.25</v>
      </c>
      <c r="F91" s="136"/>
      <c r="G91" s="136">
        <v>1.45</v>
      </c>
      <c r="H91" s="141"/>
      <c r="I91" s="141">
        <v>1.9</v>
      </c>
      <c r="J91" s="141"/>
      <c r="K91" s="141">
        <f t="shared" si="16"/>
        <v>3.4437499999999996</v>
      </c>
      <c r="L91" s="141">
        <f t="shared" si="17"/>
        <v>3.4437499999999996</v>
      </c>
      <c r="M91" s="183"/>
    </row>
    <row r="92" spans="1:13" s="122" customFormat="1" ht="12.75" x14ac:dyDescent="0.2">
      <c r="A92" s="182"/>
      <c r="B92" s="343" t="s">
        <v>1394</v>
      </c>
      <c r="C92" s="343"/>
      <c r="D92" s="141">
        <v>1</v>
      </c>
      <c r="E92" s="141">
        <v>0.85</v>
      </c>
      <c r="F92" s="141"/>
      <c r="G92" s="141">
        <v>0.85</v>
      </c>
      <c r="H92" s="141"/>
      <c r="I92" s="141">
        <v>1.25</v>
      </c>
      <c r="J92" s="141"/>
      <c r="K92" s="141">
        <f t="shared" si="16"/>
        <v>0.90312499999999996</v>
      </c>
      <c r="L92" s="141">
        <f t="shared" si="17"/>
        <v>0.90312499999999996</v>
      </c>
      <c r="M92" s="183"/>
    </row>
    <row r="93" spans="1:13" s="122" customFormat="1" ht="12.75" x14ac:dyDescent="0.2">
      <c r="A93" s="182"/>
      <c r="B93" s="343" t="s">
        <v>1353</v>
      </c>
      <c r="C93" s="343"/>
      <c r="D93" s="141">
        <v>1</v>
      </c>
      <c r="E93" s="141">
        <v>0.85</v>
      </c>
      <c r="F93" s="141"/>
      <c r="G93" s="141">
        <v>0.85</v>
      </c>
      <c r="H93" s="141"/>
      <c r="I93" s="141">
        <v>1.35</v>
      </c>
      <c r="J93" s="141"/>
      <c r="K93" s="141">
        <f>I93*G93*E93</f>
        <v>0.97537499999999999</v>
      </c>
      <c r="L93" s="141">
        <f t="shared" si="17"/>
        <v>0.97537499999999999</v>
      </c>
      <c r="M93" s="183"/>
    </row>
    <row r="94" spans="1:13" s="122" customFormat="1" ht="25.15" customHeight="1" x14ac:dyDescent="0.2">
      <c r="A94" s="182"/>
      <c r="B94" s="343" t="s">
        <v>1366</v>
      </c>
      <c r="C94" s="343"/>
      <c r="D94" s="141">
        <v>1</v>
      </c>
      <c r="E94" s="141">
        <f>SUM(L72:L90)</f>
        <v>52.959150000000001</v>
      </c>
      <c r="F94" s="141"/>
      <c r="G94" s="141"/>
      <c r="H94" s="141"/>
      <c r="I94" s="141"/>
      <c r="J94" s="141"/>
      <c r="K94" s="141">
        <f>(E94)</f>
        <v>52.959150000000001</v>
      </c>
      <c r="L94" s="141">
        <f>SUM(L72:L93)</f>
        <v>58.281400000000005</v>
      </c>
      <c r="M94" s="183"/>
    </row>
    <row r="95" spans="1:13" s="122" customFormat="1" ht="39" customHeight="1" x14ac:dyDescent="0.2">
      <c r="A95" s="182"/>
      <c r="B95" s="343" t="s">
        <v>1367</v>
      </c>
      <c r="C95" s="343"/>
      <c r="D95" s="141">
        <v>1</v>
      </c>
      <c r="E95" s="141">
        <f>2.38+10.6</f>
        <v>12.98</v>
      </c>
      <c r="F95" s="141"/>
      <c r="G95" s="141"/>
      <c r="H95" s="141"/>
      <c r="I95" s="141"/>
      <c r="J95" s="141"/>
      <c r="K95" s="141">
        <f>(E95)</f>
        <v>12.98</v>
      </c>
      <c r="L95" s="141">
        <f t="shared" ref="L95" si="18">D95*K95</f>
        <v>12.98</v>
      </c>
      <c r="M95" s="183"/>
    </row>
    <row r="96" spans="1:13" s="122" customFormat="1" ht="39" customHeight="1" x14ac:dyDescent="0.2">
      <c r="A96" s="182"/>
      <c r="B96" s="346" t="s">
        <v>1368</v>
      </c>
      <c r="C96" s="346"/>
      <c r="D96" s="143">
        <v>1</v>
      </c>
      <c r="E96" s="143">
        <f>E94-E95</f>
        <v>39.979150000000004</v>
      </c>
      <c r="F96" s="143"/>
      <c r="G96" s="143"/>
      <c r="H96" s="143"/>
      <c r="I96" s="143"/>
      <c r="J96" s="143"/>
      <c r="K96" s="143">
        <f>(E96)</f>
        <v>39.979150000000004</v>
      </c>
      <c r="L96" s="143">
        <f t="shared" ref="L96" si="19">D96*K96</f>
        <v>39.979150000000004</v>
      </c>
      <c r="M96" s="183"/>
    </row>
    <row r="97" spans="1:13" s="122" customFormat="1" ht="12.75" x14ac:dyDescent="0.2">
      <c r="A97" s="336" t="s">
        <v>1333</v>
      </c>
      <c r="B97" s="337"/>
      <c r="C97" s="337"/>
      <c r="D97" s="337"/>
      <c r="E97" s="337"/>
      <c r="F97" s="337"/>
      <c r="G97" s="337"/>
      <c r="H97" s="337"/>
      <c r="I97" s="337"/>
      <c r="J97" s="337"/>
      <c r="K97" s="337"/>
      <c r="L97" s="137">
        <f>SUM(L96)</f>
        <v>39.979150000000004</v>
      </c>
      <c r="M97" s="183"/>
    </row>
    <row r="98" spans="1:13" s="122" customFormat="1" ht="12.75" x14ac:dyDescent="0.2">
      <c r="A98" s="336" t="s">
        <v>1334</v>
      </c>
      <c r="B98" s="337"/>
      <c r="C98" s="337"/>
      <c r="D98" s="337"/>
      <c r="E98" s="337"/>
      <c r="F98" s="337"/>
      <c r="G98" s="337"/>
      <c r="H98" s="337"/>
      <c r="I98" s="337"/>
      <c r="J98" s="337"/>
      <c r="K98" s="337"/>
      <c r="L98" s="137">
        <v>0</v>
      </c>
      <c r="M98" s="183"/>
    </row>
    <row r="99" spans="1:13" s="122" customFormat="1" ht="12.75" x14ac:dyDescent="0.2">
      <c r="A99" s="336" t="s">
        <v>1335</v>
      </c>
      <c r="B99" s="337"/>
      <c r="C99" s="337"/>
      <c r="D99" s="337"/>
      <c r="E99" s="337"/>
      <c r="F99" s="337"/>
      <c r="G99" s="337"/>
      <c r="H99" s="337"/>
      <c r="I99" s="337"/>
      <c r="J99" s="337"/>
      <c r="K99" s="337"/>
      <c r="L99" s="137">
        <v>63.7</v>
      </c>
      <c r="M99" s="183"/>
    </row>
    <row r="100" spans="1:13" s="122" customFormat="1" ht="12.75" x14ac:dyDescent="0.2">
      <c r="A100" s="336" t="s">
        <v>1336</v>
      </c>
      <c r="B100" s="337"/>
      <c r="C100" s="337"/>
      <c r="D100" s="337"/>
      <c r="E100" s="337"/>
      <c r="F100" s="337"/>
      <c r="G100" s="337"/>
      <c r="H100" s="337"/>
      <c r="I100" s="337"/>
      <c r="J100" s="337"/>
      <c r="K100" s="337"/>
      <c r="L100" s="137">
        <f>L97+L98</f>
        <v>39.979150000000004</v>
      </c>
      <c r="M100" s="183"/>
    </row>
    <row r="101" spans="1:13" s="122" customFormat="1" ht="12.75" x14ac:dyDescent="0.2">
      <c r="A101" s="338" t="s">
        <v>1332</v>
      </c>
      <c r="B101" s="339"/>
      <c r="C101" s="339"/>
      <c r="D101" s="339"/>
      <c r="E101" s="339"/>
      <c r="F101" s="339"/>
      <c r="G101" s="339"/>
      <c r="H101" s="339"/>
      <c r="I101" s="339"/>
      <c r="J101" s="339"/>
      <c r="K101" s="134" t="str">
        <f>A71</f>
        <v xml:space="preserve"> 1.2.2 </v>
      </c>
      <c r="L101" s="138">
        <f>L100</f>
        <v>39.979150000000004</v>
      </c>
      <c r="M101" s="183"/>
    </row>
    <row r="102" spans="1:13" s="122" customFormat="1" ht="12.75" x14ac:dyDescent="0.2">
      <c r="A102" s="175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7"/>
    </row>
    <row r="103" spans="1:13" s="122" customFormat="1" ht="43.15" customHeight="1" x14ac:dyDescent="0.2">
      <c r="A103" s="180" t="str">
        <f>'BM 01'!A18</f>
        <v xml:space="preserve"> 1.2.3 </v>
      </c>
      <c r="B103" s="340" t="str">
        <f>'BM 01'!B18</f>
        <v>ATERRO MECANIZADO DE VALA COM RETROESCAVADEIRA (CAPACIDADE DA CAÇAMBA DA RETRO: 0,26 M³ / POTÊNCIA: 88 HP), LARGURA DE 0,8 A 1,5 M, PROFUNDIDADE ATÉ 1,5 M, COM SOLO ARGILO-ARENOSO. AF_05/2016</v>
      </c>
      <c r="C103" s="341"/>
      <c r="D103" s="341"/>
      <c r="E103" s="341"/>
      <c r="F103" s="341"/>
      <c r="G103" s="341"/>
      <c r="H103" s="341"/>
      <c r="I103" s="341"/>
      <c r="J103" s="341"/>
      <c r="K103" s="342"/>
      <c r="L103" s="135"/>
      <c r="M103" s="181" t="str">
        <f>'BM 01'!C18</f>
        <v>m³</v>
      </c>
    </row>
    <row r="104" spans="1:13" s="122" customFormat="1" ht="39" customHeight="1" x14ac:dyDescent="0.2">
      <c r="A104" s="182"/>
      <c r="B104" s="343" t="s">
        <v>1369</v>
      </c>
      <c r="C104" s="343"/>
      <c r="D104" s="141">
        <v>1</v>
      </c>
      <c r="E104" s="141">
        <f>26.9*19.4</f>
        <v>521.8599999999999</v>
      </c>
      <c r="F104" s="141"/>
      <c r="G104" s="141"/>
      <c r="H104" s="141"/>
      <c r="I104" s="141">
        <v>0.6</v>
      </c>
      <c r="J104" s="141"/>
      <c r="K104" s="141">
        <f>E104*I104</f>
        <v>313.11599999999993</v>
      </c>
      <c r="L104" s="141">
        <f t="shared" ref="L104" si="20">D104*K104</f>
        <v>313.11599999999993</v>
      </c>
      <c r="M104" s="183"/>
    </row>
    <row r="105" spans="1:13" s="122" customFormat="1" ht="12.75" x14ac:dyDescent="0.2">
      <c r="A105" s="336" t="s">
        <v>1333</v>
      </c>
      <c r="B105" s="337"/>
      <c r="C105" s="337"/>
      <c r="D105" s="337"/>
      <c r="E105" s="337"/>
      <c r="F105" s="337"/>
      <c r="G105" s="337"/>
      <c r="H105" s="337"/>
      <c r="I105" s="337"/>
      <c r="J105" s="337"/>
      <c r="K105" s="337"/>
      <c r="L105" s="137">
        <f>SUM(L104)</f>
        <v>313.11599999999993</v>
      </c>
      <c r="M105" s="183"/>
    </row>
    <row r="106" spans="1:13" s="122" customFormat="1" ht="12.75" x14ac:dyDescent="0.2">
      <c r="A106" s="336" t="s">
        <v>1334</v>
      </c>
      <c r="B106" s="337"/>
      <c r="C106" s="337"/>
      <c r="D106" s="337"/>
      <c r="E106" s="337"/>
      <c r="F106" s="337"/>
      <c r="G106" s="337"/>
      <c r="H106" s="337"/>
      <c r="I106" s="337"/>
      <c r="J106" s="337"/>
      <c r="K106" s="337"/>
      <c r="L106" s="137">
        <v>0</v>
      </c>
      <c r="M106" s="183"/>
    </row>
    <row r="107" spans="1:13" s="122" customFormat="1" ht="12.75" x14ac:dyDescent="0.2">
      <c r="A107" s="336" t="s">
        <v>1335</v>
      </c>
      <c r="B107" s="337"/>
      <c r="C107" s="337"/>
      <c r="D107" s="337"/>
      <c r="E107" s="337"/>
      <c r="F107" s="337"/>
      <c r="G107" s="337"/>
      <c r="H107" s="337"/>
      <c r="I107" s="337"/>
      <c r="J107" s="337"/>
      <c r="K107" s="337"/>
      <c r="L107" s="137">
        <v>443.7</v>
      </c>
      <c r="M107" s="183"/>
    </row>
    <row r="108" spans="1:13" s="122" customFormat="1" ht="12.75" x14ac:dyDescent="0.2">
      <c r="A108" s="336" t="s">
        <v>1336</v>
      </c>
      <c r="B108" s="337"/>
      <c r="C108" s="337"/>
      <c r="D108" s="337"/>
      <c r="E108" s="337"/>
      <c r="F108" s="337"/>
      <c r="G108" s="337"/>
      <c r="H108" s="337"/>
      <c r="I108" s="337"/>
      <c r="J108" s="337"/>
      <c r="K108" s="337"/>
      <c r="L108" s="137">
        <f>L105+L106</f>
        <v>313.11599999999993</v>
      </c>
      <c r="M108" s="183"/>
    </row>
    <row r="109" spans="1:13" s="122" customFormat="1" ht="12.75" x14ac:dyDescent="0.2">
      <c r="A109" s="338" t="s">
        <v>1332</v>
      </c>
      <c r="B109" s="339"/>
      <c r="C109" s="339"/>
      <c r="D109" s="339"/>
      <c r="E109" s="339"/>
      <c r="F109" s="339"/>
      <c r="G109" s="339"/>
      <c r="H109" s="339"/>
      <c r="I109" s="339"/>
      <c r="J109" s="339"/>
      <c r="K109" s="134" t="str">
        <f>A103</f>
        <v xml:space="preserve"> 1.2.3 </v>
      </c>
      <c r="L109" s="138">
        <f>L105</f>
        <v>313.11599999999993</v>
      </c>
      <c r="M109" s="183"/>
    </row>
    <row r="110" spans="1:13" s="122" customFormat="1" ht="12.75" x14ac:dyDescent="0.2">
      <c r="A110" s="175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7"/>
    </row>
    <row r="111" spans="1:13" s="122" customFormat="1" ht="13.15" customHeight="1" x14ac:dyDescent="0.2">
      <c r="A111" s="179" t="str">
        <f>'BM 01'!A19</f>
        <v xml:space="preserve"> 1.3 </v>
      </c>
      <c r="B111" s="123" t="str">
        <f>'BM 01'!B19</f>
        <v>INFRA-ESTRUTURA: FUNDAÇÕES (TODA A QUADRA)</v>
      </c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86"/>
    </row>
    <row r="112" spans="1:13" s="122" customFormat="1" ht="12.75" x14ac:dyDescent="0.2">
      <c r="A112" s="175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7"/>
    </row>
    <row r="113" spans="1:13" s="122" customFormat="1" ht="13.15" customHeight="1" x14ac:dyDescent="0.2">
      <c r="A113" s="179" t="str">
        <f>'BM 01'!A20</f>
        <v xml:space="preserve"> 1.3.1 </v>
      </c>
      <c r="B113" s="344" t="str">
        <f>'BM 01'!B20</f>
        <v>SAPATAS ISOLADAS/ARRANQUE DOS PILARES</v>
      </c>
      <c r="C113" s="344"/>
      <c r="D113" s="344"/>
      <c r="E113" s="344"/>
      <c r="F113" s="344"/>
      <c r="G113" s="344"/>
      <c r="H113" s="344"/>
      <c r="I113" s="344"/>
      <c r="J113" s="344"/>
      <c r="K113" s="344"/>
      <c r="L113" s="344"/>
      <c r="M113" s="345"/>
    </row>
    <row r="114" spans="1:13" s="122" customFormat="1" ht="12.75" x14ac:dyDescent="0.2">
      <c r="A114" s="175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7"/>
    </row>
    <row r="115" spans="1:13" s="122" customFormat="1" ht="12.75" x14ac:dyDescent="0.2">
      <c r="A115" s="180" t="str">
        <f>'BM 01'!A21</f>
        <v xml:space="preserve"> 1.3.1.1 </v>
      </c>
      <c r="B115" s="340" t="str">
        <f>'BM 01'!B21</f>
        <v>PREPARO DE FUNDO DE VALA COM LARGURA MENOR QUE 1,5 M (ACERTO DO SOLO NATURAL). AF_08/2020</v>
      </c>
      <c r="C115" s="341"/>
      <c r="D115" s="341"/>
      <c r="E115" s="341"/>
      <c r="F115" s="341"/>
      <c r="G115" s="341"/>
      <c r="H115" s="341"/>
      <c r="I115" s="341"/>
      <c r="J115" s="341"/>
      <c r="K115" s="342"/>
      <c r="L115" s="135"/>
      <c r="M115" s="181" t="str">
        <f>'BM 01'!C21</f>
        <v>m²</v>
      </c>
    </row>
    <row r="116" spans="1:13" s="122" customFormat="1" ht="12.75" x14ac:dyDescent="0.2">
      <c r="A116" s="182"/>
      <c r="B116" s="343" t="s">
        <v>1338</v>
      </c>
      <c r="C116" s="343"/>
      <c r="D116" s="141">
        <v>1</v>
      </c>
      <c r="E116" s="136">
        <v>1.25</v>
      </c>
      <c r="F116" s="136"/>
      <c r="G116" s="141">
        <v>1.45</v>
      </c>
      <c r="H116" s="136"/>
      <c r="I116" s="141">
        <v>1.2</v>
      </c>
      <c r="J116" s="141"/>
      <c r="K116" s="141">
        <f>E116*G116</f>
        <v>1.8125</v>
      </c>
      <c r="L116" s="141">
        <f t="shared" ref="L116:L149" si="21">D116*K116</f>
        <v>1.8125</v>
      </c>
      <c r="M116" s="183"/>
    </row>
    <row r="117" spans="1:13" s="122" customFormat="1" ht="12.75" x14ac:dyDescent="0.2">
      <c r="A117" s="182"/>
      <c r="B117" s="343" t="s">
        <v>1339</v>
      </c>
      <c r="C117" s="343"/>
      <c r="D117" s="141">
        <v>1</v>
      </c>
      <c r="E117" s="136">
        <v>1.25</v>
      </c>
      <c r="F117" s="136"/>
      <c r="G117" s="141">
        <v>1.45</v>
      </c>
      <c r="H117" s="136"/>
      <c r="I117" s="141">
        <v>1.2</v>
      </c>
      <c r="J117" s="141"/>
      <c r="K117" s="141">
        <f t="shared" ref="K117:K149" si="22">E117*G117</f>
        <v>1.8125</v>
      </c>
      <c r="L117" s="141">
        <f t="shared" si="21"/>
        <v>1.8125</v>
      </c>
      <c r="M117" s="183"/>
    </row>
    <row r="118" spans="1:13" s="122" customFormat="1" ht="12.75" x14ac:dyDescent="0.2">
      <c r="A118" s="182"/>
      <c r="B118" s="343" t="s">
        <v>1340</v>
      </c>
      <c r="C118" s="343"/>
      <c r="D118" s="141">
        <v>1</v>
      </c>
      <c r="E118" s="136">
        <v>1.3</v>
      </c>
      <c r="F118" s="136"/>
      <c r="G118" s="141">
        <v>1.5</v>
      </c>
      <c r="H118" s="136"/>
      <c r="I118" s="141">
        <v>1.55</v>
      </c>
      <c r="J118" s="141"/>
      <c r="K118" s="141">
        <f t="shared" si="22"/>
        <v>1.9500000000000002</v>
      </c>
      <c r="L118" s="141">
        <f t="shared" si="21"/>
        <v>1.9500000000000002</v>
      </c>
      <c r="M118" s="183"/>
    </row>
    <row r="119" spans="1:13" s="122" customFormat="1" ht="12.75" x14ac:dyDescent="0.2">
      <c r="A119" s="182"/>
      <c r="B119" s="343" t="s">
        <v>1341</v>
      </c>
      <c r="C119" s="343"/>
      <c r="D119" s="141">
        <v>1</v>
      </c>
      <c r="E119" s="136">
        <v>1.3</v>
      </c>
      <c r="F119" s="136"/>
      <c r="G119" s="141">
        <v>1.5</v>
      </c>
      <c r="H119" s="136"/>
      <c r="I119" s="141">
        <v>1.4</v>
      </c>
      <c r="J119" s="141"/>
      <c r="K119" s="141">
        <f t="shared" si="22"/>
        <v>1.9500000000000002</v>
      </c>
      <c r="L119" s="141">
        <f t="shared" si="21"/>
        <v>1.9500000000000002</v>
      </c>
      <c r="M119" s="183"/>
    </row>
    <row r="120" spans="1:13" s="122" customFormat="1" ht="12.75" x14ac:dyDescent="0.2">
      <c r="A120" s="182"/>
      <c r="B120" s="343" t="s">
        <v>1342</v>
      </c>
      <c r="C120" s="343"/>
      <c r="D120" s="141">
        <v>1</v>
      </c>
      <c r="E120" s="136">
        <v>1.3</v>
      </c>
      <c r="F120" s="136"/>
      <c r="G120" s="141">
        <v>1.5</v>
      </c>
      <c r="H120" s="136"/>
      <c r="I120" s="141">
        <v>1.3</v>
      </c>
      <c r="J120" s="141"/>
      <c r="K120" s="141">
        <f t="shared" si="22"/>
        <v>1.9500000000000002</v>
      </c>
      <c r="L120" s="141">
        <f t="shared" si="21"/>
        <v>1.9500000000000002</v>
      </c>
      <c r="M120" s="183"/>
    </row>
    <row r="121" spans="1:13" s="122" customFormat="1" ht="12.75" x14ac:dyDescent="0.2">
      <c r="A121" s="182"/>
      <c r="B121" s="343" t="s">
        <v>1343</v>
      </c>
      <c r="C121" s="343"/>
      <c r="D121" s="141">
        <v>1</v>
      </c>
      <c r="E121" s="136">
        <v>1.25</v>
      </c>
      <c r="F121" s="136"/>
      <c r="G121" s="141">
        <v>1.45</v>
      </c>
      <c r="H121" s="136"/>
      <c r="I121" s="141">
        <v>1.25</v>
      </c>
      <c r="J121" s="141"/>
      <c r="K121" s="141">
        <f t="shared" si="22"/>
        <v>1.8125</v>
      </c>
      <c r="L121" s="141">
        <f t="shared" si="21"/>
        <v>1.8125</v>
      </c>
      <c r="M121" s="183"/>
    </row>
    <row r="122" spans="1:13" s="122" customFormat="1" ht="12.75" x14ac:dyDescent="0.2">
      <c r="A122" s="182"/>
      <c r="B122" s="343" t="s">
        <v>1344</v>
      </c>
      <c r="C122" s="343"/>
      <c r="D122" s="141">
        <v>1</v>
      </c>
      <c r="E122" s="136">
        <v>1.75</v>
      </c>
      <c r="F122" s="136"/>
      <c r="G122" s="141">
        <v>1.85</v>
      </c>
      <c r="H122" s="136"/>
      <c r="I122" s="141">
        <v>1.1499999999999999</v>
      </c>
      <c r="J122" s="141"/>
      <c r="K122" s="141">
        <f t="shared" si="22"/>
        <v>3.2375000000000003</v>
      </c>
      <c r="L122" s="141">
        <f t="shared" si="21"/>
        <v>3.2375000000000003</v>
      </c>
      <c r="M122" s="183"/>
    </row>
    <row r="123" spans="1:13" s="122" customFormat="1" ht="12.75" x14ac:dyDescent="0.2">
      <c r="A123" s="182"/>
      <c r="B123" s="343" t="s">
        <v>1345</v>
      </c>
      <c r="C123" s="343"/>
      <c r="D123" s="141">
        <v>1</v>
      </c>
      <c r="E123" s="136">
        <v>1.75</v>
      </c>
      <c r="F123" s="136"/>
      <c r="G123" s="141">
        <v>1.85</v>
      </c>
      <c r="H123" s="136"/>
      <c r="I123" s="141">
        <v>1.2</v>
      </c>
      <c r="J123" s="141"/>
      <c r="K123" s="141">
        <f t="shared" si="22"/>
        <v>3.2375000000000003</v>
      </c>
      <c r="L123" s="141">
        <f t="shared" si="21"/>
        <v>3.2375000000000003</v>
      </c>
      <c r="M123" s="183"/>
    </row>
    <row r="124" spans="1:13" s="122" customFormat="1" ht="12.75" x14ac:dyDescent="0.2">
      <c r="A124" s="182"/>
      <c r="B124" s="343" t="s">
        <v>1346</v>
      </c>
      <c r="C124" s="343"/>
      <c r="D124" s="141">
        <v>1</v>
      </c>
      <c r="E124" s="136">
        <v>1.75</v>
      </c>
      <c r="F124" s="136"/>
      <c r="G124" s="141">
        <v>1.85</v>
      </c>
      <c r="H124" s="136"/>
      <c r="I124" s="141">
        <v>1.3</v>
      </c>
      <c r="J124" s="141"/>
      <c r="K124" s="141">
        <f t="shared" si="22"/>
        <v>3.2375000000000003</v>
      </c>
      <c r="L124" s="141">
        <f t="shared" si="21"/>
        <v>3.2375000000000003</v>
      </c>
      <c r="M124" s="183"/>
    </row>
    <row r="125" spans="1:13" s="122" customFormat="1" ht="12.75" x14ac:dyDescent="0.2">
      <c r="A125" s="182"/>
      <c r="B125" s="343" t="s">
        <v>1347</v>
      </c>
      <c r="C125" s="343"/>
      <c r="D125" s="141">
        <v>1</v>
      </c>
      <c r="E125" s="136">
        <v>1.75</v>
      </c>
      <c r="F125" s="136"/>
      <c r="G125" s="141">
        <v>1.85</v>
      </c>
      <c r="H125" s="136"/>
      <c r="I125" s="141">
        <v>1.35</v>
      </c>
      <c r="J125" s="141"/>
      <c r="K125" s="141">
        <f t="shared" si="22"/>
        <v>3.2375000000000003</v>
      </c>
      <c r="L125" s="141">
        <f t="shared" si="21"/>
        <v>3.2375000000000003</v>
      </c>
      <c r="M125" s="183"/>
    </row>
    <row r="126" spans="1:13" s="122" customFormat="1" ht="12.75" x14ac:dyDescent="0.2">
      <c r="A126" s="182"/>
      <c r="B126" s="343" t="s">
        <v>1348</v>
      </c>
      <c r="C126" s="343"/>
      <c r="D126" s="141">
        <v>1</v>
      </c>
      <c r="E126" s="141">
        <v>0.75</v>
      </c>
      <c r="F126" s="141"/>
      <c r="G126" s="141">
        <v>0.75</v>
      </c>
      <c r="H126" s="141"/>
      <c r="I126" s="141">
        <v>1.3</v>
      </c>
      <c r="J126" s="141"/>
      <c r="K126" s="142">
        <f t="shared" si="22"/>
        <v>0.5625</v>
      </c>
      <c r="L126" s="141">
        <f t="shared" si="21"/>
        <v>0.5625</v>
      </c>
      <c r="M126" s="183"/>
    </row>
    <row r="127" spans="1:13" s="122" customFormat="1" ht="12.75" x14ac:dyDescent="0.2">
      <c r="A127" s="182"/>
      <c r="B127" s="343" t="s">
        <v>1393</v>
      </c>
      <c r="C127" s="343"/>
      <c r="D127" s="141">
        <v>1</v>
      </c>
      <c r="E127" s="141">
        <v>0.75</v>
      </c>
      <c r="F127" s="141"/>
      <c r="G127" s="141">
        <v>0.75</v>
      </c>
      <c r="H127" s="141"/>
      <c r="I127" s="141">
        <v>1.3</v>
      </c>
      <c r="J127" s="141"/>
      <c r="K127" s="142">
        <f t="shared" si="22"/>
        <v>0.5625</v>
      </c>
      <c r="L127" s="141">
        <f t="shared" si="21"/>
        <v>0.5625</v>
      </c>
      <c r="M127" s="183"/>
    </row>
    <row r="128" spans="1:13" s="122" customFormat="1" ht="12.75" x14ac:dyDescent="0.2">
      <c r="A128" s="182"/>
      <c r="B128" s="343" t="s">
        <v>1349</v>
      </c>
      <c r="C128" s="343"/>
      <c r="D128" s="141">
        <v>1</v>
      </c>
      <c r="E128" s="136">
        <v>1.25</v>
      </c>
      <c r="F128" s="136"/>
      <c r="G128" s="136">
        <v>1.45</v>
      </c>
      <c r="H128" s="141"/>
      <c r="I128" s="141">
        <v>1.1000000000000001</v>
      </c>
      <c r="J128" s="141"/>
      <c r="K128" s="142">
        <f t="shared" si="22"/>
        <v>1.8125</v>
      </c>
      <c r="L128" s="141">
        <f t="shared" si="21"/>
        <v>1.8125</v>
      </c>
      <c r="M128" s="183"/>
    </row>
    <row r="129" spans="1:13" s="122" customFormat="1" ht="12.75" x14ac:dyDescent="0.2">
      <c r="A129" s="182"/>
      <c r="B129" s="343" t="s">
        <v>1397</v>
      </c>
      <c r="C129" s="343"/>
      <c r="D129" s="141">
        <v>1</v>
      </c>
      <c r="E129" s="141">
        <v>1</v>
      </c>
      <c r="F129" s="141"/>
      <c r="G129" s="141">
        <v>1.2</v>
      </c>
      <c r="H129" s="141"/>
      <c r="I129" s="141">
        <v>1.2</v>
      </c>
      <c r="J129" s="141"/>
      <c r="K129" s="142">
        <f t="shared" si="22"/>
        <v>1.2</v>
      </c>
      <c r="L129" s="141">
        <f t="shared" si="21"/>
        <v>1.2</v>
      </c>
      <c r="M129" s="183"/>
    </row>
    <row r="130" spans="1:13" s="122" customFormat="1" ht="12.75" x14ac:dyDescent="0.2">
      <c r="A130" s="182"/>
      <c r="B130" s="343" t="s">
        <v>1396</v>
      </c>
      <c r="C130" s="343"/>
      <c r="D130" s="141">
        <v>1</v>
      </c>
      <c r="E130" s="141">
        <v>1.1000000000000001</v>
      </c>
      <c r="F130" s="141"/>
      <c r="G130" s="141">
        <v>1.45</v>
      </c>
      <c r="H130" s="141"/>
      <c r="I130" s="141">
        <v>1.2</v>
      </c>
      <c r="J130" s="141"/>
      <c r="K130" s="142">
        <f t="shared" si="22"/>
        <v>1.595</v>
      </c>
      <c r="L130" s="141">
        <f t="shared" si="21"/>
        <v>1.595</v>
      </c>
      <c r="M130" s="183"/>
    </row>
    <row r="131" spans="1:13" s="122" customFormat="1" ht="12.75" x14ac:dyDescent="0.2">
      <c r="A131" s="182"/>
      <c r="B131" s="343" t="s">
        <v>1395</v>
      </c>
      <c r="C131" s="343"/>
      <c r="D131" s="141">
        <v>1</v>
      </c>
      <c r="E131" s="141">
        <v>1.55</v>
      </c>
      <c r="F131" s="141"/>
      <c r="G131" s="141">
        <v>1.35</v>
      </c>
      <c r="H131" s="141"/>
      <c r="I131" s="141">
        <v>1.25</v>
      </c>
      <c r="J131" s="141"/>
      <c r="K131" s="142">
        <f t="shared" si="22"/>
        <v>2.0925000000000002</v>
      </c>
      <c r="L131" s="141">
        <f t="shared" si="21"/>
        <v>2.0925000000000002</v>
      </c>
      <c r="M131" s="183"/>
    </row>
    <row r="132" spans="1:13" s="122" customFormat="1" ht="12.75" x14ac:dyDescent="0.2">
      <c r="A132" s="182"/>
      <c r="B132" s="343" t="s">
        <v>1392</v>
      </c>
      <c r="C132" s="343"/>
      <c r="D132" s="141">
        <v>1</v>
      </c>
      <c r="E132" s="141">
        <v>1.55</v>
      </c>
      <c r="F132" s="141"/>
      <c r="G132" s="141">
        <v>1.35</v>
      </c>
      <c r="H132" s="141"/>
      <c r="I132" s="141">
        <v>1.3</v>
      </c>
      <c r="J132" s="141"/>
      <c r="K132" s="142">
        <f t="shared" si="22"/>
        <v>2.0925000000000002</v>
      </c>
      <c r="L132" s="141">
        <f t="shared" si="21"/>
        <v>2.0925000000000002</v>
      </c>
      <c r="M132" s="183"/>
    </row>
    <row r="133" spans="1:13" s="122" customFormat="1" ht="12.75" x14ac:dyDescent="0.2">
      <c r="A133" s="182"/>
      <c r="B133" s="343" t="s">
        <v>1350</v>
      </c>
      <c r="C133" s="343"/>
      <c r="D133" s="141">
        <v>1</v>
      </c>
      <c r="E133" s="141">
        <v>1.6</v>
      </c>
      <c r="F133" s="141"/>
      <c r="G133" s="141">
        <v>1.95</v>
      </c>
      <c r="H133" s="141"/>
      <c r="I133" s="141">
        <v>1.35</v>
      </c>
      <c r="J133" s="141"/>
      <c r="K133" s="142">
        <f t="shared" si="22"/>
        <v>3.12</v>
      </c>
      <c r="L133" s="141">
        <f t="shared" si="21"/>
        <v>3.12</v>
      </c>
      <c r="M133" s="183"/>
    </row>
    <row r="134" spans="1:13" s="122" customFormat="1" ht="12.75" x14ac:dyDescent="0.2">
      <c r="A134" s="182"/>
      <c r="B134" s="343" t="s">
        <v>1351</v>
      </c>
      <c r="C134" s="343"/>
      <c r="D134" s="141">
        <v>1</v>
      </c>
      <c r="E134" s="141">
        <v>1.64</v>
      </c>
      <c r="F134" s="141"/>
      <c r="G134" s="141">
        <v>2.4</v>
      </c>
      <c r="H134" s="141"/>
      <c r="I134" s="141">
        <v>1.4</v>
      </c>
      <c r="J134" s="141"/>
      <c r="K134" s="142">
        <f t="shared" si="22"/>
        <v>3.9359999999999995</v>
      </c>
      <c r="L134" s="141">
        <f t="shared" si="21"/>
        <v>3.9359999999999995</v>
      </c>
      <c r="M134" s="183"/>
    </row>
    <row r="135" spans="1:13" s="122" customFormat="1" ht="12.75" x14ac:dyDescent="0.2">
      <c r="A135" s="182"/>
      <c r="B135" s="343" t="s">
        <v>1352</v>
      </c>
      <c r="C135" s="343"/>
      <c r="D135" s="141">
        <v>1</v>
      </c>
      <c r="E135" s="136">
        <v>1.25</v>
      </c>
      <c r="F135" s="136"/>
      <c r="G135" s="136">
        <v>1.45</v>
      </c>
      <c r="H135" s="141"/>
      <c r="I135" s="141">
        <v>1.9</v>
      </c>
      <c r="J135" s="141"/>
      <c r="K135" s="142">
        <f t="shared" ref="K135:K137" si="23">E135*G135</f>
        <v>1.8125</v>
      </c>
      <c r="L135" s="141">
        <f t="shared" ref="L135:L137" si="24">D135*K135</f>
        <v>1.8125</v>
      </c>
      <c r="M135" s="183"/>
    </row>
    <row r="136" spans="1:13" s="122" customFormat="1" ht="12.75" x14ac:dyDescent="0.2">
      <c r="A136" s="182"/>
      <c r="B136" s="343" t="s">
        <v>1394</v>
      </c>
      <c r="C136" s="343"/>
      <c r="D136" s="141">
        <v>1</v>
      </c>
      <c r="E136" s="141">
        <v>0.85</v>
      </c>
      <c r="F136" s="141"/>
      <c r="G136" s="141">
        <v>0.85</v>
      </c>
      <c r="H136" s="141"/>
      <c r="I136" s="141">
        <v>1.25</v>
      </c>
      <c r="J136" s="141"/>
      <c r="K136" s="142">
        <f t="shared" si="23"/>
        <v>0.72249999999999992</v>
      </c>
      <c r="L136" s="141">
        <f t="shared" si="24"/>
        <v>0.72249999999999992</v>
      </c>
      <c r="M136" s="183"/>
    </row>
    <row r="137" spans="1:13" s="122" customFormat="1" ht="12.75" x14ac:dyDescent="0.2">
      <c r="A137" s="182"/>
      <c r="B137" s="343" t="s">
        <v>1353</v>
      </c>
      <c r="C137" s="343"/>
      <c r="D137" s="141">
        <v>1</v>
      </c>
      <c r="E137" s="141">
        <v>0.85</v>
      </c>
      <c r="F137" s="141"/>
      <c r="G137" s="141">
        <v>0.85</v>
      </c>
      <c r="H137" s="141"/>
      <c r="I137" s="141">
        <v>1.35</v>
      </c>
      <c r="J137" s="141"/>
      <c r="K137" s="142">
        <f t="shared" si="23"/>
        <v>0.72249999999999992</v>
      </c>
      <c r="L137" s="141">
        <f t="shared" si="24"/>
        <v>0.72249999999999992</v>
      </c>
      <c r="M137" s="183"/>
    </row>
    <row r="138" spans="1:13" s="122" customFormat="1" ht="12.75" x14ac:dyDescent="0.2">
      <c r="A138" s="182"/>
      <c r="B138" s="343" t="s">
        <v>1354</v>
      </c>
      <c r="C138" s="343"/>
      <c r="D138" s="141">
        <v>1</v>
      </c>
      <c r="E138" s="141">
        <f>5.574+5.523+3.999+5.477+5.527</f>
        <v>26.1</v>
      </c>
      <c r="F138" s="141"/>
      <c r="G138" s="141">
        <v>0.25</v>
      </c>
      <c r="H138" s="141"/>
      <c r="I138" s="141"/>
      <c r="J138" s="141"/>
      <c r="K138" s="142">
        <f t="shared" si="22"/>
        <v>6.5250000000000004</v>
      </c>
      <c r="L138" s="141">
        <f t="shared" si="21"/>
        <v>6.5250000000000004</v>
      </c>
      <c r="M138" s="183"/>
    </row>
    <row r="139" spans="1:13" s="122" customFormat="1" ht="12.75" x14ac:dyDescent="0.2">
      <c r="A139" s="182"/>
      <c r="B139" s="343" t="s">
        <v>1356</v>
      </c>
      <c r="C139" s="343"/>
      <c r="D139" s="141">
        <v>1</v>
      </c>
      <c r="E139" s="141">
        <f>6.049+6.098+6.051</f>
        <v>18.198</v>
      </c>
      <c r="F139" s="141"/>
      <c r="G139" s="141">
        <v>0.25</v>
      </c>
      <c r="H139" s="141"/>
      <c r="I139" s="141"/>
      <c r="J139" s="141"/>
      <c r="K139" s="142">
        <f t="shared" si="22"/>
        <v>4.5495000000000001</v>
      </c>
      <c r="L139" s="141">
        <f t="shared" si="21"/>
        <v>4.5495000000000001</v>
      </c>
      <c r="M139" s="183"/>
    </row>
    <row r="140" spans="1:13" s="122" customFormat="1" ht="12.75" x14ac:dyDescent="0.2">
      <c r="A140" s="182"/>
      <c r="B140" s="343" t="s">
        <v>1358</v>
      </c>
      <c r="C140" s="343"/>
      <c r="D140" s="141">
        <v>1</v>
      </c>
      <c r="E140" s="141">
        <f>6.049+6.098+6.051</f>
        <v>18.198</v>
      </c>
      <c r="F140" s="141"/>
      <c r="G140" s="141">
        <v>0.25</v>
      </c>
      <c r="H140" s="141"/>
      <c r="I140" s="141"/>
      <c r="J140" s="141"/>
      <c r="K140" s="142">
        <f t="shared" si="22"/>
        <v>4.5495000000000001</v>
      </c>
      <c r="L140" s="141">
        <f t="shared" si="21"/>
        <v>4.5495000000000001</v>
      </c>
      <c r="M140" s="183"/>
    </row>
    <row r="141" spans="1:13" s="122" customFormat="1" ht="12.75" x14ac:dyDescent="0.2">
      <c r="A141" s="182"/>
      <c r="B141" s="343" t="s">
        <v>1357</v>
      </c>
      <c r="C141" s="343"/>
      <c r="D141" s="141">
        <v>1</v>
      </c>
      <c r="E141" s="141">
        <f>5.574+5.523+3.999+5.477+5.527</f>
        <v>26.1</v>
      </c>
      <c r="F141" s="141"/>
      <c r="G141" s="141">
        <v>0.25</v>
      </c>
      <c r="H141" s="141"/>
      <c r="I141" s="141"/>
      <c r="J141" s="141"/>
      <c r="K141" s="142">
        <f t="shared" si="22"/>
        <v>6.5250000000000004</v>
      </c>
      <c r="L141" s="141">
        <f t="shared" si="21"/>
        <v>6.5250000000000004</v>
      </c>
      <c r="M141" s="183"/>
    </row>
    <row r="142" spans="1:13" s="122" customFormat="1" ht="12.75" x14ac:dyDescent="0.2">
      <c r="A142" s="182"/>
      <c r="B142" s="343" t="s">
        <v>1355</v>
      </c>
      <c r="C142" s="343"/>
      <c r="D142" s="141">
        <v>1</v>
      </c>
      <c r="E142" s="141">
        <v>5.7</v>
      </c>
      <c r="F142" s="141"/>
      <c r="G142" s="141">
        <v>0.25</v>
      </c>
      <c r="H142" s="141"/>
      <c r="I142" s="141"/>
      <c r="J142" s="141"/>
      <c r="K142" s="142">
        <f t="shared" si="22"/>
        <v>1.425</v>
      </c>
      <c r="L142" s="141">
        <f t="shared" si="21"/>
        <v>1.425</v>
      </c>
      <c r="M142" s="183"/>
    </row>
    <row r="143" spans="1:13" s="122" customFormat="1" ht="12.75" x14ac:dyDescent="0.2">
      <c r="A143" s="182"/>
      <c r="B143" s="343" t="s">
        <v>1359</v>
      </c>
      <c r="C143" s="343"/>
      <c r="D143" s="141">
        <v>1</v>
      </c>
      <c r="E143" s="141">
        <v>4.024</v>
      </c>
      <c r="F143" s="141"/>
      <c r="G143" s="141">
        <v>0.25</v>
      </c>
      <c r="H143" s="141"/>
      <c r="I143" s="141"/>
      <c r="J143" s="141"/>
      <c r="K143" s="142">
        <f t="shared" si="22"/>
        <v>1.006</v>
      </c>
      <c r="L143" s="141">
        <f t="shared" si="21"/>
        <v>1.006</v>
      </c>
      <c r="M143" s="183"/>
    </row>
    <row r="144" spans="1:13" s="122" customFormat="1" ht="12.75" x14ac:dyDescent="0.2">
      <c r="A144" s="182"/>
      <c r="B144" s="343" t="s">
        <v>1360</v>
      </c>
      <c r="C144" s="343"/>
      <c r="D144" s="141">
        <v>1</v>
      </c>
      <c r="E144" s="141">
        <v>4.0279999999999996</v>
      </c>
      <c r="F144" s="141"/>
      <c r="G144" s="141">
        <v>0.25</v>
      </c>
      <c r="H144" s="141"/>
      <c r="I144" s="141"/>
      <c r="J144" s="141"/>
      <c r="K144" s="142">
        <f t="shared" si="22"/>
        <v>1.0069999999999999</v>
      </c>
      <c r="L144" s="141">
        <f t="shared" si="21"/>
        <v>1.0069999999999999</v>
      </c>
      <c r="M144" s="183"/>
    </row>
    <row r="145" spans="1:13" s="122" customFormat="1" ht="12.75" x14ac:dyDescent="0.2">
      <c r="A145" s="182"/>
      <c r="B145" s="343" t="s">
        <v>1361</v>
      </c>
      <c r="C145" s="343"/>
      <c r="D145" s="141">
        <v>1</v>
      </c>
      <c r="E145" s="141">
        <v>2.3010000000000002</v>
      </c>
      <c r="F145" s="141"/>
      <c r="G145" s="141">
        <v>0.25</v>
      </c>
      <c r="H145" s="141"/>
      <c r="I145" s="141"/>
      <c r="J145" s="141"/>
      <c r="K145" s="142">
        <f t="shared" si="22"/>
        <v>0.57525000000000004</v>
      </c>
      <c r="L145" s="141">
        <f t="shared" si="21"/>
        <v>0.57525000000000004</v>
      </c>
      <c r="M145" s="183"/>
    </row>
    <row r="146" spans="1:13" s="122" customFormat="1" ht="12.75" x14ac:dyDescent="0.2">
      <c r="A146" s="182"/>
      <c r="B146" s="343" t="s">
        <v>1362</v>
      </c>
      <c r="C146" s="343"/>
      <c r="D146" s="141">
        <v>1</v>
      </c>
      <c r="E146" s="141">
        <v>1.2470000000000001</v>
      </c>
      <c r="F146" s="141"/>
      <c r="G146" s="141">
        <v>0.25</v>
      </c>
      <c r="H146" s="141"/>
      <c r="I146" s="141"/>
      <c r="J146" s="141"/>
      <c r="K146" s="142">
        <f t="shared" si="22"/>
        <v>0.31175000000000003</v>
      </c>
      <c r="L146" s="141">
        <f t="shared" si="21"/>
        <v>0.31175000000000003</v>
      </c>
      <c r="M146" s="183"/>
    </row>
    <row r="147" spans="1:13" s="122" customFormat="1" ht="12.75" x14ac:dyDescent="0.2">
      <c r="A147" s="182"/>
      <c r="B147" s="343" t="s">
        <v>1363</v>
      </c>
      <c r="C147" s="343"/>
      <c r="D147" s="141">
        <v>1</v>
      </c>
      <c r="E147" s="141">
        <v>1.05</v>
      </c>
      <c r="F147" s="141"/>
      <c r="G147" s="141">
        <v>0.25</v>
      </c>
      <c r="H147" s="141"/>
      <c r="I147" s="141"/>
      <c r="J147" s="141"/>
      <c r="K147" s="142">
        <f t="shared" si="22"/>
        <v>0.26250000000000001</v>
      </c>
      <c r="L147" s="141">
        <f t="shared" si="21"/>
        <v>0.26250000000000001</v>
      </c>
      <c r="M147" s="183"/>
    </row>
    <row r="148" spans="1:13" s="122" customFormat="1" ht="12.75" x14ac:dyDescent="0.2">
      <c r="A148" s="182"/>
      <c r="B148" s="343" t="s">
        <v>1364</v>
      </c>
      <c r="C148" s="343"/>
      <c r="D148" s="141">
        <v>1</v>
      </c>
      <c r="E148" s="141">
        <v>1.2470000000000001</v>
      </c>
      <c r="F148" s="141"/>
      <c r="G148" s="141">
        <v>0.25</v>
      </c>
      <c r="H148" s="141"/>
      <c r="I148" s="141"/>
      <c r="J148" s="141"/>
      <c r="K148" s="142">
        <f t="shared" si="22"/>
        <v>0.31175000000000003</v>
      </c>
      <c r="L148" s="141">
        <f t="shared" si="21"/>
        <v>0.31175000000000003</v>
      </c>
      <c r="M148" s="183"/>
    </row>
    <row r="149" spans="1:13" s="122" customFormat="1" ht="12.75" x14ac:dyDescent="0.2">
      <c r="A149" s="182"/>
      <c r="B149" s="343" t="s">
        <v>1365</v>
      </c>
      <c r="C149" s="343"/>
      <c r="D149" s="141">
        <v>1</v>
      </c>
      <c r="E149" s="141">
        <v>1.05</v>
      </c>
      <c r="F149" s="141"/>
      <c r="G149" s="141">
        <v>0.25</v>
      </c>
      <c r="H149" s="141"/>
      <c r="I149" s="141"/>
      <c r="J149" s="141"/>
      <c r="K149" s="142">
        <f t="shared" si="22"/>
        <v>0.26250000000000001</v>
      </c>
      <c r="L149" s="141">
        <f t="shared" si="21"/>
        <v>0.26250000000000001</v>
      </c>
      <c r="M149" s="183"/>
    </row>
    <row r="150" spans="1:13" s="122" customFormat="1" ht="12.75" x14ac:dyDescent="0.2">
      <c r="A150" s="336" t="s">
        <v>1333</v>
      </c>
      <c r="B150" s="337"/>
      <c r="C150" s="337"/>
      <c r="D150" s="337"/>
      <c r="E150" s="337"/>
      <c r="F150" s="337"/>
      <c r="G150" s="337"/>
      <c r="H150" s="337"/>
      <c r="I150" s="337"/>
      <c r="J150" s="337"/>
      <c r="K150" s="337"/>
      <c r="L150" s="137">
        <f>SUM(L116:L149)</f>
        <v>71.779250000000005</v>
      </c>
      <c r="M150" s="183"/>
    </row>
    <row r="151" spans="1:13" s="122" customFormat="1" ht="12.75" x14ac:dyDescent="0.2">
      <c r="A151" s="336" t="s">
        <v>1334</v>
      </c>
      <c r="B151" s="337"/>
      <c r="C151" s="337"/>
      <c r="D151" s="337"/>
      <c r="E151" s="337"/>
      <c r="F151" s="337"/>
      <c r="G151" s="337"/>
      <c r="H151" s="337"/>
      <c r="I151" s="337"/>
      <c r="J151" s="337"/>
      <c r="K151" s="337"/>
      <c r="L151" s="137">
        <v>0</v>
      </c>
      <c r="M151" s="183"/>
    </row>
    <row r="152" spans="1:13" s="122" customFormat="1" ht="12.75" x14ac:dyDescent="0.2">
      <c r="A152" s="336" t="s">
        <v>1335</v>
      </c>
      <c r="B152" s="337"/>
      <c r="C152" s="337"/>
      <c r="D152" s="337"/>
      <c r="E152" s="337"/>
      <c r="F152" s="337"/>
      <c r="G152" s="337"/>
      <c r="H152" s="337"/>
      <c r="I152" s="337"/>
      <c r="J152" s="337"/>
      <c r="K152" s="337"/>
      <c r="L152" s="137">
        <v>64.239999999999995</v>
      </c>
      <c r="M152" s="183"/>
    </row>
    <row r="153" spans="1:13" s="122" customFormat="1" ht="12.75" x14ac:dyDescent="0.2">
      <c r="A153" s="336" t="s">
        <v>1336</v>
      </c>
      <c r="B153" s="337"/>
      <c r="C153" s="337"/>
      <c r="D153" s="337"/>
      <c r="E153" s="337"/>
      <c r="F153" s="337"/>
      <c r="G153" s="337"/>
      <c r="H153" s="337"/>
      <c r="I153" s="337"/>
      <c r="J153" s="337"/>
      <c r="K153" s="337"/>
      <c r="L153" s="137">
        <f>L150+L151</f>
        <v>71.779250000000005</v>
      </c>
      <c r="M153" s="183"/>
    </row>
    <row r="154" spans="1:13" s="122" customFormat="1" ht="12.75" x14ac:dyDescent="0.2">
      <c r="A154" s="338" t="s">
        <v>1332</v>
      </c>
      <c r="B154" s="339"/>
      <c r="C154" s="339"/>
      <c r="D154" s="339"/>
      <c r="E154" s="339"/>
      <c r="F154" s="339"/>
      <c r="G154" s="339"/>
      <c r="H154" s="339"/>
      <c r="I154" s="339"/>
      <c r="J154" s="339"/>
      <c r="K154" s="134" t="str">
        <f>A115</f>
        <v xml:space="preserve"> 1.3.1.1 </v>
      </c>
      <c r="L154" s="138">
        <f>L152</f>
        <v>64.239999999999995</v>
      </c>
      <c r="M154" s="183"/>
    </row>
    <row r="155" spans="1:13" s="122" customFormat="1" ht="12.75" x14ac:dyDescent="0.2">
      <c r="A155" s="175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7"/>
    </row>
    <row r="156" spans="1:13" s="122" customFormat="1" ht="42" customHeight="1" x14ac:dyDescent="0.2">
      <c r="A156" s="180" t="str">
        <f>'BM 01'!A22</f>
        <v xml:space="preserve"> 1.3.1.2 </v>
      </c>
      <c r="B156" s="340" t="str">
        <f>'BM 01'!B22</f>
        <v>ALVENARIA EM TIJOLO CERAMICO FURADO 9X19X19CM, 1 VEZ (ESPESSURA 19 CM),  ASSENTADO EM ARGAMASSA TRACO 1:4 (CIMENTO E AREIA MEDIA NAO PENEIRADA),  PREPARO MANUAL, JUNTA1 CM [ADAPTADO SINAPI 73935/002]</v>
      </c>
      <c r="C156" s="341"/>
      <c r="D156" s="341"/>
      <c r="E156" s="341"/>
      <c r="F156" s="341"/>
      <c r="G156" s="341"/>
      <c r="H156" s="341"/>
      <c r="I156" s="341"/>
      <c r="J156" s="341"/>
      <c r="K156" s="342"/>
      <c r="L156" s="135"/>
      <c r="M156" s="181" t="str">
        <f>'BM 01'!C22</f>
        <v>m²</v>
      </c>
    </row>
    <row r="157" spans="1:13" s="122" customFormat="1" ht="12.75" x14ac:dyDescent="0.2">
      <c r="A157" s="182"/>
      <c r="B157" s="343" t="s">
        <v>1354</v>
      </c>
      <c r="C157" s="343"/>
      <c r="D157" s="141">
        <v>1</v>
      </c>
      <c r="E157" s="141">
        <f>5.574+5.523+3.999+5.477+5.527</f>
        <v>26.1</v>
      </c>
      <c r="F157" s="141"/>
      <c r="G157" s="141"/>
      <c r="H157" s="141"/>
      <c r="I157" s="141">
        <v>0.77</v>
      </c>
      <c r="J157" s="141"/>
      <c r="K157" s="142">
        <f>E157*I157</f>
        <v>20.097000000000001</v>
      </c>
      <c r="L157" s="141">
        <f t="shared" ref="L157:L168" si="25">D157*K157</f>
        <v>20.097000000000001</v>
      </c>
      <c r="M157" s="183"/>
    </row>
    <row r="158" spans="1:13" s="122" customFormat="1" ht="12.75" x14ac:dyDescent="0.2">
      <c r="A158" s="182"/>
      <c r="B158" s="343" t="s">
        <v>1356</v>
      </c>
      <c r="C158" s="343"/>
      <c r="D158" s="141">
        <v>1</v>
      </c>
      <c r="E158" s="141">
        <f>6.049+6.098+6.051</f>
        <v>18.198</v>
      </c>
      <c r="F158" s="141"/>
      <c r="G158" s="141"/>
      <c r="H158" s="141"/>
      <c r="I158" s="141">
        <v>0.55600000000000005</v>
      </c>
      <c r="J158" s="141"/>
      <c r="K158" s="142">
        <f t="shared" ref="K158:K168" si="26">E158*I158</f>
        <v>10.118088000000002</v>
      </c>
      <c r="L158" s="141">
        <f t="shared" si="25"/>
        <v>10.118088000000002</v>
      </c>
      <c r="M158" s="183"/>
    </row>
    <row r="159" spans="1:13" s="122" customFormat="1" ht="12.75" x14ac:dyDescent="0.2">
      <c r="A159" s="182"/>
      <c r="B159" s="343" t="s">
        <v>1358</v>
      </c>
      <c r="C159" s="343"/>
      <c r="D159" s="141">
        <v>1</v>
      </c>
      <c r="E159" s="141">
        <f>6.049+6.098+6.051</f>
        <v>18.198</v>
      </c>
      <c r="F159" s="141"/>
      <c r="G159" s="141"/>
      <c r="H159" s="141"/>
      <c r="I159" s="141">
        <v>0.71</v>
      </c>
      <c r="J159" s="141"/>
      <c r="K159" s="142">
        <f t="shared" si="26"/>
        <v>12.920579999999999</v>
      </c>
      <c r="L159" s="141">
        <f t="shared" si="25"/>
        <v>12.920579999999999</v>
      </c>
      <c r="M159" s="183"/>
    </row>
    <row r="160" spans="1:13" s="122" customFormat="1" ht="12.75" x14ac:dyDescent="0.2">
      <c r="A160" s="182"/>
      <c r="B160" s="343" t="s">
        <v>1357</v>
      </c>
      <c r="C160" s="343"/>
      <c r="D160" s="141">
        <v>1</v>
      </c>
      <c r="E160" s="141">
        <f>5.574+5.523+3.999+5.477+5.527</f>
        <v>26.1</v>
      </c>
      <c r="F160" s="141"/>
      <c r="G160" s="141"/>
      <c r="H160" s="141"/>
      <c r="I160" s="141">
        <v>0.55000000000000004</v>
      </c>
      <c r="J160" s="141"/>
      <c r="K160" s="142">
        <f t="shared" si="26"/>
        <v>14.355000000000002</v>
      </c>
      <c r="L160" s="141">
        <f t="shared" si="25"/>
        <v>14.355000000000002</v>
      </c>
      <c r="M160" s="183"/>
    </row>
    <row r="161" spans="1:13" s="122" customFormat="1" ht="12.75" x14ac:dyDescent="0.2">
      <c r="A161" s="182"/>
      <c r="B161" s="343" t="s">
        <v>1355</v>
      </c>
      <c r="C161" s="343"/>
      <c r="D161" s="141">
        <v>1</v>
      </c>
      <c r="E161" s="141">
        <v>5.7</v>
      </c>
      <c r="F161" s="141"/>
      <c r="G161" s="141"/>
      <c r="H161" s="141"/>
      <c r="I161" s="141">
        <v>0.55000000000000004</v>
      </c>
      <c r="J161" s="141"/>
      <c r="K161" s="142">
        <f t="shared" si="26"/>
        <v>3.1350000000000002</v>
      </c>
      <c r="L161" s="141">
        <f t="shared" si="25"/>
        <v>3.1350000000000002</v>
      </c>
      <c r="M161" s="183"/>
    </row>
    <row r="162" spans="1:13" s="122" customFormat="1" ht="12.75" x14ac:dyDescent="0.2">
      <c r="A162" s="182"/>
      <c r="B162" s="343" t="s">
        <v>1359</v>
      </c>
      <c r="C162" s="343"/>
      <c r="D162" s="141">
        <v>1</v>
      </c>
      <c r="E162" s="141">
        <v>4.024</v>
      </c>
      <c r="F162" s="141"/>
      <c r="G162" s="141"/>
      <c r="H162" s="141"/>
      <c r="I162" s="141">
        <v>0.55000000000000004</v>
      </c>
      <c r="J162" s="141"/>
      <c r="K162" s="142">
        <f t="shared" si="26"/>
        <v>2.2132000000000001</v>
      </c>
      <c r="L162" s="141">
        <f t="shared" si="25"/>
        <v>2.2132000000000001</v>
      </c>
      <c r="M162" s="183"/>
    </row>
    <row r="163" spans="1:13" s="122" customFormat="1" ht="12.75" x14ac:dyDescent="0.2">
      <c r="A163" s="182"/>
      <c r="B163" s="343" t="s">
        <v>1360</v>
      </c>
      <c r="C163" s="343"/>
      <c r="D163" s="141">
        <v>1</v>
      </c>
      <c r="E163" s="141">
        <v>4.0279999999999996</v>
      </c>
      <c r="F163" s="141"/>
      <c r="G163" s="141"/>
      <c r="H163" s="141"/>
      <c r="I163" s="141">
        <v>0.55000000000000004</v>
      </c>
      <c r="J163" s="141"/>
      <c r="K163" s="142">
        <f t="shared" si="26"/>
        <v>2.2153999999999998</v>
      </c>
      <c r="L163" s="141">
        <f t="shared" si="25"/>
        <v>2.2153999999999998</v>
      </c>
      <c r="M163" s="183"/>
    </row>
    <row r="164" spans="1:13" s="122" customFormat="1" ht="12.75" x14ac:dyDescent="0.2">
      <c r="A164" s="182"/>
      <c r="B164" s="343" t="s">
        <v>1361</v>
      </c>
      <c r="C164" s="343"/>
      <c r="D164" s="141">
        <v>1</v>
      </c>
      <c r="E164" s="141">
        <v>2.3010000000000002</v>
      </c>
      <c r="F164" s="141"/>
      <c r="G164" s="141"/>
      <c r="H164" s="141"/>
      <c r="I164" s="141">
        <v>0.55000000000000004</v>
      </c>
      <c r="J164" s="141"/>
      <c r="K164" s="142">
        <f t="shared" si="26"/>
        <v>1.2655500000000002</v>
      </c>
      <c r="L164" s="141">
        <f t="shared" si="25"/>
        <v>1.2655500000000002</v>
      </c>
      <c r="M164" s="183"/>
    </row>
    <row r="165" spans="1:13" s="122" customFormat="1" ht="12.75" x14ac:dyDescent="0.2">
      <c r="A165" s="182"/>
      <c r="B165" s="343" t="s">
        <v>1362</v>
      </c>
      <c r="C165" s="343"/>
      <c r="D165" s="141">
        <v>1</v>
      </c>
      <c r="E165" s="141">
        <v>1.2470000000000001</v>
      </c>
      <c r="F165" s="141"/>
      <c r="G165" s="141"/>
      <c r="H165" s="141"/>
      <c r="I165" s="141">
        <v>0.55000000000000004</v>
      </c>
      <c r="J165" s="141"/>
      <c r="K165" s="142">
        <f t="shared" si="26"/>
        <v>0.68585000000000007</v>
      </c>
      <c r="L165" s="141">
        <f t="shared" si="25"/>
        <v>0.68585000000000007</v>
      </c>
      <c r="M165" s="183"/>
    </row>
    <row r="166" spans="1:13" s="122" customFormat="1" ht="12.75" x14ac:dyDescent="0.2">
      <c r="A166" s="182"/>
      <c r="B166" s="343" t="s">
        <v>1363</v>
      </c>
      <c r="C166" s="343"/>
      <c r="D166" s="141">
        <v>1</v>
      </c>
      <c r="E166" s="141">
        <v>1.05</v>
      </c>
      <c r="F166" s="141"/>
      <c r="G166" s="141"/>
      <c r="H166" s="141"/>
      <c r="I166" s="141">
        <v>0.55000000000000004</v>
      </c>
      <c r="J166" s="141"/>
      <c r="K166" s="142">
        <f t="shared" si="26"/>
        <v>0.57750000000000012</v>
      </c>
      <c r="L166" s="141">
        <f t="shared" si="25"/>
        <v>0.57750000000000012</v>
      </c>
      <c r="M166" s="183"/>
    </row>
    <row r="167" spans="1:13" s="122" customFormat="1" ht="12.75" x14ac:dyDescent="0.2">
      <c r="A167" s="182"/>
      <c r="B167" s="343" t="s">
        <v>1364</v>
      </c>
      <c r="C167" s="343"/>
      <c r="D167" s="141">
        <v>1</v>
      </c>
      <c r="E167" s="141">
        <v>1.2470000000000001</v>
      </c>
      <c r="F167" s="141"/>
      <c r="G167" s="141"/>
      <c r="H167" s="141"/>
      <c r="I167" s="141">
        <v>0.55000000000000004</v>
      </c>
      <c r="J167" s="141"/>
      <c r="K167" s="142">
        <f t="shared" si="26"/>
        <v>0.68585000000000007</v>
      </c>
      <c r="L167" s="141">
        <f t="shared" si="25"/>
        <v>0.68585000000000007</v>
      </c>
      <c r="M167" s="183"/>
    </row>
    <row r="168" spans="1:13" s="122" customFormat="1" ht="12.75" x14ac:dyDescent="0.2">
      <c r="A168" s="182"/>
      <c r="B168" s="343" t="s">
        <v>1365</v>
      </c>
      <c r="C168" s="343"/>
      <c r="D168" s="141">
        <v>1</v>
      </c>
      <c r="E168" s="141">
        <v>1.05</v>
      </c>
      <c r="F168" s="141"/>
      <c r="G168" s="141"/>
      <c r="H168" s="141"/>
      <c r="I168" s="141">
        <v>0.55000000000000004</v>
      </c>
      <c r="J168" s="141"/>
      <c r="K168" s="142">
        <f t="shared" si="26"/>
        <v>0.57750000000000012</v>
      </c>
      <c r="L168" s="141">
        <f t="shared" si="25"/>
        <v>0.57750000000000012</v>
      </c>
      <c r="M168" s="183"/>
    </row>
    <row r="169" spans="1:13" s="122" customFormat="1" ht="12.75" x14ac:dyDescent="0.2">
      <c r="A169" s="336" t="s">
        <v>1333</v>
      </c>
      <c r="B169" s="337"/>
      <c r="C169" s="337"/>
      <c r="D169" s="337"/>
      <c r="E169" s="337"/>
      <c r="F169" s="337"/>
      <c r="G169" s="337"/>
      <c r="H169" s="337"/>
      <c r="I169" s="337"/>
      <c r="J169" s="337"/>
      <c r="K169" s="337"/>
      <c r="L169" s="137">
        <f>SUM(L157:L168)</f>
        <v>68.846518000000017</v>
      </c>
      <c r="M169" s="183"/>
    </row>
    <row r="170" spans="1:13" s="122" customFormat="1" ht="12.75" x14ac:dyDescent="0.2">
      <c r="A170" s="336" t="s">
        <v>1334</v>
      </c>
      <c r="B170" s="337"/>
      <c r="C170" s="337"/>
      <c r="D170" s="337"/>
      <c r="E170" s="337"/>
      <c r="F170" s="337"/>
      <c r="G170" s="337"/>
      <c r="H170" s="337"/>
      <c r="I170" s="337"/>
      <c r="J170" s="337"/>
      <c r="K170" s="337"/>
      <c r="L170" s="137">
        <v>0</v>
      </c>
      <c r="M170" s="183"/>
    </row>
    <row r="171" spans="1:13" s="122" customFormat="1" ht="12.75" x14ac:dyDescent="0.2">
      <c r="A171" s="336" t="s">
        <v>1335</v>
      </c>
      <c r="B171" s="337"/>
      <c r="C171" s="337"/>
      <c r="D171" s="337"/>
      <c r="E171" s="337"/>
      <c r="F171" s="337"/>
      <c r="G171" s="337"/>
      <c r="H171" s="337"/>
      <c r="I171" s="337"/>
      <c r="J171" s="337"/>
      <c r="K171" s="337"/>
      <c r="L171" s="137">
        <v>50.04</v>
      </c>
      <c r="M171" s="183"/>
    </row>
    <row r="172" spans="1:13" s="122" customFormat="1" ht="12.75" x14ac:dyDescent="0.2">
      <c r="A172" s="336" t="s">
        <v>1336</v>
      </c>
      <c r="B172" s="337"/>
      <c r="C172" s="337"/>
      <c r="D172" s="337"/>
      <c r="E172" s="337"/>
      <c r="F172" s="337"/>
      <c r="G172" s="337"/>
      <c r="H172" s="337"/>
      <c r="I172" s="337"/>
      <c r="J172" s="337"/>
      <c r="K172" s="337"/>
      <c r="L172" s="137">
        <f>L169+L170</f>
        <v>68.846518000000017</v>
      </c>
      <c r="M172" s="183"/>
    </row>
    <row r="173" spans="1:13" s="122" customFormat="1" ht="12.75" x14ac:dyDescent="0.2">
      <c r="A173" s="338" t="s">
        <v>1332</v>
      </c>
      <c r="B173" s="339"/>
      <c r="C173" s="339"/>
      <c r="D173" s="339"/>
      <c r="E173" s="339"/>
      <c r="F173" s="339"/>
      <c r="G173" s="339"/>
      <c r="H173" s="339"/>
      <c r="I173" s="339"/>
      <c r="J173" s="339"/>
      <c r="K173" s="134" t="str">
        <f>A156</f>
        <v xml:space="preserve"> 1.3.1.2 </v>
      </c>
      <c r="L173" s="138">
        <f>L171</f>
        <v>50.04</v>
      </c>
      <c r="M173" s="183"/>
    </row>
    <row r="174" spans="1:13" s="122" customFormat="1" ht="12.75" x14ac:dyDescent="0.2">
      <c r="A174" s="175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7"/>
    </row>
    <row r="175" spans="1:13" s="122" customFormat="1" ht="12.75" x14ac:dyDescent="0.2">
      <c r="A175" s="180" t="str">
        <f>'BM 01'!A23</f>
        <v xml:space="preserve"> 1.3.1.3 </v>
      </c>
      <c r="B175" s="340" t="str">
        <f>'BM 01'!B23</f>
        <v>LASTRO DE CONCRETO MAGRO, APLICADO EM PISOS, LAJES SOBRE SOLO OU RADIERS. AF_08/2017</v>
      </c>
      <c r="C175" s="341"/>
      <c r="D175" s="341"/>
      <c r="E175" s="341"/>
      <c r="F175" s="341"/>
      <c r="G175" s="341"/>
      <c r="H175" s="341"/>
      <c r="I175" s="341"/>
      <c r="J175" s="341"/>
      <c r="K175" s="342"/>
      <c r="L175" s="135"/>
      <c r="M175" s="181" t="str">
        <f>'BM 01'!C23</f>
        <v>m³</v>
      </c>
    </row>
    <row r="176" spans="1:13" s="122" customFormat="1" ht="12.75" x14ac:dyDescent="0.2">
      <c r="A176" s="182"/>
      <c r="B176" s="343" t="s">
        <v>1338</v>
      </c>
      <c r="C176" s="343"/>
      <c r="D176" s="141">
        <v>1</v>
      </c>
      <c r="E176" s="136">
        <v>1.25</v>
      </c>
      <c r="F176" s="136"/>
      <c r="G176" s="141">
        <v>1.45</v>
      </c>
      <c r="H176" s="136"/>
      <c r="I176" s="141">
        <v>0.05</v>
      </c>
      <c r="J176" s="141"/>
      <c r="K176" s="141">
        <f>E176*G176*I176</f>
        <v>9.0625000000000011E-2</v>
      </c>
      <c r="L176" s="141">
        <f>D176*K176</f>
        <v>9.0625000000000011E-2</v>
      </c>
      <c r="M176" s="183"/>
    </row>
    <row r="177" spans="1:13" s="122" customFormat="1" ht="12.75" x14ac:dyDescent="0.2">
      <c r="A177" s="182"/>
      <c r="B177" s="343" t="s">
        <v>1339</v>
      </c>
      <c r="C177" s="343"/>
      <c r="D177" s="141">
        <v>1</v>
      </c>
      <c r="E177" s="136">
        <v>1.25</v>
      </c>
      <c r="F177" s="136"/>
      <c r="G177" s="141">
        <v>1.45</v>
      </c>
      <c r="H177" s="136"/>
      <c r="I177" s="141">
        <v>0.05</v>
      </c>
      <c r="J177" s="141"/>
      <c r="K177" s="141">
        <f t="shared" ref="K177:K197" si="27">E177*G177*I177</f>
        <v>9.0625000000000011E-2</v>
      </c>
      <c r="L177" s="141">
        <f t="shared" ref="L176:L197" si="28">D177*K177</f>
        <v>9.0625000000000011E-2</v>
      </c>
      <c r="M177" s="183"/>
    </row>
    <row r="178" spans="1:13" s="122" customFormat="1" ht="12.75" x14ac:dyDescent="0.2">
      <c r="A178" s="182"/>
      <c r="B178" s="343" t="s">
        <v>1340</v>
      </c>
      <c r="C178" s="343"/>
      <c r="D178" s="141">
        <v>1</v>
      </c>
      <c r="E178" s="136">
        <v>1.3</v>
      </c>
      <c r="F178" s="136"/>
      <c r="G178" s="141">
        <v>1.5</v>
      </c>
      <c r="H178" s="136"/>
      <c r="I178" s="141">
        <v>0.05</v>
      </c>
      <c r="J178" s="141"/>
      <c r="K178" s="141">
        <f t="shared" si="27"/>
        <v>9.7500000000000017E-2</v>
      </c>
      <c r="L178" s="141">
        <f t="shared" si="28"/>
        <v>9.7500000000000017E-2</v>
      </c>
      <c r="M178" s="183"/>
    </row>
    <row r="179" spans="1:13" s="122" customFormat="1" ht="12.75" x14ac:dyDescent="0.2">
      <c r="A179" s="182"/>
      <c r="B179" s="343" t="s">
        <v>1341</v>
      </c>
      <c r="C179" s="343"/>
      <c r="D179" s="141">
        <v>1</v>
      </c>
      <c r="E179" s="136">
        <v>1.3</v>
      </c>
      <c r="F179" s="136"/>
      <c r="G179" s="141">
        <v>1.5</v>
      </c>
      <c r="H179" s="136"/>
      <c r="I179" s="141">
        <v>0.05</v>
      </c>
      <c r="J179" s="141"/>
      <c r="K179" s="141">
        <f t="shared" si="27"/>
        <v>9.7500000000000017E-2</v>
      </c>
      <c r="L179" s="141">
        <f t="shared" si="28"/>
        <v>9.7500000000000017E-2</v>
      </c>
      <c r="M179" s="183"/>
    </row>
    <row r="180" spans="1:13" s="122" customFormat="1" ht="12.75" x14ac:dyDescent="0.2">
      <c r="A180" s="182"/>
      <c r="B180" s="343" t="s">
        <v>1342</v>
      </c>
      <c r="C180" s="343"/>
      <c r="D180" s="141">
        <v>1</v>
      </c>
      <c r="E180" s="136">
        <v>1.3</v>
      </c>
      <c r="F180" s="136"/>
      <c r="G180" s="141">
        <v>1.5</v>
      </c>
      <c r="H180" s="136"/>
      <c r="I180" s="141">
        <v>0.05</v>
      </c>
      <c r="J180" s="141"/>
      <c r="K180" s="141">
        <f t="shared" si="27"/>
        <v>9.7500000000000017E-2</v>
      </c>
      <c r="L180" s="141">
        <f t="shared" si="28"/>
        <v>9.7500000000000017E-2</v>
      </c>
      <c r="M180" s="183"/>
    </row>
    <row r="181" spans="1:13" s="122" customFormat="1" ht="12.75" x14ac:dyDescent="0.2">
      <c r="A181" s="182"/>
      <c r="B181" s="343" t="s">
        <v>1343</v>
      </c>
      <c r="C181" s="343"/>
      <c r="D181" s="141">
        <v>1</v>
      </c>
      <c r="E181" s="136">
        <v>1.25</v>
      </c>
      <c r="F181" s="136"/>
      <c r="G181" s="141">
        <v>1.45</v>
      </c>
      <c r="H181" s="136"/>
      <c r="I181" s="141">
        <v>0.05</v>
      </c>
      <c r="J181" s="141"/>
      <c r="K181" s="141">
        <f t="shared" si="27"/>
        <v>9.0625000000000011E-2</v>
      </c>
      <c r="L181" s="141">
        <f t="shared" si="28"/>
        <v>9.0625000000000011E-2</v>
      </c>
      <c r="M181" s="183"/>
    </row>
    <row r="182" spans="1:13" s="122" customFormat="1" ht="12.75" x14ac:dyDescent="0.2">
      <c r="A182" s="182"/>
      <c r="B182" s="343" t="s">
        <v>1344</v>
      </c>
      <c r="C182" s="343"/>
      <c r="D182" s="141">
        <v>1</v>
      </c>
      <c r="E182" s="136">
        <v>1.75</v>
      </c>
      <c r="F182" s="136"/>
      <c r="G182" s="141">
        <v>1.85</v>
      </c>
      <c r="H182" s="136"/>
      <c r="I182" s="141">
        <v>0.05</v>
      </c>
      <c r="J182" s="141"/>
      <c r="K182" s="141">
        <f t="shared" si="27"/>
        <v>0.16187500000000002</v>
      </c>
      <c r="L182" s="141">
        <f t="shared" si="28"/>
        <v>0.16187500000000002</v>
      </c>
      <c r="M182" s="183"/>
    </row>
    <row r="183" spans="1:13" s="122" customFormat="1" ht="12.75" x14ac:dyDescent="0.2">
      <c r="A183" s="182"/>
      <c r="B183" s="343" t="s">
        <v>1345</v>
      </c>
      <c r="C183" s="343"/>
      <c r="D183" s="141">
        <v>1</v>
      </c>
      <c r="E183" s="136">
        <v>1.75</v>
      </c>
      <c r="F183" s="136"/>
      <c r="G183" s="141">
        <v>1.85</v>
      </c>
      <c r="H183" s="136"/>
      <c r="I183" s="141">
        <v>0.05</v>
      </c>
      <c r="J183" s="141"/>
      <c r="K183" s="141">
        <f t="shared" si="27"/>
        <v>0.16187500000000002</v>
      </c>
      <c r="L183" s="141">
        <f t="shared" si="28"/>
        <v>0.16187500000000002</v>
      </c>
      <c r="M183" s="183"/>
    </row>
    <row r="184" spans="1:13" s="122" customFormat="1" ht="12.75" x14ac:dyDescent="0.2">
      <c r="A184" s="182"/>
      <c r="B184" s="343" t="s">
        <v>1346</v>
      </c>
      <c r="C184" s="343"/>
      <c r="D184" s="141">
        <v>1</v>
      </c>
      <c r="E184" s="136">
        <v>1.75</v>
      </c>
      <c r="F184" s="136"/>
      <c r="G184" s="141">
        <v>1.85</v>
      </c>
      <c r="H184" s="136"/>
      <c r="I184" s="141">
        <v>0.05</v>
      </c>
      <c r="J184" s="141"/>
      <c r="K184" s="141">
        <f t="shared" si="27"/>
        <v>0.16187500000000002</v>
      </c>
      <c r="L184" s="141">
        <f t="shared" si="28"/>
        <v>0.16187500000000002</v>
      </c>
      <c r="M184" s="183"/>
    </row>
    <row r="185" spans="1:13" s="122" customFormat="1" ht="12.75" x14ac:dyDescent="0.2">
      <c r="A185" s="182"/>
      <c r="B185" s="343" t="s">
        <v>1347</v>
      </c>
      <c r="C185" s="343"/>
      <c r="D185" s="141">
        <v>1</v>
      </c>
      <c r="E185" s="136">
        <v>1.75</v>
      </c>
      <c r="F185" s="136"/>
      <c r="G185" s="141">
        <v>1.85</v>
      </c>
      <c r="H185" s="136"/>
      <c r="I185" s="141">
        <v>0.05</v>
      </c>
      <c r="J185" s="141"/>
      <c r="K185" s="141">
        <f t="shared" si="27"/>
        <v>0.16187500000000002</v>
      </c>
      <c r="L185" s="141">
        <f t="shared" si="28"/>
        <v>0.16187500000000002</v>
      </c>
      <c r="M185" s="183"/>
    </row>
    <row r="186" spans="1:13" s="122" customFormat="1" ht="12.75" x14ac:dyDescent="0.2">
      <c r="A186" s="182"/>
      <c r="B186" s="343" t="s">
        <v>1348</v>
      </c>
      <c r="C186" s="343"/>
      <c r="D186" s="141">
        <v>1</v>
      </c>
      <c r="E186" s="141">
        <v>0.75</v>
      </c>
      <c r="F186" s="141"/>
      <c r="G186" s="141">
        <v>0.75</v>
      </c>
      <c r="H186" s="141"/>
      <c r="I186" s="141">
        <v>0.05</v>
      </c>
      <c r="J186" s="141"/>
      <c r="K186" s="141">
        <f t="shared" si="27"/>
        <v>2.8125000000000001E-2</v>
      </c>
      <c r="L186" s="141">
        <f t="shared" si="28"/>
        <v>2.8125000000000001E-2</v>
      </c>
      <c r="M186" s="183"/>
    </row>
    <row r="187" spans="1:13" s="122" customFormat="1" ht="12.75" x14ac:dyDescent="0.2">
      <c r="A187" s="182"/>
      <c r="B187" s="343" t="s">
        <v>1393</v>
      </c>
      <c r="C187" s="343"/>
      <c r="D187" s="141">
        <v>1</v>
      </c>
      <c r="E187" s="141">
        <v>0.75</v>
      </c>
      <c r="F187" s="141"/>
      <c r="G187" s="141">
        <v>0.75</v>
      </c>
      <c r="H187" s="141"/>
      <c r="I187" s="141">
        <v>0.05</v>
      </c>
      <c r="J187" s="141"/>
      <c r="K187" s="141">
        <f t="shared" si="27"/>
        <v>2.8125000000000001E-2</v>
      </c>
      <c r="L187" s="141">
        <f t="shared" si="28"/>
        <v>2.8125000000000001E-2</v>
      </c>
      <c r="M187" s="183"/>
    </row>
    <row r="188" spans="1:13" s="122" customFormat="1" ht="12.75" x14ac:dyDescent="0.2">
      <c r="A188" s="182"/>
      <c r="B188" s="343" t="s">
        <v>1349</v>
      </c>
      <c r="C188" s="343"/>
      <c r="D188" s="141">
        <v>1</v>
      </c>
      <c r="E188" s="136">
        <v>1.25</v>
      </c>
      <c r="F188" s="136"/>
      <c r="G188" s="136">
        <v>1.45</v>
      </c>
      <c r="H188" s="141"/>
      <c r="I188" s="141">
        <v>0.05</v>
      </c>
      <c r="J188" s="141"/>
      <c r="K188" s="141">
        <f t="shared" si="27"/>
        <v>9.0625000000000011E-2</v>
      </c>
      <c r="L188" s="141">
        <f t="shared" si="28"/>
        <v>9.0625000000000011E-2</v>
      </c>
      <c r="M188" s="183"/>
    </row>
    <row r="189" spans="1:13" s="122" customFormat="1" ht="12.75" x14ac:dyDescent="0.2">
      <c r="A189" s="182"/>
      <c r="B189" s="343" t="s">
        <v>1397</v>
      </c>
      <c r="C189" s="343"/>
      <c r="D189" s="141">
        <v>1</v>
      </c>
      <c r="E189" s="141">
        <v>1</v>
      </c>
      <c r="F189" s="141"/>
      <c r="G189" s="141">
        <v>1.2</v>
      </c>
      <c r="H189" s="141"/>
      <c r="I189" s="141">
        <v>0.05</v>
      </c>
      <c r="J189" s="141"/>
      <c r="K189" s="141">
        <f t="shared" si="27"/>
        <v>0.06</v>
      </c>
      <c r="L189" s="141">
        <f t="shared" si="28"/>
        <v>0.06</v>
      </c>
      <c r="M189" s="183"/>
    </row>
    <row r="190" spans="1:13" s="122" customFormat="1" ht="12.75" x14ac:dyDescent="0.2">
      <c r="A190" s="182"/>
      <c r="B190" s="343" t="s">
        <v>1396</v>
      </c>
      <c r="C190" s="343"/>
      <c r="D190" s="141">
        <v>1</v>
      </c>
      <c r="E190" s="141">
        <v>1.1000000000000001</v>
      </c>
      <c r="F190" s="141"/>
      <c r="G190" s="141">
        <v>1.45</v>
      </c>
      <c r="H190" s="141"/>
      <c r="I190" s="141">
        <v>0.05</v>
      </c>
      <c r="J190" s="141"/>
      <c r="K190" s="141">
        <f t="shared" si="27"/>
        <v>7.9750000000000001E-2</v>
      </c>
      <c r="L190" s="141">
        <f t="shared" si="28"/>
        <v>7.9750000000000001E-2</v>
      </c>
      <c r="M190" s="183"/>
    </row>
    <row r="191" spans="1:13" s="122" customFormat="1" ht="12.75" x14ac:dyDescent="0.2">
      <c r="A191" s="182"/>
      <c r="B191" s="343" t="s">
        <v>1395</v>
      </c>
      <c r="C191" s="343"/>
      <c r="D191" s="141">
        <v>1</v>
      </c>
      <c r="E191" s="141">
        <v>1.55</v>
      </c>
      <c r="F191" s="141"/>
      <c r="G191" s="141">
        <v>1.35</v>
      </c>
      <c r="H191" s="141"/>
      <c r="I191" s="141">
        <v>0.05</v>
      </c>
      <c r="J191" s="141"/>
      <c r="K191" s="141">
        <f t="shared" si="27"/>
        <v>0.10462500000000002</v>
      </c>
      <c r="L191" s="141">
        <f t="shared" si="28"/>
        <v>0.10462500000000002</v>
      </c>
      <c r="M191" s="183"/>
    </row>
    <row r="192" spans="1:13" s="122" customFormat="1" ht="12.75" x14ac:dyDescent="0.2">
      <c r="A192" s="182"/>
      <c r="B192" s="343" t="s">
        <v>1392</v>
      </c>
      <c r="C192" s="343"/>
      <c r="D192" s="141">
        <v>1</v>
      </c>
      <c r="E192" s="141">
        <v>1.55</v>
      </c>
      <c r="F192" s="141"/>
      <c r="G192" s="141">
        <v>1.35</v>
      </c>
      <c r="H192" s="141"/>
      <c r="I192" s="141">
        <v>0.05</v>
      </c>
      <c r="J192" s="141"/>
      <c r="K192" s="141">
        <f t="shared" si="27"/>
        <v>0.10462500000000002</v>
      </c>
      <c r="L192" s="141">
        <f t="shared" si="28"/>
        <v>0.10462500000000002</v>
      </c>
      <c r="M192" s="183"/>
    </row>
    <row r="193" spans="1:13" s="122" customFormat="1" ht="12.75" x14ac:dyDescent="0.2">
      <c r="A193" s="182"/>
      <c r="B193" s="343" t="s">
        <v>1350</v>
      </c>
      <c r="C193" s="343"/>
      <c r="D193" s="141">
        <v>1</v>
      </c>
      <c r="E193" s="141">
        <v>1.6</v>
      </c>
      <c r="F193" s="141"/>
      <c r="G193" s="141">
        <v>1.95</v>
      </c>
      <c r="H193" s="141"/>
      <c r="I193" s="141">
        <v>0.05</v>
      </c>
      <c r="J193" s="141"/>
      <c r="K193" s="141">
        <f t="shared" si="27"/>
        <v>0.15600000000000003</v>
      </c>
      <c r="L193" s="141">
        <f t="shared" si="28"/>
        <v>0.15600000000000003</v>
      </c>
      <c r="M193" s="183"/>
    </row>
    <row r="194" spans="1:13" s="122" customFormat="1" ht="12.75" x14ac:dyDescent="0.2">
      <c r="A194" s="182"/>
      <c r="B194" s="343" t="s">
        <v>1351</v>
      </c>
      <c r="C194" s="343"/>
      <c r="D194" s="141">
        <v>1</v>
      </c>
      <c r="E194" s="141">
        <v>1.64</v>
      </c>
      <c r="F194" s="141"/>
      <c r="G194" s="141">
        <v>2.4</v>
      </c>
      <c r="H194" s="141"/>
      <c r="I194" s="141">
        <v>0.05</v>
      </c>
      <c r="J194" s="141"/>
      <c r="K194" s="141">
        <f t="shared" si="27"/>
        <v>0.19679999999999997</v>
      </c>
      <c r="L194" s="141">
        <f t="shared" si="28"/>
        <v>0.19679999999999997</v>
      </c>
      <c r="M194" s="183"/>
    </row>
    <row r="195" spans="1:13" s="122" customFormat="1" ht="12.75" x14ac:dyDescent="0.2">
      <c r="A195" s="182"/>
      <c r="B195" s="343" t="s">
        <v>1352</v>
      </c>
      <c r="C195" s="343"/>
      <c r="D195" s="141">
        <v>1</v>
      </c>
      <c r="E195" s="136">
        <v>1.25</v>
      </c>
      <c r="F195" s="136"/>
      <c r="G195" s="136">
        <v>1.45</v>
      </c>
      <c r="H195" s="141"/>
      <c r="I195" s="141">
        <v>0.05</v>
      </c>
      <c r="J195" s="141"/>
      <c r="K195" s="141">
        <f t="shared" si="27"/>
        <v>9.0625000000000011E-2</v>
      </c>
      <c r="L195" s="141">
        <f t="shared" si="28"/>
        <v>9.0625000000000011E-2</v>
      </c>
      <c r="M195" s="183"/>
    </row>
    <row r="196" spans="1:13" s="122" customFormat="1" ht="12.75" x14ac:dyDescent="0.2">
      <c r="A196" s="182"/>
      <c r="B196" s="343" t="s">
        <v>1394</v>
      </c>
      <c r="C196" s="343"/>
      <c r="D196" s="141">
        <v>1</v>
      </c>
      <c r="E196" s="141">
        <v>0.85</v>
      </c>
      <c r="F196" s="141"/>
      <c r="G196" s="141">
        <v>0.85</v>
      </c>
      <c r="H196" s="141"/>
      <c r="I196" s="141">
        <v>0.05</v>
      </c>
      <c r="J196" s="141"/>
      <c r="K196" s="141">
        <f t="shared" si="27"/>
        <v>3.6124999999999997E-2</v>
      </c>
      <c r="L196" s="141">
        <f t="shared" si="28"/>
        <v>3.6124999999999997E-2</v>
      </c>
      <c r="M196" s="183"/>
    </row>
    <row r="197" spans="1:13" s="122" customFormat="1" ht="12.75" x14ac:dyDescent="0.2">
      <c r="A197" s="182"/>
      <c r="B197" s="343" t="s">
        <v>1353</v>
      </c>
      <c r="C197" s="343"/>
      <c r="D197" s="141">
        <v>1</v>
      </c>
      <c r="E197" s="141">
        <v>0.85</v>
      </c>
      <c r="F197" s="141"/>
      <c r="G197" s="141">
        <v>0.85</v>
      </c>
      <c r="H197" s="141"/>
      <c r="I197" s="141">
        <v>0.05</v>
      </c>
      <c r="J197" s="141"/>
      <c r="K197" s="141">
        <f t="shared" si="27"/>
        <v>3.6124999999999997E-2</v>
      </c>
      <c r="L197" s="141">
        <f t="shared" si="28"/>
        <v>3.6124999999999997E-2</v>
      </c>
      <c r="M197" s="183"/>
    </row>
    <row r="198" spans="1:13" s="122" customFormat="1" ht="12.75" x14ac:dyDescent="0.2">
      <c r="A198" s="182"/>
      <c r="B198" s="343" t="s">
        <v>1354</v>
      </c>
      <c r="C198" s="343"/>
      <c r="D198" s="141">
        <v>1</v>
      </c>
      <c r="E198" s="141">
        <f>5.574+5.523+3.999+5.477+5.527</f>
        <v>26.1</v>
      </c>
      <c r="F198" s="141"/>
      <c r="G198" s="141">
        <v>0.25</v>
      </c>
      <c r="H198" s="141"/>
      <c r="I198" s="141">
        <v>0.05</v>
      </c>
      <c r="J198" s="141"/>
      <c r="K198" s="141">
        <f t="shared" ref="K198:K209" si="29">E198*G198*I198</f>
        <v>0.32625000000000004</v>
      </c>
      <c r="L198" s="141">
        <f t="shared" ref="L198:L209" si="30">D198*K198</f>
        <v>0.32625000000000004</v>
      </c>
      <c r="M198" s="183"/>
    </row>
    <row r="199" spans="1:13" s="122" customFormat="1" ht="12.75" x14ac:dyDescent="0.2">
      <c r="A199" s="182"/>
      <c r="B199" s="343" t="s">
        <v>1356</v>
      </c>
      <c r="C199" s="343"/>
      <c r="D199" s="141">
        <v>1</v>
      </c>
      <c r="E199" s="141">
        <f>6.049+6.098+6.051</f>
        <v>18.198</v>
      </c>
      <c r="F199" s="141"/>
      <c r="G199" s="141">
        <v>0.25</v>
      </c>
      <c r="H199" s="141"/>
      <c r="I199" s="141">
        <v>0.05</v>
      </c>
      <c r="J199" s="141"/>
      <c r="K199" s="141">
        <f t="shared" si="29"/>
        <v>0.22747500000000001</v>
      </c>
      <c r="L199" s="141">
        <f t="shared" si="30"/>
        <v>0.22747500000000001</v>
      </c>
      <c r="M199" s="183"/>
    </row>
    <row r="200" spans="1:13" s="122" customFormat="1" ht="12.75" x14ac:dyDescent="0.2">
      <c r="A200" s="182"/>
      <c r="B200" s="343" t="s">
        <v>1358</v>
      </c>
      <c r="C200" s="343"/>
      <c r="D200" s="141">
        <v>1</v>
      </c>
      <c r="E200" s="141">
        <f>6.049+6.098+6.051</f>
        <v>18.198</v>
      </c>
      <c r="F200" s="141"/>
      <c r="G200" s="141">
        <v>0.25</v>
      </c>
      <c r="H200" s="141"/>
      <c r="I200" s="141">
        <v>0.05</v>
      </c>
      <c r="J200" s="141"/>
      <c r="K200" s="141">
        <f t="shared" si="29"/>
        <v>0.22747500000000001</v>
      </c>
      <c r="L200" s="141">
        <f t="shared" si="30"/>
        <v>0.22747500000000001</v>
      </c>
      <c r="M200" s="183"/>
    </row>
    <row r="201" spans="1:13" s="122" customFormat="1" ht="12.75" x14ac:dyDescent="0.2">
      <c r="A201" s="182"/>
      <c r="B201" s="343" t="s">
        <v>1357</v>
      </c>
      <c r="C201" s="343"/>
      <c r="D201" s="141">
        <v>1</v>
      </c>
      <c r="E201" s="141">
        <f>5.574+5.523+3.999+5.477+5.527</f>
        <v>26.1</v>
      </c>
      <c r="F201" s="141"/>
      <c r="G201" s="141">
        <v>0.25</v>
      </c>
      <c r="H201" s="141"/>
      <c r="I201" s="141">
        <v>0.05</v>
      </c>
      <c r="J201" s="141"/>
      <c r="K201" s="141">
        <f t="shared" si="29"/>
        <v>0.32625000000000004</v>
      </c>
      <c r="L201" s="141">
        <f t="shared" si="30"/>
        <v>0.32625000000000004</v>
      </c>
      <c r="M201" s="183"/>
    </row>
    <row r="202" spans="1:13" s="122" customFormat="1" ht="12.75" x14ac:dyDescent="0.2">
      <c r="A202" s="182"/>
      <c r="B202" s="343" t="s">
        <v>1355</v>
      </c>
      <c r="C202" s="343"/>
      <c r="D202" s="141">
        <v>1</v>
      </c>
      <c r="E202" s="141">
        <v>5.7</v>
      </c>
      <c r="F202" s="141"/>
      <c r="G202" s="141">
        <v>0.25</v>
      </c>
      <c r="H202" s="141"/>
      <c r="I202" s="141">
        <v>0.05</v>
      </c>
      <c r="J202" s="141"/>
      <c r="K202" s="141">
        <f t="shared" si="29"/>
        <v>7.1250000000000008E-2</v>
      </c>
      <c r="L202" s="141">
        <f t="shared" si="30"/>
        <v>7.1250000000000008E-2</v>
      </c>
      <c r="M202" s="183"/>
    </row>
    <row r="203" spans="1:13" s="122" customFormat="1" ht="12.75" x14ac:dyDescent="0.2">
      <c r="A203" s="182"/>
      <c r="B203" s="343" t="s">
        <v>1359</v>
      </c>
      <c r="C203" s="343"/>
      <c r="D203" s="141">
        <v>1</v>
      </c>
      <c r="E203" s="141">
        <v>4.024</v>
      </c>
      <c r="F203" s="141"/>
      <c r="G203" s="141">
        <v>0.25</v>
      </c>
      <c r="H203" s="141"/>
      <c r="I203" s="141">
        <v>0.05</v>
      </c>
      <c r="J203" s="141"/>
      <c r="K203" s="141">
        <f t="shared" si="29"/>
        <v>5.0300000000000004E-2</v>
      </c>
      <c r="L203" s="141">
        <f t="shared" si="30"/>
        <v>5.0300000000000004E-2</v>
      </c>
      <c r="M203" s="183"/>
    </row>
    <row r="204" spans="1:13" s="122" customFormat="1" ht="12.75" x14ac:dyDescent="0.2">
      <c r="A204" s="182"/>
      <c r="B204" s="343" t="s">
        <v>1360</v>
      </c>
      <c r="C204" s="343"/>
      <c r="D204" s="141">
        <v>1</v>
      </c>
      <c r="E204" s="141">
        <v>4.0279999999999996</v>
      </c>
      <c r="F204" s="141"/>
      <c r="G204" s="141">
        <v>0.25</v>
      </c>
      <c r="H204" s="141"/>
      <c r="I204" s="141">
        <v>0.05</v>
      </c>
      <c r="J204" s="141"/>
      <c r="K204" s="141">
        <f t="shared" si="29"/>
        <v>5.0349999999999999E-2</v>
      </c>
      <c r="L204" s="141">
        <f t="shared" si="30"/>
        <v>5.0349999999999999E-2</v>
      </c>
      <c r="M204" s="183"/>
    </row>
    <row r="205" spans="1:13" s="122" customFormat="1" ht="12.75" x14ac:dyDescent="0.2">
      <c r="A205" s="182"/>
      <c r="B205" s="343" t="s">
        <v>1361</v>
      </c>
      <c r="C205" s="343"/>
      <c r="D205" s="141">
        <v>1</v>
      </c>
      <c r="E205" s="141">
        <v>2.3010000000000002</v>
      </c>
      <c r="F205" s="141"/>
      <c r="G205" s="141">
        <v>0.25</v>
      </c>
      <c r="H205" s="141"/>
      <c r="I205" s="141">
        <v>0.05</v>
      </c>
      <c r="J205" s="141"/>
      <c r="K205" s="141">
        <f t="shared" si="29"/>
        <v>2.8762500000000003E-2</v>
      </c>
      <c r="L205" s="141">
        <f t="shared" si="30"/>
        <v>2.8762500000000003E-2</v>
      </c>
      <c r="M205" s="183"/>
    </row>
    <row r="206" spans="1:13" s="122" customFormat="1" ht="12.75" x14ac:dyDescent="0.2">
      <c r="A206" s="182"/>
      <c r="B206" s="343" t="s">
        <v>1362</v>
      </c>
      <c r="C206" s="343"/>
      <c r="D206" s="141">
        <v>1</v>
      </c>
      <c r="E206" s="141">
        <v>1.2470000000000001</v>
      </c>
      <c r="F206" s="141"/>
      <c r="G206" s="141">
        <v>0.25</v>
      </c>
      <c r="H206" s="141"/>
      <c r="I206" s="141">
        <v>0.05</v>
      </c>
      <c r="J206" s="141"/>
      <c r="K206" s="141">
        <f t="shared" si="29"/>
        <v>1.5587500000000002E-2</v>
      </c>
      <c r="L206" s="141">
        <f t="shared" si="30"/>
        <v>1.5587500000000002E-2</v>
      </c>
      <c r="M206" s="183"/>
    </row>
    <row r="207" spans="1:13" s="122" customFormat="1" ht="12.75" x14ac:dyDescent="0.2">
      <c r="A207" s="182"/>
      <c r="B207" s="343" t="s">
        <v>1363</v>
      </c>
      <c r="C207" s="343"/>
      <c r="D207" s="141">
        <v>1</v>
      </c>
      <c r="E207" s="141">
        <v>1.05</v>
      </c>
      <c r="F207" s="141"/>
      <c r="G207" s="141">
        <v>0.25</v>
      </c>
      <c r="H207" s="141"/>
      <c r="I207" s="141">
        <v>0.05</v>
      </c>
      <c r="J207" s="141"/>
      <c r="K207" s="141">
        <f t="shared" si="29"/>
        <v>1.3125000000000001E-2</v>
      </c>
      <c r="L207" s="141">
        <f t="shared" si="30"/>
        <v>1.3125000000000001E-2</v>
      </c>
      <c r="M207" s="183"/>
    </row>
    <row r="208" spans="1:13" s="122" customFormat="1" ht="12.75" x14ac:dyDescent="0.2">
      <c r="A208" s="182"/>
      <c r="B208" s="343" t="s">
        <v>1364</v>
      </c>
      <c r="C208" s="343"/>
      <c r="D208" s="141">
        <v>1</v>
      </c>
      <c r="E208" s="141">
        <v>1.2470000000000001</v>
      </c>
      <c r="F208" s="141"/>
      <c r="G208" s="141">
        <v>0.25</v>
      </c>
      <c r="H208" s="141"/>
      <c r="I208" s="141">
        <v>0.05</v>
      </c>
      <c r="J208" s="141"/>
      <c r="K208" s="141">
        <f t="shared" si="29"/>
        <v>1.5587500000000002E-2</v>
      </c>
      <c r="L208" s="141">
        <f t="shared" si="30"/>
        <v>1.5587500000000002E-2</v>
      </c>
      <c r="M208" s="183"/>
    </row>
    <row r="209" spans="1:13" s="122" customFormat="1" ht="12.75" x14ac:dyDescent="0.2">
      <c r="A209" s="182"/>
      <c r="B209" s="343" t="s">
        <v>1365</v>
      </c>
      <c r="C209" s="343"/>
      <c r="D209" s="141">
        <v>1</v>
      </c>
      <c r="E209" s="141">
        <v>1.05</v>
      </c>
      <c r="F209" s="141"/>
      <c r="G209" s="141">
        <v>0.25</v>
      </c>
      <c r="H209" s="141"/>
      <c r="I209" s="141">
        <v>0.05</v>
      </c>
      <c r="J209" s="141"/>
      <c r="K209" s="141">
        <f t="shared" si="29"/>
        <v>1.3125000000000001E-2</v>
      </c>
      <c r="L209" s="141">
        <f t="shared" si="30"/>
        <v>1.3125000000000001E-2</v>
      </c>
      <c r="M209" s="183"/>
    </row>
    <row r="210" spans="1:13" s="122" customFormat="1" ht="12.75" x14ac:dyDescent="0.2">
      <c r="A210" s="336" t="s">
        <v>1333</v>
      </c>
      <c r="B210" s="337"/>
      <c r="C210" s="337"/>
      <c r="D210" s="337"/>
      <c r="E210" s="337"/>
      <c r="F210" s="337"/>
      <c r="G210" s="337"/>
      <c r="H210" s="337"/>
      <c r="I210" s="337"/>
      <c r="J210" s="337"/>
      <c r="K210" s="337"/>
      <c r="L210" s="137">
        <f>SUM(L176:L209)</f>
        <v>3.5889625000000009</v>
      </c>
      <c r="M210" s="183"/>
    </row>
    <row r="211" spans="1:13" s="122" customFormat="1" ht="12.75" x14ac:dyDescent="0.2">
      <c r="A211" s="336" t="s">
        <v>1334</v>
      </c>
      <c r="B211" s="337"/>
      <c r="C211" s="337"/>
      <c r="D211" s="337"/>
      <c r="E211" s="337"/>
      <c r="F211" s="337"/>
      <c r="G211" s="337"/>
      <c r="H211" s="337"/>
      <c r="I211" s="337"/>
      <c r="J211" s="337"/>
      <c r="K211" s="337"/>
      <c r="L211" s="137">
        <v>0</v>
      </c>
      <c r="M211" s="183"/>
    </row>
    <row r="212" spans="1:13" s="122" customFormat="1" ht="12.75" x14ac:dyDescent="0.2">
      <c r="A212" s="336" t="s">
        <v>1335</v>
      </c>
      <c r="B212" s="337"/>
      <c r="C212" s="337"/>
      <c r="D212" s="337"/>
      <c r="E212" s="337"/>
      <c r="F212" s="337"/>
      <c r="G212" s="337"/>
      <c r="H212" s="337"/>
      <c r="I212" s="337"/>
      <c r="J212" s="337"/>
      <c r="K212" s="337"/>
      <c r="L212" s="137">
        <v>3.22</v>
      </c>
      <c r="M212" s="183"/>
    </row>
    <row r="213" spans="1:13" s="122" customFormat="1" ht="12.75" x14ac:dyDescent="0.2">
      <c r="A213" s="336" t="s">
        <v>1336</v>
      </c>
      <c r="B213" s="337"/>
      <c r="C213" s="337"/>
      <c r="D213" s="337"/>
      <c r="E213" s="337"/>
      <c r="F213" s="337"/>
      <c r="G213" s="337"/>
      <c r="H213" s="337"/>
      <c r="I213" s="337"/>
      <c r="J213" s="337"/>
      <c r="K213" s="337"/>
      <c r="L213" s="137">
        <f>L210+L211</f>
        <v>3.5889625000000009</v>
      </c>
      <c r="M213" s="183"/>
    </row>
    <row r="214" spans="1:13" s="122" customFormat="1" ht="12.75" x14ac:dyDescent="0.2">
      <c r="A214" s="338" t="s">
        <v>1332</v>
      </c>
      <c r="B214" s="339"/>
      <c r="C214" s="339"/>
      <c r="D214" s="339"/>
      <c r="E214" s="339"/>
      <c r="F214" s="339"/>
      <c r="G214" s="339"/>
      <c r="H214" s="339"/>
      <c r="I214" s="339"/>
      <c r="J214" s="339"/>
      <c r="K214" s="134" t="str">
        <f>A175</f>
        <v xml:space="preserve"> 1.3.1.3 </v>
      </c>
      <c r="L214" s="138">
        <f>L212</f>
        <v>3.22</v>
      </c>
      <c r="M214" s="183"/>
    </row>
    <row r="215" spans="1:13" s="122" customFormat="1" ht="12.75" x14ac:dyDescent="0.2">
      <c r="A215" s="175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7"/>
    </row>
    <row r="216" spans="1:13" s="122" customFormat="1" ht="30" customHeight="1" x14ac:dyDescent="0.2">
      <c r="A216" s="180" t="str">
        <f>'BM 01'!A24</f>
        <v xml:space="preserve"> 1.3.1.4 </v>
      </c>
      <c r="B216" s="340" t="str">
        <f>'BM 01'!B24</f>
        <v>FABRICAÇÃO, MONTAGEM E DESMONTAGEM DE FÔRMA PARA SAPATA, EM MADEIRA SERRADA, E=25 MM, 4 UTILIZAÇÕES. AF_06/2017</v>
      </c>
      <c r="C216" s="341"/>
      <c r="D216" s="341"/>
      <c r="E216" s="341"/>
      <c r="F216" s="341"/>
      <c r="G216" s="341"/>
      <c r="H216" s="341"/>
      <c r="I216" s="341"/>
      <c r="J216" s="341"/>
      <c r="K216" s="342"/>
      <c r="L216" s="135"/>
      <c r="M216" s="181" t="str">
        <f>'BM 01'!C24</f>
        <v>m²</v>
      </c>
    </row>
    <row r="217" spans="1:13" s="122" customFormat="1" ht="43.15" customHeight="1" x14ac:dyDescent="0.2">
      <c r="A217" s="182"/>
      <c r="B217" s="343" t="s">
        <v>1370</v>
      </c>
      <c r="C217" s="343"/>
      <c r="D217" s="141">
        <v>1</v>
      </c>
      <c r="E217" s="141">
        <v>57.41</v>
      </c>
      <c r="F217" s="141"/>
      <c r="G217" s="141"/>
      <c r="H217" s="141"/>
      <c r="I217" s="141"/>
      <c r="J217" s="141"/>
      <c r="K217" s="141">
        <f>E217</f>
        <v>57.41</v>
      </c>
      <c r="L217" s="141">
        <f t="shared" ref="L217" si="31">D217*K217</f>
        <v>57.41</v>
      </c>
      <c r="M217" s="183"/>
    </row>
    <row r="218" spans="1:13" s="122" customFormat="1" ht="12.75" x14ac:dyDescent="0.2">
      <c r="A218" s="336" t="s">
        <v>1333</v>
      </c>
      <c r="B218" s="337"/>
      <c r="C218" s="337"/>
      <c r="D218" s="337"/>
      <c r="E218" s="337"/>
      <c r="F218" s="337"/>
      <c r="G218" s="337"/>
      <c r="H218" s="337"/>
      <c r="I218" s="337"/>
      <c r="J218" s="337"/>
      <c r="K218" s="337"/>
      <c r="L218" s="137">
        <f>SUM(L217:L217)</f>
        <v>57.41</v>
      </c>
      <c r="M218" s="183"/>
    </row>
    <row r="219" spans="1:13" s="122" customFormat="1" ht="12.75" x14ac:dyDescent="0.2">
      <c r="A219" s="336" t="s">
        <v>1334</v>
      </c>
      <c r="B219" s="337"/>
      <c r="C219" s="337"/>
      <c r="D219" s="337"/>
      <c r="E219" s="337"/>
      <c r="F219" s="337"/>
      <c r="G219" s="337"/>
      <c r="H219" s="337"/>
      <c r="I219" s="337"/>
      <c r="J219" s="337"/>
      <c r="K219" s="337"/>
      <c r="L219" s="137">
        <v>0</v>
      </c>
      <c r="M219" s="183"/>
    </row>
    <row r="220" spans="1:13" s="122" customFormat="1" ht="12.75" x14ac:dyDescent="0.2">
      <c r="A220" s="336" t="s">
        <v>1335</v>
      </c>
      <c r="B220" s="337"/>
      <c r="C220" s="337"/>
      <c r="D220" s="337"/>
      <c r="E220" s="337"/>
      <c r="F220" s="337"/>
      <c r="G220" s="337"/>
      <c r="H220" s="337"/>
      <c r="I220" s="337"/>
      <c r="J220" s="337"/>
      <c r="K220" s="337"/>
      <c r="L220" s="137">
        <v>57.41</v>
      </c>
      <c r="M220" s="183"/>
    </row>
    <row r="221" spans="1:13" s="122" customFormat="1" ht="12.75" x14ac:dyDescent="0.2">
      <c r="A221" s="336" t="s">
        <v>1336</v>
      </c>
      <c r="B221" s="337"/>
      <c r="C221" s="337"/>
      <c r="D221" s="337"/>
      <c r="E221" s="337"/>
      <c r="F221" s="337"/>
      <c r="G221" s="337"/>
      <c r="H221" s="337"/>
      <c r="I221" s="337"/>
      <c r="J221" s="337"/>
      <c r="K221" s="337"/>
      <c r="L221" s="137">
        <f>L218+L219</f>
        <v>57.41</v>
      </c>
      <c r="M221" s="183"/>
    </row>
    <row r="222" spans="1:13" s="122" customFormat="1" ht="12.75" x14ac:dyDescent="0.2">
      <c r="A222" s="338" t="s">
        <v>1332</v>
      </c>
      <c r="B222" s="339"/>
      <c r="C222" s="339"/>
      <c r="D222" s="339"/>
      <c r="E222" s="339"/>
      <c r="F222" s="339"/>
      <c r="G222" s="339"/>
      <c r="H222" s="339"/>
      <c r="I222" s="339"/>
      <c r="J222" s="339"/>
      <c r="K222" s="134" t="str">
        <f>A216</f>
        <v xml:space="preserve"> 1.3.1.4 </v>
      </c>
      <c r="L222" s="138">
        <f>L218</f>
        <v>57.41</v>
      </c>
      <c r="M222" s="183"/>
    </row>
    <row r="223" spans="1:13" s="122" customFormat="1" ht="12.75" x14ac:dyDescent="0.2">
      <c r="A223" s="175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7"/>
    </row>
    <row r="224" spans="1:13" s="122" customFormat="1" ht="30" customHeight="1" x14ac:dyDescent="0.2">
      <c r="A224" s="180" t="str">
        <f>'BM 01'!A25</f>
        <v xml:space="preserve"> 1.3.1.5 </v>
      </c>
      <c r="B224" s="340" t="str">
        <f>'BM 01'!B25</f>
        <v>FABRICAÇÃO, MONTAGEM E DESMONTAGEM DE FÔRMA PARA VIGA BALDRAME, EM MADEIRA SERRADA, E=25 MM, 4 UTILIZAÇÕES. AF_06/2017</v>
      </c>
      <c r="C224" s="341"/>
      <c r="D224" s="341"/>
      <c r="E224" s="341"/>
      <c r="F224" s="341"/>
      <c r="G224" s="341"/>
      <c r="H224" s="341"/>
      <c r="I224" s="341"/>
      <c r="J224" s="341"/>
      <c r="K224" s="342"/>
      <c r="L224" s="135"/>
      <c r="M224" s="181" t="str">
        <f>'BM 01'!C25</f>
        <v>m²</v>
      </c>
    </row>
    <row r="225" spans="1:13" s="122" customFormat="1" ht="43.15" customHeight="1" x14ac:dyDescent="0.2">
      <c r="A225" s="182"/>
      <c r="B225" s="343" t="s">
        <v>1371</v>
      </c>
      <c r="C225" s="343"/>
      <c r="D225" s="141">
        <v>1</v>
      </c>
      <c r="E225" s="141">
        <v>111.16</v>
      </c>
      <c r="F225" s="141"/>
      <c r="G225" s="141"/>
      <c r="H225" s="141"/>
      <c r="I225" s="141"/>
      <c r="J225" s="141"/>
      <c r="K225" s="141">
        <f>E225</f>
        <v>111.16</v>
      </c>
      <c r="L225" s="141">
        <f t="shared" ref="L225" si="32">D225*K225</f>
        <v>111.16</v>
      </c>
      <c r="M225" s="183"/>
    </row>
    <row r="226" spans="1:13" s="122" customFormat="1" ht="12.75" x14ac:dyDescent="0.2">
      <c r="A226" s="336" t="s">
        <v>1333</v>
      </c>
      <c r="B226" s="337"/>
      <c r="C226" s="337"/>
      <c r="D226" s="337"/>
      <c r="E226" s="337"/>
      <c r="F226" s="337"/>
      <c r="G226" s="337"/>
      <c r="H226" s="337"/>
      <c r="I226" s="337"/>
      <c r="J226" s="337"/>
      <c r="K226" s="337"/>
      <c r="L226" s="137">
        <f>SUM(L225:L225)</f>
        <v>111.16</v>
      </c>
      <c r="M226" s="183"/>
    </row>
    <row r="227" spans="1:13" s="122" customFormat="1" ht="12.75" x14ac:dyDescent="0.2">
      <c r="A227" s="336" t="s">
        <v>1334</v>
      </c>
      <c r="B227" s="337"/>
      <c r="C227" s="337"/>
      <c r="D227" s="337"/>
      <c r="E227" s="337"/>
      <c r="F227" s="337"/>
      <c r="G227" s="337"/>
      <c r="H227" s="337"/>
      <c r="I227" s="337"/>
      <c r="J227" s="337"/>
      <c r="K227" s="337"/>
      <c r="L227" s="137">
        <v>0</v>
      </c>
      <c r="M227" s="183"/>
    </row>
    <row r="228" spans="1:13" s="122" customFormat="1" ht="12.75" x14ac:dyDescent="0.2">
      <c r="A228" s="336" t="s">
        <v>1335</v>
      </c>
      <c r="B228" s="337"/>
      <c r="C228" s="337"/>
      <c r="D228" s="337"/>
      <c r="E228" s="337"/>
      <c r="F228" s="337"/>
      <c r="G228" s="337"/>
      <c r="H228" s="337"/>
      <c r="I228" s="337"/>
      <c r="J228" s="337"/>
      <c r="K228" s="337"/>
      <c r="L228" s="137">
        <v>111.16</v>
      </c>
      <c r="M228" s="183"/>
    </row>
    <row r="229" spans="1:13" s="122" customFormat="1" ht="12.75" x14ac:dyDescent="0.2">
      <c r="A229" s="336" t="s">
        <v>1336</v>
      </c>
      <c r="B229" s="337"/>
      <c r="C229" s="337"/>
      <c r="D229" s="337"/>
      <c r="E229" s="337"/>
      <c r="F229" s="337"/>
      <c r="G229" s="337"/>
      <c r="H229" s="337"/>
      <c r="I229" s="337"/>
      <c r="J229" s="337"/>
      <c r="K229" s="337"/>
      <c r="L229" s="137">
        <f>L226+L227</f>
        <v>111.16</v>
      </c>
      <c r="M229" s="183"/>
    </row>
    <row r="230" spans="1:13" s="122" customFormat="1" ht="12.75" x14ac:dyDescent="0.2">
      <c r="A230" s="338" t="s">
        <v>1332</v>
      </c>
      <c r="B230" s="339"/>
      <c r="C230" s="339"/>
      <c r="D230" s="339"/>
      <c r="E230" s="339"/>
      <c r="F230" s="339"/>
      <c r="G230" s="339"/>
      <c r="H230" s="339"/>
      <c r="I230" s="339"/>
      <c r="J230" s="339"/>
      <c r="K230" s="134" t="str">
        <f>A224</f>
        <v xml:space="preserve"> 1.3.1.5 </v>
      </c>
      <c r="L230" s="138">
        <f>L226</f>
        <v>111.16</v>
      </c>
      <c r="M230" s="183"/>
    </row>
    <row r="231" spans="1:13" s="122" customFormat="1" ht="12.75" x14ac:dyDescent="0.2">
      <c r="A231" s="175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7"/>
    </row>
    <row r="232" spans="1:13" s="122" customFormat="1" ht="30" customHeight="1" x14ac:dyDescent="0.2">
      <c r="A232" s="180" t="str">
        <f>'BM 01'!A26</f>
        <v xml:space="preserve"> 1.3.1.6 </v>
      </c>
      <c r="B232" s="340" t="str">
        <f>'BM 01'!B26</f>
        <v>ARMAÇÃO DE BLOCO, VIGA BALDRAME OU SAPATA UTILIZANDO AÇO CA-50 DE 6,3 MM - MONTAGEM. AF_06/2017</v>
      </c>
      <c r="C232" s="341"/>
      <c r="D232" s="341"/>
      <c r="E232" s="341"/>
      <c r="F232" s="341"/>
      <c r="G232" s="341"/>
      <c r="H232" s="341"/>
      <c r="I232" s="341"/>
      <c r="J232" s="341"/>
      <c r="K232" s="342"/>
      <c r="L232" s="135"/>
      <c r="M232" s="181" t="str">
        <f>'BM 01'!C26</f>
        <v>KG</v>
      </c>
    </row>
    <row r="233" spans="1:13" s="122" customFormat="1" ht="43.15" customHeight="1" x14ac:dyDescent="0.2">
      <c r="A233" s="182"/>
      <c r="B233" s="334" t="s">
        <v>1370</v>
      </c>
      <c r="C233" s="335"/>
      <c r="D233" s="141">
        <v>1</v>
      </c>
      <c r="E233" s="141">
        <v>362.2</v>
      </c>
      <c r="F233" s="141"/>
      <c r="G233" s="141">
        <v>0.245</v>
      </c>
      <c r="H233" s="141"/>
      <c r="I233" s="141"/>
      <c r="J233" s="141"/>
      <c r="K233" s="141">
        <f>E233*G233</f>
        <v>88.73899999999999</v>
      </c>
      <c r="L233" s="141">
        <f t="shared" ref="L233" si="33">D233*K233</f>
        <v>88.73899999999999</v>
      </c>
      <c r="M233" s="183"/>
    </row>
    <row r="234" spans="1:13" s="122" customFormat="1" ht="12.75" x14ac:dyDescent="0.2">
      <c r="A234" s="336" t="s">
        <v>1333</v>
      </c>
      <c r="B234" s="337"/>
      <c r="C234" s="337"/>
      <c r="D234" s="337"/>
      <c r="E234" s="337"/>
      <c r="F234" s="337"/>
      <c r="G234" s="337"/>
      <c r="H234" s="337"/>
      <c r="I234" s="337"/>
      <c r="J234" s="337"/>
      <c r="K234" s="337"/>
      <c r="L234" s="137">
        <f>SUM(L233:L233)</f>
        <v>88.73899999999999</v>
      </c>
      <c r="M234" s="183"/>
    </row>
    <row r="235" spans="1:13" s="122" customFormat="1" ht="12.75" x14ac:dyDescent="0.2">
      <c r="A235" s="336" t="s">
        <v>1334</v>
      </c>
      <c r="B235" s="337"/>
      <c r="C235" s="337"/>
      <c r="D235" s="337"/>
      <c r="E235" s="337"/>
      <c r="F235" s="337"/>
      <c r="G235" s="337"/>
      <c r="H235" s="337"/>
      <c r="I235" s="337"/>
      <c r="J235" s="337"/>
      <c r="K235" s="337"/>
      <c r="L235" s="137">
        <v>0</v>
      </c>
      <c r="M235" s="183"/>
    </row>
    <row r="236" spans="1:13" s="122" customFormat="1" ht="12.75" x14ac:dyDescent="0.2">
      <c r="A236" s="336" t="s">
        <v>1335</v>
      </c>
      <c r="B236" s="337"/>
      <c r="C236" s="337"/>
      <c r="D236" s="337"/>
      <c r="E236" s="337"/>
      <c r="F236" s="337"/>
      <c r="G236" s="337"/>
      <c r="H236" s="337"/>
      <c r="I236" s="337"/>
      <c r="J236" s="337"/>
      <c r="K236" s="337"/>
      <c r="L236" s="137">
        <v>97.5</v>
      </c>
      <c r="M236" s="183"/>
    </row>
    <row r="237" spans="1:13" s="122" customFormat="1" ht="12.75" x14ac:dyDescent="0.2">
      <c r="A237" s="336" t="s">
        <v>1336</v>
      </c>
      <c r="B237" s="337"/>
      <c r="C237" s="337"/>
      <c r="D237" s="337"/>
      <c r="E237" s="337"/>
      <c r="F237" s="337"/>
      <c r="G237" s="337"/>
      <c r="H237" s="337"/>
      <c r="I237" s="337"/>
      <c r="J237" s="337"/>
      <c r="K237" s="337"/>
      <c r="L237" s="137">
        <f>L234+L235</f>
        <v>88.73899999999999</v>
      </c>
      <c r="M237" s="183"/>
    </row>
    <row r="238" spans="1:13" s="122" customFormat="1" ht="12.75" x14ac:dyDescent="0.2">
      <c r="A238" s="338" t="s">
        <v>1332</v>
      </c>
      <c r="B238" s="339"/>
      <c r="C238" s="339"/>
      <c r="D238" s="339"/>
      <c r="E238" s="339"/>
      <c r="F238" s="339"/>
      <c r="G238" s="339"/>
      <c r="H238" s="339"/>
      <c r="I238" s="339"/>
      <c r="J238" s="339"/>
      <c r="K238" s="134" t="str">
        <f>A232</f>
        <v xml:space="preserve"> 1.3.1.6 </v>
      </c>
      <c r="L238" s="138">
        <f>L234</f>
        <v>88.73899999999999</v>
      </c>
      <c r="M238" s="183"/>
    </row>
    <row r="239" spans="1:13" s="122" customFormat="1" ht="12.75" x14ac:dyDescent="0.2">
      <c r="A239" s="175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7"/>
    </row>
    <row r="240" spans="1:13" s="122" customFormat="1" ht="30" customHeight="1" x14ac:dyDescent="0.2">
      <c r="A240" s="180" t="str">
        <f>'BM 01'!A27</f>
        <v xml:space="preserve"> 1.3.1.7 </v>
      </c>
      <c r="B240" s="340" t="str">
        <f>'BM 01'!B27</f>
        <v>ARMAÇÃO DE BLOCO, VIGA BALDRAME OU SAPATA UTILIZANDO AÇO CA-50 DE 8 MM - MONTAGEM. AF_06/2017</v>
      </c>
      <c r="C240" s="341"/>
      <c r="D240" s="341"/>
      <c r="E240" s="341"/>
      <c r="F240" s="341"/>
      <c r="G240" s="341"/>
      <c r="H240" s="341"/>
      <c r="I240" s="341"/>
      <c r="J240" s="341"/>
      <c r="K240" s="342"/>
      <c r="L240" s="135"/>
      <c r="M240" s="181" t="str">
        <f>'BM 01'!C27</f>
        <v>KG</v>
      </c>
    </row>
    <row r="241" spans="1:13" s="122" customFormat="1" ht="43.15" customHeight="1" x14ac:dyDescent="0.2">
      <c r="A241" s="182"/>
      <c r="B241" s="334" t="s">
        <v>1370</v>
      </c>
      <c r="C241" s="335"/>
      <c r="D241" s="141">
        <v>1</v>
      </c>
      <c r="E241" s="141">
        <v>593.20000000000005</v>
      </c>
      <c r="F241" s="141"/>
      <c r="G241" s="141">
        <v>0.39500000000000002</v>
      </c>
      <c r="H241" s="141"/>
      <c r="I241" s="141"/>
      <c r="J241" s="141"/>
      <c r="K241" s="141">
        <f>E241*G241</f>
        <v>234.31400000000002</v>
      </c>
      <c r="L241" s="141">
        <f t="shared" ref="L241" si="34">D241*K241</f>
        <v>234.31400000000002</v>
      </c>
      <c r="M241" s="183"/>
    </row>
    <row r="242" spans="1:13" s="122" customFormat="1" ht="43.15" customHeight="1" x14ac:dyDescent="0.2">
      <c r="A242" s="182"/>
      <c r="B242" s="334" t="s">
        <v>1371</v>
      </c>
      <c r="C242" s="335"/>
      <c r="D242" s="141">
        <v>1</v>
      </c>
      <c r="E242" s="141">
        <v>274.39999999999998</v>
      </c>
      <c r="F242" s="141"/>
      <c r="G242" s="141">
        <v>0.39500000000000002</v>
      </c>
      <c r="H242" s="141"/>
      <c r="I242" s="141"/>
      <c r="J242" s="141"/>
      <c r="K242" s="141">
        <f>E242*G242</f>
        <v>108.38799999999999</v>
      </c>
      <c r="L242" s="141">
        <f t="shared" ref="L242" si="35">D242*K242</f>
        <v>108.38799999999999</v>
      </c>
      <c r="M242" s="183"/>
    </row>
    <row r="243" spans="1:13" s="122" customFormat="1" ht="12.75" x14ac:dyDescent="0.2">
      <c r="A243" s="336" t="s">
        <v>1333</v>
      </c>
      <c r="B243" s="337"/>
      <c r="C243" s="337"/>
      <c r="D243" s="337"/>
      <c r="E243" s="337"/>
      <c r="F243" s="337"/>
      <c r="G243" s="337"/>
      <c r="H243" s="337"/>
      <c r="I243" s="337"/>
      <c r="J243" s="337"/>
      <c r="K243" s="337"/>
      <c r="L243" s="137">
        <f>SUM(L241:L242)</f>
        <v>342.702</v>
      </c>
      <c r="M243" s="183"/>
    </row>
    <row r="244" spans="1:13" s="122" customFormat="1" ht="12.75" x14ac:dyDescent="0.2">
      <c r="A244" s="336" t="s">
        <v>1334</v>
      </c>
      <c r="B244" s="337"/>
      <c r="C244" s="337"/>
      <c r="D244" s="337"/>
      <c r="E244" s="337"/>
      <c r="F244" s="337"/>
      <c r="G244" s="337"/>
      <c r="H244" s="337"/>
      <c r="I244" s="337"/>
      <c r="J244" s="337"/>
      <c r="K244" s="337"/>
      <c r="L244" s="137">
        <v>0</v>
      </c>
      <c r="M244" s="183"/>
    </row>
    <row r="245" spans="1:13" s="122" customFormat="1" ht="12.75" x14ac:dyDescent="0.2">
      <c r="A245" s="336" t="s">
        <v>1335</v>
      </c>
      <c r="B245" s="337"/>
      <c r="C245" s="337"/>
      <c r="D245" s="337"/>
      <c r="E245" s="337"/>
      <c r="F245" s="337"/>
      <c r="G245" s="337"/>
      <c r="H245" s="337"/>
      <c r="I245" s="337"/>
      <c r="J245" s="337"/>
      <c r="K245" s="337"/>
      <c r="L245" s="137">
        <v>394.6</v>
      </c>
      <c r="M245" s="183"/>
    </row>
    <row r="246" spans="1:13" s="122" customFormat="1" ht="12.75" x14ac:dyDescent="0.2">
      <c r="A246" s="336" t="s">
        <v>1336</v>
      </c>
      <c r="B246" s="337"/>
      <c r="C246" s="337"/>
      <c r="D246" s="337"/>
      <c r="E246" s="337"/>
      <c r="F246" s="337"/>
      <c r="G246" s="337"/>
      <c r="H246" s="337"/>
      <c r="I246" s="337"/>
      <c r="J246" s="337"/>
      <c r="K246" s="337"/>
      <c r="L246" s="137">
        <f>L243+L244</f>
        <v>342.702</v>
      </c>
      <c r="M246" s="183"/>
    </row>
    <row r="247" spans="1:13" s="122" customFormat="1" ht="12.75" x14ac:dyDescent="0.2">
      <c r="A247" s="338" t="s">
        <v>1332</v>
      </c>
      <c r="B247" s="339"/>
      <c r="C247" s="339"/>
      <c r="D247" s="339"/>
      <c r="E247" s="339"/>
      <c r="F247" s="339"/>
      <c r="G247" s="339"/>
      <c r="H247" s="339"/>
      <c r="I247" s="339"/>
      <c r="J247" s="339"/>
      <c r="K247" s="134" t="str">
        <f>A240</f>
        <v xml:space="preserve"> 1.3.1.7 </v>
      </c>
      <c r="L247" s="138">
        <f>L243</f>
        <v>342.702</v>
      </c>
      <c r="M247" s="183"/>
    </row>
    <row r="248" spans="1:13" s="122" customFormat="1" ht="12.75" x14ac:dyDescent="0.2">
      <c r="A248" s="175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7"/>
    </row>
    <row r="249" spans="1:13" s="122" customFormat="1" ht="30" customHeight="1" x14ac:dyDescent="0.2">
      <c r="A249" s="180" t="str">
        <f>'BM 01'!A28</f>
        <v xml:space="preserve"> 1.3.1.8 </v>
      </c>
      <c r="B249" s="340" t="str">
        <f>'BM 01'!B28</f>
        <v>ARMAÇÃO DE BLOCO, VIGA BALDRAME OU SAPATA UTILIZANDO AÇO CA-50 DE 10 MM - MONTAGEM. AF_06/2017</v>
      </c>
      <c r="C249" s="341"/>
      <c r="D249" s="341"/>
      <c r="E249" s="341"/>
      <c r="F249" s="341"/>
      <c r="G249" s="341"/>
      <c r="H249" s="341"/>
      <c r="I249" s="341"/>
      <c r="J249" s="341"/>
      <c r="K249" s="342"/>
      <c r="L249" s="135"/>
      <c r="M249" s="181" t="str">
        <f>'BM 01'!C28</f>
        <v>KG</v>
      </c>
    </row>
    <row r="250" spans="1:13" s="122" customFormat="1" ht="43.15" customHeight="1" x14ac:dyDescent="0.2">
      <c r="A250" s="182"/>
      <c r="B250" s="334" t="s">
        <v>1370</v>
      </c>
      <c r="C250" s="335"/>
      <c r="D250" s="141">
        <v>1</v>
      </c>
      <c r="E250" s="141">
        <v>181.7</v>
      </c>
      <c r="F250" s="141"/>
      <c r="G250" s="141">
        <v>0.61699999999999999</v>
      </c>
      <c r="H250" s="141"/>
      <c r="I250" s="141"/>
      <c r="J250" s="141"/>
      <c r="K250" s="141">
        <f>E250*G250</f>
        <v>112.10889999999999</v>
      </c>
      <c r="L250" s="141">
        <f t="shared" ref="L250:L251" si="36">D250*K250</f>
        <v>112.10889999999999</v>
      </c>
      <c r="M250" s="183"/>
    </row>
    <row r="251" spans="1:13" s="122" customFormat="1" ht="43.15" customHeight="1" x14ac:dyDescent="0.2">
      <c r="A251" s="182"/>
      <c r="B251" s="334" t="s">
        <v>1371</v>
      </c>
      <c r="C251" s="335"/>
      <c r="D251" s="141">
        <v>1</v>
      </c>
      <c r="E251" s="141">
        <v>313.2</v>
      </c>
      <c r="F251" s="141"/>
      <c r="G251" s="141">
        <v>0.61699999999999999</v>
      </c>
      <c r="H251" s="141"/>
      <c r="I251" s="141"/>
      <c r="J251" s="141"/>
      <c r="K251" s="141">
        <f>E251*G251</f>
        <v>193.24439999999998</v>
      </c>
      <c r="L251" s="141">
        <f t="shared" si="36"/>
        <v>193.24439999999998</v>
      </c>
      <c r="M251" s="183"/>
    </row>
    <row r="252" spans="1:13" s="122" customFormat="1" ht="12.75" x14ac:dyDescent="0.2">
      <c r="A252" s="336" t="s">
        <v>1333</v>
      </c>
      <c r="B252" s="337"/>
      <c r="C252" s="337"/>
      <c r="D252" s="337"/>
      <c r="E252" s="337"/>
      <c r="F252" s="337"/>
      <c r="G252" s="337"/>
      <c r="H252" s="337"/>
      <c r="I252" s="337"/>
      <c r="J252" s="337"/>
      <c r="K252" s="337"/>
      <c r="L252" s="137">
        <f>SUM(L250:L251)</f>
        <v>305.35329999999999</v>
      </c>
      <c r="M252" s="183"/>
    </row>
    <row r="253" spans="1:13" s="122" customFormat="1" ht="12.75" x14ac:dyDescent="0.2">
      <c r="A253" s="336" t="s">
        <v>1334</v>
      </c>
      <c r="B253" s="337"/>
      <c r="C253" s="337"/>
      <c r="D253" s="337"/>
      <c r="E253" s="337"/>
      <c r="F253" s="337"/>
      <c r="G253" s="337"/>
      <c r="H253" s="337"/>
      <c r="I253" s="337"/>
      <c r="J253" s="337"/>
      <c r="K253" s="337"/>
      <c r="L253" s="137">
        <v>0</v>
      </c>
      <c r="M253" s="183"/>
    </row>
    <row r="254" spans="1:13" s="122" customFormat="1" ht="12.75" x14ac:dyDescent="0.2">
      <c r="A254" s="336" t="s">
        <v>1335</v>
      </c>
      <c r="B254" s="337"/>
      <c r="C254" s="337"/>
      <c r="D254" s="337"/>
      <c r="E254" s="337"/>
      <c r="F254" s="337"/>
      <c r="G254" s="337"/>
      <c r="H254" s="337"/>
      <c r="I254" s="337"/>
      <c r="J254" s="337"/>
      <c r="K254" s="337"/>
      <c r="L254" s="137">
        <v>335.6</v>
      </c>
      <c r="M254" s="183"/>
    </row>
    <row r="255" spans="1:13" s="122" customFormat="1" ht="12.75" x14ac:dyDescent="0.2">
      <c r="A255" s="336" t="s">
        <v>1336</v>
      </c>
      <c r="B255" s="337"/>
      <c r="C255" s="337"/>
      <c r="D255" s="337"/>
      <c r="E255" s="337"/>
      <c r="F255" s="337"/>
      <c r="G255" s="337"/>
      <c r="H255" s="337"/>
      <c r="I255" s="337"/>
      <c r="J255" s="337"/>
      <c r="K255" s="337"/>
      <c r="L255" s="137">
        <f>L252+L253</f>
        <v>305.35329999999999</v>
      </c>
      <c r="M255" s="183"/>
    </row>
    <row r="256" spans="1:13" s="122" customFormat="1" ht="12.75" x14ac:dyDescent="0.2">
      <c r="A256" s="338" t="s">
        <v>1332</v>
      </c>
      <c r="B256" s="339"/>
      <c r="C256" s="339"/>
      <c r="D256" s="339"/>
      <c r="E256" s="339"/>
      <c r="F256" s="339"/>
      <c r="G256" s="339"/>
      <c r="H256" s="339"/>
      <c r="I256" s="339"/>
      <c r="J256" s="339"/>
      <c r="K256" s="134" t="str">
        <f>A249</f>
        <v xml:space="preserve"> 1.3.1.8 </v>
      </c>
      <c r="L256" s="138">
        <f>L252</f>
        <v>305.35329999999999</v>
      </c>
      <c r="M256" s="183"/>
    </row>
    <row r="257" spans="1:13" s="122" customFormat="1" ht="12.75" x14ac:dyDescent="0.2">
      <c r="A257" s="175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7"/>
    </row>
    <row r="258" spans="1:13" s="122" customFormat="1" ht="30" customHeight="1" x14ac:dyDescent="0.2">
      <c r="A258" s="180" t="str">
        <f>'BM 01'!A29</f>
        <v xml:space="preserve"> 1.3.1.9 </v>
      </c>
      <c r="B258" s="340" t="str">
        <f>'BM 01'!B29</f>
        <v>ARMAÇÃO DE BLOCO, VIGA BALDRAME OU SAPATA UTILIZANDO AÇO CA-50 DE 12,5 MM - MONTAGEM. AF_06/2017</v>
      </c>
      <c r="C258" s="341"/>
      <c r="D258" s="341"/>
      <c r="E258" s="341"/>
      <c r="F258" s="341"/>
      <c r="G258" s="341"/>
      <c r="H258" s="341"/>
      <c r="I258" s="341"/>
      <c r="J258" s="341"/>
      <c r="K258" s="342"/>
      <c r="L258" s="135"/>
      <c r="M258" s="181" t="str">
        <f>'BM 01'!C29</f>
        <v>KG</v>
      </c>
    </row>
    <row r="259" spans="1:13" s="122" customFormat="1" ht="43.15" customHeight="1" x14ac:dyDescent="0.2">
      <c r="A259" s="182"/>
      <c r="B259" s="334" t="s">
        <v>1370</v>
      </c>
      <c r="C259" s="335"/>
      <c r="D259" s="141">
        <v>1</v>
      </c>
      <c r="E259" s="141">
        <v>160.4</v>
      </c>
      <c r="F259" s="141"/>
      <c r="G259" s="141">
        <v>0.96299999999999997</v>
      </c>
      <c r="H259" s="141"/>
      <c r="I259" s="141"/>
      <c r="J259" s="141"/>
      <c r="K259" s="141">
        <f>E259*G259</f>
        <v>154.46520000000001</v>
      </c>
      <c r="L259" s="141">
        <f t="shared" ref="L259" si="37">D259*K259</f>
        <v>154.46520000000001</v>
      </c>
      <c r="M259" s="183"/>
    </row>
    <row r="260" spans="1:13" s="122" customFormat="1" ht="12.75" x14ac:dyDescent="0.2">
      <c r="A260" s="336" t="s">
        <v>1333</v>
      </c>
      <c r="B260" s="337"/>
      <c r="C260" s="337"/>
      <c r="D260" s="337"/>
      <c r="E260" s="337"/>
      <c r="F260" s="337"/>
      <c r="G260" s="337"/>
      <c r="H260" s="337"/>
      <c r="I260" s="337"/>
      <c r="J260" s="337"/>
      <c r="K260" s="337"/>
      <c r="L260" s="137">
        <f>SUM(L259:L259)</f>
        <v>154.46520000000001</v>
      </c>
      <c r="M260" s="183"/>
    </row>
    <row r="261" spans="1:13" s="122" customFormat="1" ht="12.75" x14ac:dyDescent="0.2">
      <c r="A261" s="336" t="s">
        <v>1334</v>
      </c>
      <c r="B261" s="337"/>
      <c r="C261" s="337"/>
      <c r="D261" s="337"/>
      <c r="E261" s="337"/>
      <c r="F261" s="337"/>
      <c r="G261" s="337"/>
      <c r="H261" s="337"/>
      <c r="I261" s="337"/>
      <c r="J261" s="337"/>
      <c r="K261" s="337"/>
      <c r="L261" s="137">
        <v>0</v>
      </c>
      <c r="M261" s="183"/>
    </row>
    <row r="262" spans="1:13" s="122" customFormat="1" ht="12.75" x14ac:dyDescent="0.2">
      <c r="A262" s="336" t="s">
        <v>1335</v>
      </c>
      <c r="B262" s="337"/>
      <c r="C262" s="337"/>
      <c r="D262" s="337"/>
      <c r="E262" s="337"/>
      <c r="F262" s="337"/>
      <c r="G262" s="337"/>
      <c r="H262" s="337"/>
      <c r="I262" s="337"/>
      <c r="J262" s="337"/>
      <c r="K262" s="337"/>
      <c r="L262" s="137">
        <v>169.9</v>
      </c>
      <c r="M262" s="183"/>
    </row>
    <row r="263" spans="1:13" s="122" customFormat="1" ht="12.75" x14ac:dyDescent="0.2">
      <c r="A263" s="336" t="s">
        <v>1336</v>
      </c>
      <c r="B263" s="337"/>
      <c r="C263" s="337"/>
      <c r="D263" s="337"/>
      <c r="E263" s="337"/>
      <c r="F263" s="337"/>
      <c r="G263" s="337"/>
      <c r="H263" s="337"/>
      <c r="I263" s="337"/>
      <c r="J263" s="337"/>
      <c r="K263" s="337"/>
      <c r="L263" s="137">
        <f>L260+L261</f>
        <v>154.46520000000001</v>
      </c>
      <c r="M263" s="183"/>
    </row>
    <row r="264" spans="1:13" s="122" customFormat="1" ht="12.75" x14ac:dyDescent="0.2">
      <c r="A264" s="338" t="s">
        <v>1332</v>
      </c>
      <c r="B264" s="339"/>
      <c r="C264" s="339"/>
      <c r="D264" s="339"/>
      <c r="E264" s="339"/>
      <c r="F264" s="339"/>
      <c r="G264" s="339"/>
      <c r="H264" s="339"/>
      <c r="I264" s="339"/>
      <c r="J264" s="339"/>
      <c r="K264" s="134" t="str">
        <f>A258</f>
        <v xml:space="preserve"> 1.3.1.9 </v>
      </c>
      <c r="L264" s="138">
        <f>L260</f>
        <v>154.46520000000001</v>
      </c>
      <c r="M264" s="183"/>
    </row>
    <row r="265" spans="1:13" s="122" customFormat="1" ht="12.75" x14ac:dyDescent="0.2">
      <c r="A265" s="175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7"/>
    </row>
    <row r="266" spans="1:13" s="122" customFormat="1" ht="30" customHeight="1" x14ac:dyDescent="0.2">
      <c r="A266" s="180" t="str">
        <f>'BM 01'!A30</f>
        <v xml:space="preserve"> 1.3.1.10 </v>
      </c>
      <c r="B266" s="340" t="str">
        <f>'BM 01'!B30</f>
        <v>ARMAÇÃO DE BLOCO, VIGA BALDRAME E SAPATA UTILIZANDO AÇO CA-60 DE 5 MM - MONTAGEM. AF_06/2017</v>
      </c>
      <c r="C266" s="341"/>
      <c r="D266" s="341"/>
      <c r="E266" s="341"/>
      <c r="F266" s="341"/>
      <c r="G266" s="341"/>
      <c r="H266" s="341"/>
      <c r="I266" s="341"/>
      <c r="J266" s="341"/>
      <c r="K266" s="342"/>
      <c r="L266" s="135"/>
      <c r="M266" s="181" t="str">
        <f>'BM 01'!C30</f>
        <v>KG</v>
      </c>
    </row>
    <row r="267" spans="1:13" s="122" customFormat="1" ht="43.15" customHeight="1" x14ac:dyDescent="0.2">
      <c r="A267" s="182"/>
      <c r="B267" s="334" t="s">
        <v>1370</v>
      </c>
      <c r="C267" s="335"/>
      <c r="D267" s="141">
        <v>1</v>
      </c>
      <c r="E267" s="141">
        <v>364.2</v>
      </c>
      <c r="F267" s="141"/>
      <c r="G267" s="141">
        <v>0.154</v>
      </c>
      <c r="H267" s="141"/>
      <c r="I267" s="141"/>
      <c r="J267" s="141"/>
      <c r="K267" s="141">
        <f>E267*G267</f>
        <v>56.086799999999997</v>
      </c>
      <c r="L267" s="141">
        <f t="shared" ref="L267:L268" si="38">D267*K267</f>
        <v>56.086799999999997</v>
      </c>
      <c r="M267" s="183"/>
    </row>
    <row r="268" spans="1:13" s="122" customFormat="1" ht="43.15" customHeight="1" x14ac:dyDescent="0.2">
      <c r="A268" s="182"/>
      <c r="B268" s="334" t="s">
        <v>1371</v>
      </c>
      <c r="C268" s="335"/>
      <c r="D268" s="141">
        <v>1</v>
      </c>
      <c r="E268" s="141">
        <v>711.5</v>
      </c>
      <c r="F268" s="141"/>
      <c r="G268" s="141">
        <v>0.154</v>
      </c>
      <c r="H268" s="141"/>
      <c r="I268" s="141"/>
      <c r="J268" s="141"/>
      <c r="K268" s="141">
        <f>E268*G268</f>
        <v>109.571</v>
      </c>
      <c r="L268" s="141">
        <f t="shared" si="38"/>
        <v>109.571</v>
      </c>
      <c r="M268" s="183"/>
    </row>
    <row r="269" spans="1:13" s="122" customFormat="1" ht="12.75" x14ac:dyDescent="0.2">
      <c r="A269" s="336" t="s">
        <v>1333</v>
      </c>
      <c r="B269" s="337"/>
      <c r="C269" s="337"/>
      <c r="D269" s="337"/>
      <c r="E269" s="337"/>
      <c r="F269" s="337"/>
      <c r="G269" s="337"/>
      <c r="H269" s="337"/>
      <c r="I269" s="337"/>
      <c r="J269" s="337"/>
      <c r="K269" s="337"/>
      <c r="L269" s="137">
        <f>SUM(L267:L268)</f>
        <v>165.65780000000001</v>
      </c>
      <c r="M269" s="183"/>
    </row>
    <row r="270" spans="1:13" s="122" customFormat="1" ht="12.75" x14ac:dyDescent="0.2">
      <c r="A270" s="336" t="s">
        <v>1334</v>
      </c>
      <c r="B270" s="337"/>
      <c r="C270" s="337"/>
      <c r="D270" s="337"/>
      <c r="E270" s="337"/>
      <c r="F270" s="337"/>
      <c r="G270" s="337"/>
      <c r="H270" s="337"/>
      <c r="I270" s="337"/>
      <c r="J270" s="337"/>
      <c r="K270" s="337"/>
      <c r="L270" s="137">
        <v>0</v>
      </c>
      <c r="M270" s="183"/>
    </row>
    <row r="271" spans="1:13" s="122" customFormat="1" ht="12.75" x14ac:dyDescent="0.2">
      <c r="A271" s="336" t="s">
        <v>1335</v>
      </c>
      <c r="B271" s="337"/>
      <c r="C271" s="337"/>
      <c r="D271" s="337"/>
      <c r="E271" s="337"/>
      <c r="F271" s="337"/>
      <c r="G271" s="337"/>
      <c r="H271" s="337"/>
      <c r="I271" s="337"/>
      <c r="J271" s="337"/>
      <c r="K271" s="337"/>
      <c r="L271" s="137">
        <v>182.3</v>
      </c>
      <c r="M271" s="183"/>
    </row>
    <row r="272" spans="1:13" s="122" customFormat="1" ht="12.75" x14ac:dyDescent="0.2">
      <c r="A272" s="336" t="s">
        <v>1336</v>
      </c>
      <c r="B272" s="337"/>
      <c r="C272" s="337"/>
      <c r="D272" s="337"/>
      <c r="E272" s="337"/>
      <c r="F272" s="337"/>
      <c r="G272" s="337"/>
      <c r="H272" s="337"/>
      <c r="I272" s="337"/>
      <c r="J272" s="337"/>
      <c r="K272" s="337"/>
      <c r="L272" s="137">
        <f>L269+L270</f>
        <v>165.65780000000001</v>
      </c>
      <c r="M272" s="183"/>
    </row>
    <row r="273" spans="1:13" s="122" customFormat="1" ht="12.75" x14ac:dyDescent="0.2">
      <c r="A273" s="338" t="s">
        <v>1332</v>
      </c>
      <c r="B273" s="339"/>
      <c r="C273" s="339"/>
      <c r="D273" s="339"/>
      <c r="E273" s="339"/>
      <c r="F273" s="339"/>
      <c r="G273" s="339"/>
      <c r="H273" s="339"/>
      <c r="I273" s="339"/>
      <c r="J273" s="339"/>
      <c r="K273" s="134" t="str">
        <f>A266</f>
        <v xml:space="preserve"> 1.3.1.10 </v>
      </c>
      <c r="L273" s="138">
        <f>L269</f>
        <v>165.65780000000001</v>
      </c>
      <c r="M273" s="183"/>
    </row>
    <row r="274" spans="1:13" s="122" customFormat="1" ht="12.75" x14ac:dyDescent="0.2">
      <c r="A274" s="175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7"/>
    </row>
    <row r="275" spans="1:13" s="122" customFormat="1" ht="30" customHeight="1" x14ac:dyDescent="0.2">
      <c r="A275" s="180" t="str">
        <f>'BM 01'!A31</f>
        <v xml:space="preserve"> 1.3.1.11 </v>
      </c>
      <c r="B275" s="340" t="str">
        <f>'BM 01'!B31</f>
        <v>CONCRETO FCK = 25MPA, TRAÇO 1:2,3:2,7 (EM MASSA SECA DE CIMENTO/ AREIA MÉDIA/ BRITA 1) - PREPARO MECÂNICO COM BETONEIRA 400 L. AF_05/2021</v>
      </c>
      <c r="C275" s="341"/>
      <c r="D275" s="341"/>
      <c r="E275" s="341"/>
      <c r="F275" s="341"/>
      <c r="G275" s="341"/>
      <c r="H275" s="341"/>
      <c r="I275" s="341"/>
      <c r="J275" s="341"/>
      <c r="K275" s="342"/>
      <c r="L275" s="135"/>
      <c r="M275" s="181" t="str">
        <f>'BM 01'!C31</f>
        <v>m³</v>
      </c>
    </row>
    <row r="276" spans="1:13" s="122" customFormat="1" ht="43.15" customHeight="1" x14ac:dyDescent="0.2">
      <c r="A276" s="182"/>
      <c r="B276" s="334" t="s">
        <v>1370</v>
      </c>
      <c r="C276" s="335"/>
      <c r="D276" s="141">
        <v>1</v>
      </c>
      <c r="E276" s="141">
        <v>2.38</v>
      </c>
      <c r="F276" s="141"/>
      <c r="G276" s="141"/>
      <c r="H276" s="141"/>
      <c r="I276" s="141"/>
      <c r="J276" s="141"/>
      <c r="K276" s="141">
        <f>E276</f>
        <v>2.38</v>
      </c>
      <c r="L276" s="141">
        <f t="shared" ref="L276:L277" si="39">D276*K276</f>
        <v>2.38</v>
      </c>
      <c r="M276" s="183"/>
    </row>
    <row r="277" spans="1:13" s="122" customFormat="1" ht="43.15" customHeight="1" x14ac:dyDescent="0.2">
      <c r="A277" s="182"/>
      <c r="B277" s="334" t="s">
        <v>1371</v>
      </c>
      <c r="C277" s="335"/>
      <c r="D277" s="141">
        <v>1</v>
      </c>
      <c r="E277" s="141">
        <v>8.66</v>
      </c>
      <c r="F277" s="141"/>
      <c r="G277" s="141"/>
      <c r="H277" s="141"/>
      <c r="I277" s="141"/>
      <c r="J277" s="141"/>
      <c r="K277" s="141">
        <f>E277</f>
        <v>8.66</v>
      </c>
      <c r="L277" s="141">
        <f t="shared" si="39"/>
        <v>8.66</v>
      </c>
      <c r="M277" s="183"/>
    </row>
    <row r="278" spans="1:13" s="122" customFormat="1" ht="12.75" x14ac:dyDescent="0.2">
      <c r="A278" s="336" t="s">
        <v>1333</v>
      </c>
      <c r="B278" s="337"/>
      <c r="C278" s="337"/>
      <c r="D278" s="337"/>
      <c r="E278" s="337"/>
      <c r="F278" s="337"/>
      <c r="G278" s="337"/>
      <c r="H278" s="337"/>
      <c r="I278" s="337"/>
      <c r="J278" s="337"/>
      <c r="K278" s="337"/>
      <c r="L278" s="137">
        <f>SUM(L276:L277)</f>
        <v>11.04</v>
      </c>
      <c r="M278" s="183"/>
    </row>
    <row r="279" spans="1:13" s="122" customFormat="1" ht="12.75" x14ac:dyDescent="0.2">
      <c r="A279" s="336" t="s">
        <v>1334</v>
      </c>
      <c r="B279" s="337"/>
      <c r="C279" s="337"/>
      <c r="D279" s="337"/>
      <c r="E279" s="337"/>
      <c r="F279" s="337"/>
      <c r="G279" s="337"/>
      <c r="H279" s="337"/>
      <c r="I279" s="337"/>
      <c r="J279" s="337"/>
      <c r="K279" s="337"/>
      <c r="L279" s="137">
        <v>0</v>
      </c>
      <c r="M279" s="183"/>
    </row>
    <row r="280" spans="1:13" s="122" customFormat="1" ht="12.75" x14ac:dyDescent="0.2">
      <c r="A280" s="336" t="s">
        <v>1335</v>
      </c>
      <c r="B280" s="337"/>
      <c r="C280" s="337"/>
      <c r="D280" s="337"/>
      <c r="E280" s="337"/>
      <c r="F280" s="337"/>
      <c r="G280" s="337"/>
      <c r="H280" s="337"/>
      <c r="I280" s="337"/>
      <c r="J280" s="337"/>
      <c r="K280" s="337"/>
      <c r="L280" s="137">
        <v>11.04</v>
      </c>
      <c r="M280" s="183"/>
    </row>
    <row r="281" spans="1:13" s="122" customFormat="1" ht="12.75" x14ac:dyDescent="0.2">
      <c r="A281" s="336" t="s">
        <v>1336</v>
      </c>
      <c r="B281" s="337"/>
      <c r="C281" s="337"/>
      <c r="D281" s="337"/>
      <c r="E281" s="337"/>
      <c r="F281" s="337"/>
      <c r="G281" s="337"/>
      <c r="H281" s="337"/>
      <c r="I281" s="337"/>
      <c r="J281" s="337"/>
      <c r="K281" s="337"/>
      <c r="L281" s="137">
        <f>L278+L279</f>
        <v>11.04</v>
      </c>
      <c r="M281" s="183"/>
    </row>
    <row r="282" spans="1:13" s="122" customFormat="1" ht="12.75" x14ac:dyDescent="0.2">
      <c r="A282" s="338" t="s">
        <v>1332</v>
      </c>
      <c r="B282" s="339"/>
      <c r="C282" s="339"/>
      <c r="D282" s="339"/>
      <c r="E282" s="339"/>
      <c r="F282" s="339"/>
      <c r="G282" s="339"/>
      <c r="H282" s="339"/>
      <c r="I282" s="339"/>
      <c r="J282" s="339"/>
      <c r="K282" s="134" t="str">
        <f>A275</f>
        <v xml:space="preserve"> 1.3.1.11 </v>
      </c>
      <c r="L282" s="138">
        <f>L278</f>
        <v>11.04</v>
      </c>
      <c r="M282" s="183"/>
    </row>
    <row r="283" spans="1:13" s="122" customFormat="1" ht="12.75" x14ac:dyDescent="0.2">
      <c r="A283" s="175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7"/>
    </row>
    <row r="284" spans="1:13" s="122" customFormat="1" ht="30" customHeight="1" x14ac:dyDescent="0.2">
      <c r="A284" s="180" t="str">
        <f>'BM 01'!A32</f>
        <v xml:space="preserve"> 1.3.1.12 </v>
      </c>
      <c r="B284" s="340" t="str">
        <f>'BM 01'!B32</f>
        <v>LANÇAMENTO COM USO DE BALDES, ADENSAMENTO E ACABAMENTO DE CONCRETO EM ESTRUTURAS. AF_02/2022</v>
      </c>
      <c r="C284" s="341"/>
      <c r="D284" s="341"/>
      <c r="E284" s="341"/>
      <c r="F284" s="341"/>
      <c r="G284" s="341"/>
      <c r="H284" s="341"/>
      <c r="I284" s="341"/>
      <c r="J284" s="341"/>
      <c r="K284" s="342"/>
      <c r="L284" s="135"/>
      <c r="M284" s="181" t="str">
        <f>'BM 01'!C32</f>
        <v>m³</v>
      </c>
    </row>
    <row r="285" spans="1:13" s="122" customFormat="1" ht="43.15" customHeight="1" x14ac:dyDescent="0.2">
      <c r="A285" s="182"/>
      <c r="B285" s="334" t="s">
        <v>1370</v>
      </c>
      <c r="C285" s="335"/>
      <c r="D285" s="141">
        <v>1</v>
      </c>
      <c r="E285" s="141">
        <v>2.38</v>
      </c>
      <c r="F285" s="141"/>
      <c r="G285" s="141"/>
      <c r="H285" s="141"/>
      <c r="I285" s="141"/>
      <c r="J285" s="141"/>
      <c r="K285" s="141">
        <f>E285</f>
        <v>2.38</v>
      </c>
      <c r="L285" s="141">
        <f t="shared" ref="L285:L287" si="40">D285*K285</f>
        <v>2.38</v>
      </c>
      <c r="M285" s="183"/>
    </row>
    <row r="286" spans="1:13" s="122" customFormat="1" ht="43.15" customHeight="1" x14ac:dyDescent="0.2">
      <c r="A286" s="182"/>
      <c r="B286" s="334" t="s">
        <v>1370</v>
      </c>
      <c r="C286" s="335"/>
      <c r="D286" s="141">
        <v>1</v>
      </c>
      <c r="E286" s="141">
        <v>10.6</v>
      </c>
      <c r="F286" s="141"/>
      <c r="G286" s="141"/>
      <c r="H286" s="141"/>
      <c r="I286" s="141"/>
      <c r="J286" s="141"/>
      <c r="K286" s="141">
        <f>E286</f>
        <v>10.6</v>
      </c>
      <c r="L286" s="141">
        <f t="shared" ref="L286" si="41">D286*K286</f>
        <v>10.6</v>
      </c>
      <c r="M286" s="183"/>
    </row>
    <row r="287" spans="1:13" s="122" customFormat="1" ht="43.15" customHeight="1" x14ac:dyDescent="0.2">
      <c r="A287" s="182"/>
      <c r="B287" s="334" t="s">
        <v>1371</v>
      </c>
      <c r="C287" s="335"/>
      <c r="D287" s="141">
        <v>1</v>
      </c>
      <c r="E287" s="141">
        <v>8.66</v>
      </c>
      <c r="F287" s="141"/>
      <c r="G287" s="141"/>
      <c r="H287" s="141"/>
      <c r="I287" s="141"/>
      <c r="J287" s="141"/>
      <c r="K287" s="141">
        <f>E287</f>
        <v>8.66</v>
      </c>
      <c r="L287" s="141">
        <f t="shared" si="40"/>
        <v>8.66</v>
      </c>
      <c r="M287" s="183"/>
    </row>
    <row r="288" spans="1:13" s="122" customFormat="1" ht="12.75" x14ac:dyDescent="0.2">
      <c r="A288" s="336" t="s">
        <v>1333</v>
      </c>
      <c r="B288" s="337"/>
      <c r="C288" s="337"/>
      <c r="D288" s="337"/>
      <c r="E288" s="337"/>
      <c r="F288" s="337"/>
      <c r="G288" s="337"/>
      <c r="H288" s="337"/>
      <c r="I288" s="337"/>
      <c r="J288" s="337"/>
      <c r="K288" s="337"/>
      <c r="L288" s="137">
        <f>SUM(L285:L287)</f>
        <v>21.64</v>
      </c>
      <c r="M288" s="183"/>
    </row>
    <row r="289" spans="1:14" s="122" customFormat="1" ht="12.75" x14ac:dyDescent="0.2">
      <c r="A289" s="336" t="s">
        <v>1334</v>
      </c>
      <c r="B289" s="337"/>
      <c r="C289" s="337"/>
      <c r="D289" s="337"/>
      <c r="E289" s="337"/>
      <c r="F289" s="337"/>
      <c r="G289" s="337"/>
      <c r="H289" s="337"/>
      <c r="I289" s="337"/>
      <c r="J289" s="337"/>
      <c r="K289" s="337"/>
      <c r="L289" s="137">
        <v>0</v>
      </c>
      <c r="M289" s="183"/>
    </row>
    <row r="290" spans="1:14" s="122" customFormat="1" ht="12.75" x14ac:dyDescent="0.2">
      <c r="A290" s="336" t="s">
        <v>1335</v>
      </c>
      <c r="B290" s="337"/>
      <c r="C290" s="337"/>
      <c r="D290" s="337"/>
      <c r="E290" s="337"/>
      <c r="F290" s="337"/>
      <c r="G290" s="337"/>
      <c r="H290" s="337"/>
      <c r="I290" s="337"/>
      <c r="J290" s="337"/>
      <c r="K290" s="337"/>
      <c r="L290" s="137">
        <v>21.64</v>
      </c>
      <c r="M290" s="183"/>
    </row>
    <row r="291" spans="1:14" s="122" customFormat="1" ht="12.75" x14ac:dyDescent="0.2">
      <c r="A291" s="336" t="s">
        <v>1336</v>
      </c>
      <c r="B291" s="337"/>
      <c r="C291" s="337"/>
      <c r="D291" s="337"/>
      <c r="E291" s="337"/>
      <c r="F291" s="337"/>
      <c r="G291" s="337"/>
      <c r="H291" s="337"/>
      <c r="I291" s="337"/>
      <c r="J291" s="337"/>
      <c r="K291" s="337"/>
      <c r="L291" s="137">
        <f>L288+L289</f>
        <v>21.64</v>
      </c>
      <c r="M291" s="183"/>
    </row>
    <row r="292" spans="1:14" s="122" customFormat="1" ht="12.75" x14ac:dyDescent="0.2">
      <c r="A292" s="338" t="s">
        <v>1332</v>
      </c>
      <c r="B292" s="339"/>
      <c r="C292" s="339"/>
      <c r="D292" s="339"/>
      <c r="E292" s="339"/>
      <c r="F292" s="339"/>
      <c r="G292" s="339"/>
      <c r="H292" s="339"/>
      <c r="I292" s="339"/>
      <c r="J292" s="339"/>
      <c r="K292" s="134" t="str">
        <f>A284</f>
        <v xml:space="preserve"> 1.3.1.12 </v>
      </c>
      <c r="L292" s="138">
        <f>L288</f>
        <v>21.64</v>
      </c>
      <c r="M292" s="183"/>
    </row>
    <row r="293" spans="1:14" s="122" customFormat="1" ht="12.75" x14ac:dyDescent="0.2">
      <c r="A293" s="175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7"/>
    </row>
    <row r="294" spans="1:14" s="122" customFormat="1" ht="30" customHeight="1" x14ac:dyDescent="0.2">
      <c r="A294" s="180" t="str">
        <f>'BM 01'!A33</f>
        <v xml:space="preserve"> 1.3.1.13 </v>
      </c>
      <c r="B294" s="340" t="str">
        <f>'BM 01'!B33</f>
        <v>IMPERMEABILIZACAO DE ESTRUTURAS ENTERRADAS, COM TINTA ASFALTICA, DUAS  DEMAOS. [ADAPTADO SINAPI 74106/001]</v>
      </c>
      <c r="C294" s="341"/>
      <c r="D294" s="341"/>
      <c r="E294" s="341"/>
      <c r="F294" s="341"/>
      <c r="G294" s="341"/>
      <c r="H294" s="341"/>
      <c r="I294" s="341"/>
      <c r="J294" s="341"/>
      <c r="K294" s="342"/>
      <c r="L294" s="135"/>
      <c r="M294" s="181" t="str">
        <f>'BM 01'!C33</f>
        <v>m²</v>
      </c>
    </row>
    <row r="295" spans="1:14" s="122" customFormat="1" ht="27" customHeight="1" x14ac:dyDescent="0.2">
      <c r="A295" s="182"/>
      <c r="B295" s="334" t="s">
        <v>1376</v>
      </c>
      <c r="C295" s="335"/>
      <c r="D295" s="141">
        <v>2</v>
      </c>
      <c r="E295" s="141">
        <v>109.24</v>
      </c>
      <c r="F295" s="141"/>
      <c r="G295" s="141"/>
      <c r="H295" s="141"/>
      <c r="I295" s="141">
        <v>0.4</v>
      </c>
      <c r="J295" s="141"/>
      <c r="K295" s="141">
        <f>E295*I295</f>
        <v>43.695999999999998</v>
      </c>
      <c r="L295" s="141">
        <f t="shared" ref="L295" si="42">D295*K295</f>
        <v>87.391999999999996</v>
      </c>
      <c r="M295" s="183"/>
    </row>
    <row r="296" spans="1:14" s="122" customFormat="1" ht="27" customHeight="1" x14ac:dyDescent="0.2">
      <c r="A296" s="182"/>
      <c r="B296" s="334" t="s">
        <v>1377</v>
      </c>
      <c r="C296" s="335"/>
      <c r="D296" s="141">
        <v>1</v>
      </c>
      <c r="E296" s="141">
        <f>SUM(E198:E209)</f>
        <v>109.24300000000001</v>
      </c>
      <c r="F296" s="141"/>
      <c r="G296" s="141"/>
      <c r="H296" s="141"/>
      <c r="I296" s="141">
        <v>0.2</v>
      </c>
      <c r="J296" s="141"/>
      <c r="K296" s="141">
        <f>E296*I296</f>
        <v>21.848600000000005</v>
      </c>
      <c r="L296" s="141">
        <f t="shared" ref="L296" si="43">D296*K296</f>
        <v>21.848600000000005</v>
      </c>
      <c r="M296" s="183"/>
    </row>
    <row r="297" spans="1:14" s="122" customFormat="1" ht="12.75" x14ac:dyDescent="0.2">
      <c r="A297" s="336" t="s">
        <v>1333</v>
      </c>
      <c r="B297" s="337"/>
      <c r="C297" s="337"/>
      <c r="D297" s="337"/>
      <c r="E297" s="337"/>
      <c r="F297" s="337"/>
      <c r="G297" s="337"/>
      <c r="H297" s="337"/>
      <c r="I297" s="337"/>
      <c r="J297" s="337"/>
      <c r="K297" s="337"/>
      <c r="L297" s="137">
        <f>SUM(L295:L296)</f>
        <v>109.2406</v>
      </c>
      <c r="M297" s="183"/>
    </row>
    <row r="298" spans="1:14" s="122" customFormat="1" ht="12.75" x14ac:dyDescent="0.2">
      <c r="A298" s="336" t="s">
        <v>1334</v>
      </c>
      <c r="B298" s="337"/>
      <c r="C298" s="337"/>
      <c r="D298" s="337"/>
      <c r="E298" s="337"/>
      <c r="F298" s="337"/>
      <c r="G298" s="337"/>
      <c r="H298" s="337"/>
      <c r="I298" s="337"/>
      <c r="J298" s="337"/>
      <c r="K298" s="337"/>
      <c r="L298" s="137">
        <v>0</v>
      </c>
      <c r="M298" s="183"/>
    </row>
    <row r="299" spans="1:14" s="122" customFormat="1" ht="12.75" x14ac:dyDescent="0.2">
      <c r="A299" s="336" t="s">
        <v>1335</v>
      </c>
      <c r="B299" s="337"/>
      <c r="C299" s="337"/>
      <c r="D299" s="337"/>
      <c r="E299" s="337"/>
      <c r="F299" s="337"/>
      <c r="G299" s="337"/>
      <c r="H299" s="337"/>
      <c r="I299" s="337"/>
      <c r="J299" s="337"/>
      <c r="K299" s="337"/>
      <c r="L299" s="137">
        <v>112.92</v>
      </c>
      <c r="M299" s="183"/>
    </row>
    <row r="300" spans="1:14" s="122" customFormat="1" ht="12.75" x14ac:dyDescent="0.2">
      <c r="A300" s="336" t="s">
        <v>1336</v>
      </c>
      <c r="B300" s="337"/>
      <c r="C300" s="337"/>
      <c r="D300" s="337"/>
      <c r="E300" s="337"/>
      <c r="F300" s="337"/>
      <c r="G300" s="337"/>
      <c r="H300" s="337"/>
      <c r="I300" s="337"/>
      <c r="J300" s="337"/>
      <c r="K300" s="337"/>
      <c r="L300" s="137">
        <f>L297+L298</f>
        <v>109.2406</v>
      </c>
      <c r="M300" s="183"/>
    </row>
    <row r="301" spans="1:14" s="122" customFormat="1" ht="12.75" x14ac:dyDescent="0.2">
      <c r="A301" s="338" t="s">
        <v>1332</v>
      </c>
      <c r="B301" s="339"/>
      <c r="C301" s="339"/>
      <c r="D301" s="339"/>
      <c r="E301" s="339"/>
      <c r="F301" s="339"/>
      <c r="G301" s="339"/>
      <c r="H301" s="339"/>
      <c r="I301" s="339"/>
      <c r="J301" s="339"/>
      <c r="K301" s="134" t="str">
        <f>A294</f>
        <v xml:space="preserve"> 1.3.1.13 </v>
      </c>
      <c r="L301" s="138">
        <v>0</v>
      </c>
      <c r="M301" s="183"/>
      <c r="N301" s="122" t="s">
        <v>1398</v>
      </c>
    </row>
    <row r="302" spans="1:14" s="122" customFormat="1" ht="12.75" x14ac:dyDescent="0.2">
      <c r="A302" s="175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7"/>
    </row>
    <row r="303" spans="1:14" s="122" customFormat="1" ht="30" customHeight="1" x14ac:dyDescent="0.2">
      <c r="A303" s="180" t="str">
        <f>'BM 01'!A34</f>
        <v xml:space="preserve"> 1.3.1.14 </v>
      </c>
      <c r="B303" s="340" t="str">
        <f>'BM 01'!B34</f>
        <v>CONCRETO FCK = 30MPA, TRAÇO 1:2,1:2,5 (EM MASSA SECA DE CIMENTO/ AREIA MÉDIA/ BRITA 1) - PREPARO MECÂNICO COM BETONEIRA 400 L. AF_05/2021</v>
      </c>
      <c r="C303" s="341"/>
      <c r="D303" s="341"/>
      <c r="E303" s="341"/>
      <c r="F303" s="341"/>
      <c r="G303" s="341"/>
      <c r="H303" s="341"/>
      <c r="I303" s="341"/>
      <c r="J303" s="341"/>
      <c r="K303" s="342"/>
      <c r="L303" s="135"/>
      <c r="M303" s="181" t="str">
        <f>'BM 01'!C34</f>
        <v>m³</v>
      </c>
    </row>
    <row r="304" spans="1:14" s="122" customFormat="1" ht="43.15" customHeight="1" x14ac:dyDescent="0.2">
      <c r="A304" s="182"/>
      <c r="B304" s="334" t="s">
        <v>1370</v>
      </c>
      <c r="C304" s="335"/>
      <c r="D304" s="141">
        <v>1</v>
      </c>
      <c r="E304" s="141">
        <v>10.6</v>
      </c>
      <c r="F304" s="141"/>
      <c r="G304" s="141"/>
      <c r="H304" s="141"/>
      <c r="I304" s="141"/>
      <c r="J304" s="141"/>
      <c r="K304" s="141">
        <f>E304</f>
        <v>10.6</v>
      </c>
      <c r="L304" s="141">
        <f t="shared" ref="L304" si="44">D304*K304</f>
        <v>10.6</v>
      </c>
      <c r="M304" s="183"/>
    </row>
    <row r="305" spans="1:13" s="122" customFormat="1" ht="12.75" x14ac:dyDescent="0.2">
      <c r="A305" s="336" t="s">
        <v>1333</v>
      </c>
      <c r="B305" s="337"/>
      <c r="C305" s="337"/>
      <c r="D305" s="337"/>
      <c r="E305" s="337"/>
      <c r="F305" s="337"/>
      <c r="G305" s="337"/>
      <c r="H305" s="337"/>
      <c r="I305" s="337"/>
      <c r="J305" s="337"/>
      <c r="K305" s="337"/>
      <c r="L305" s="137">
        <f>SUM(L304:L304)</f>
        <v>10.6</v>
      </c>
      <c r="M305" s="183"/>
    </row>
    <row r="306" spans="1:13" s="122" customFormat="1" ht="12.75" x14ac:dyDescent="0.2">
      <c r="A306" s="336" t="s">
        <v>1334</v>
      </c>
      <c r="B306" s="337"/>
      <c r="C306" s="337"/>
      <c r="D306" s="337"/>
      <c r="E306" s="337"/>
      <c r="F306" s="337"/>
      <c r="G306" s="337"/>
      <c r="H306" s="337"/>
      <c r="I306" s="337"/>
      <c r="J306" s="337"/>
      <c r="K306" s="337"/>
      <c r="L306" s="137">
        <v>0</v>
      </c>
      <c r="M306" s="183"/>
    </row>
    <row r="307" spans="1:13" s="122" customFormat="1" ht="12.75" x14ac:dyDescent="0.2">
      <c r="A307" s="336" t="s">
        <v>1335</v>
      </c>
      <c r="B307" s="337"/>
      <c r="C307" s="337"/>
      <c r="D307" s="337"/>
      <c r="E307" s="337"/>
      <c r="F307" s="337"/>
      <c r="G307" s="337"/>
      <c r="H307" s="337"/>
      <c r="I307" s="337"/>
      <c r="J307" s="337"/>
      <c r="K307" s="337"/>
      <c r="L307" s="137">
        <v>10.6</v>
      </c>
      <c r="M307" s="183"/>
    </row>
    <row r="308" spans="1:13" s="122" customFormat="1" ht="12.75" x14ac:dyDescent="0.2">
      <c r="A308" s="336" t="s">
        <v>1336</v>
      </c>
      <c r="B308" s="337"/>
      <c r="C308" s="337"/>
      <c r="D308" s="337"/>
      <c r="E308" s="337"/>
      <c r="F308" s="337"/>
      <c r="G308" s="337"/>
      <c r="H308" s="337"/>
      <c r="I308" s="337"/>
      <c r="J308" s="337"/>
      <c r="K308" s="337"/>
      <c r="L308" s="137">
        <f>L305+L306</f>
        <v>10.6</v>
      </c>
      <c r="M308" s="183"/>
    </row>
    <row r="309" spans="1:13" s="122" customFormat="1" ht="12.75" x14ac:dyDescent="0.2">
      <c r="A309" s="338" t="s">
        <v>1332</v>
      </c>
      <c r="B309" s="339"/>
      <c r="C309" s="339"/>
      <c r="D309" s="339"/>
      <c r="E309" s="339"/>
      <c r="F309" s="339"/>
      <c r="G309" s="339"/>
      <c r="H309" s="339"/>
      <c r="I309" s="339"/>
      <c r="J309" s="339"/>
      <c r="K309" s="134" t="str">
        <f>A303</f>
        <v xml:space="preserve"> 1.3.1.14 </v>
      </c>
      <c r="L309" s="138">
        <f>L305</f>
        <v>10.6</v>
      </c>
      <c r="M309" s="183"/>
    </row>
    <row r="310" spans="1:13" s="122" customFormat="1" ht="13.5" thickBot="1" x14ac:dyDescent="0.25">
      <c r="A310" s="187"/>
      <c r="B310" s="188"/>
      <c r="C310" s="188"/>
      <c r="D310" s="188"/>
      <c r="E310" s="188"/>
      <c r="F310" s="188"/>
      <c r="G310" s="188"/>
      <c r="H310" s="188"/>
      <c r="I310" s="188"/>
      <c r="J310" s="188"/>
      <c r="K310" s="188"/>
      <c r="L310" s="188"/>
      <c r="M310" s="189"/>
    </row>
    <row r="311" spans="1:13" s="122" customFormat="1" ht="12.75" x14ac:dyDescent="0.2"/>
    <row r="312" spans="1:13" s="122" customFormat="1" ht="12.75" x14ac:dyDescent="0.2"/>
    <row r="313" spans="1:13" s="122" customFormat="1" ht="12.75" x14ac:dyDescent="0.2"/>
    <row r="314" spans="1:13" s="122" customFormat="1" ht="12.75" x14ac:dyDescent="0.2"/>
    <row r="315" spans="1:13" s="122" customFormat="1" ht="12.75" x14ac:dyDescent="0.2"/>
    <row r="316" spans="1:13" s="122" customFormat="1" ht="12.75" x14ac:dyDescent="0.2"/>
    <row r="317" spans="1:13" s="122" customFormat="1" ht="12.75" x14ac:dyDescent="0.2"/>
    <row r="318" spans="1:13" s="122" customFormat="1" ht="12.75" x14ac:dyDescent="0.2"/>
    <row r="319" spans="1:13" s="122" customFormat="1" ht="12.75" x14ac:dyDescent="0.2"/>
    <row r="320" spans="1:13" s="122" customFormat="1" ht="12.75" x14ac:dyDescent="0.2"/>
    <row r="321" s="122" customFormat="1" ht="12.75" x14ac:dyDescent="0.2"/>
    <row r="322" s="122" customFormat="1" ht="12.75" x14ac:dyDescent="0.2"/>
    <row r="323" s="122" customFormat="1" ht="12.75" x14ac:dyDescent="0.2"/>
    <row r="324" s="122" customFormat="1" ht="12.75" x14ac:dyDescent="0.2"/>
    <row r="325" s="122" customFormat="1" ht="12.75" x14ac:dyDescent="0.2"/>
    <row r="326" s="122" customFormat="1" ht="12.75" x14ac:dyDescent="0.2"/>
    <row r="327" s="122" customFormat="1" ht="12.75" x14ac:dyDescent="0.2"/>
    <row r="328" s="122" customFormat="1" ht="12.75" x14ac:dyDescent="0.2"/>
    <row r="329" s="122" customFormat="1" ht="12.75" x14ac:dyDescent="0.2"/>
    <row r="330" s="122" customFormat="1" ht="12.75" x14ac:dyDescent="0.2"/>
    <row r="331" s="122" customFormat="1" ht="12.75" x14ac:dyDescent="0.2"/>
    <row r="332" s="122" customFormat="1" ht="12.75" x14ac:dyDescent="0.2"/>
    <row r="333" s="122" customFormat="1" ht="12.75" x14ac:dyDescent="0.2"/>
    <row r="334" s="122" customFormat="1" ht="12.75" x14ac:dyDescent="0.2"/>
    <row r="335" s="122" customFormat="1" ht="12.75" x14ac:dyDescent="0.2"/>
    <row r="336" s="122" customFormat="1" ht="12.75" x14ac:dyDescent="0.2"/>
    <row r="337" s="122" customFormat="1" ht="12.75" x14ac:dyDescent="0.2"/>
    <row r="338" s="122" customFormat="1" ht="12.75" x14ac:dyDescent="0.2"/>
    <row r="339" s="122" customFormat="1" ht="12.75" x14ac:dyDescent="0.2"/>
    <row r="340" s="122" customFormat="1" ht="12.75" x14ac:dyDescent="0.2"/>
    <row r="341" s="122" customFormat="1" ht="12.75" x14ac:dyDescent="0.2"/>
    <row r="342" s="122" customFormat="1" ht="12.75" x14ac:dyDescent="0.2"/>
    <row r="343" s="122" customFormat="1" ht="12.75" x14ac:dyDescent="0.2"/>
    <row r="344" s="122" customFormat="1" ht="12.75" x14ac:dyDescent="0.2"/>
    <row r="345" s="122" customFormat="1" ht="12.75" x14ac:dyDescent="0.2"/>
    <row r="346" s="122" customFormat="1" ht="12.75" x14ac:dyDescent="0.2"/>
    <row r="347" s="122" customFormat="1" ht="12.75" x14ac:dyDescent="0.2"/>
    <row r="348" s="122" customFormat="1" ht="12.75" x14ac:dyDescent="0.2"/>
    <row r="349" s="122" customFormat="1" ht="12.75" x14ac:dyDescent="0.2"/>
    <row r="350" s="122" customFormat="1" ht="12.75" x14ac:dyDescent="0.2"/>
    <row r="351" s="122" customFormat="1" ht="12.75" x14ac:dyDescent="0.2"/>
    <row r="352" s="122" customFormat="1" ht="12.75" x14ac:dyDescent="0.2"/>
    <row r="353" s="122" customFormat="1" ht="12.75" x14ac:dyDescent="0.2"/>
    <row r="354" s="122" customFormat="1" ht="12.75" x14ac:dyDescent="0.2"/>
    <row r="355" s="122" customFormat="1" ht="12.75" x14ac:dyDescent="0.2"/>
    <row r="356" s="122" customFormat="1" ht="12.75" x14ac:dyDescent="0.2"/>
    <row r="357" s="122" customFormat="1" ht="12.75" x14ac:dyDescent="0.2"/>
    <row r="358" s="122" customFormat="1" ht="12.75" x14ac:dyDescent="0.2"/>
    <row r="359" s="122" customFormat="1" ht="12.75" x14ac:dyDescent="0.2"/>
    <row r="360" s="122" customFormat="1" ht="12.75" x14ac:dyDescent="0.2"/>
    <row r="361" s="122" customFormat="1" ht="12.75" x14ac:dyDescent="0.2"/>
    <row r="362" s="122" customFormat="1" ht="12.75" x14ac:dyDescent="0.2"/>
    <row r="363" s="122" customFormat="1" ht="12.75" x14ac:dyDescent="0.2"/>
    <row r="364" s="122" customFormat="1" ht="12.75" x14ac:dyDescent="0.2"/>
    <row r="365" s="122" customFormat="1" ht="12.75" x14ac:dyDescent="0.2"/>
    <row r="366" s="122" customFormat="1" ht="12.75" x14ac:dyDescent="0.2"/>
    <row r="367" s="122" customFormat="1" ht="12.75" x14ac:dyDescent="0.2"/>
    <row r="368" s="122" customFormat="1" ht="12.75" x14ac:dyDescent="0.2"/>
    <row r="369" s="122" customFormat="1" ht="12.75" x14ac:dyDescent="0.2"/>
    <row r="370" s="122" customFormat="1" ht="12.75" x14ac:dyDescent="0.2"/>
    <row r="371" s="122" customFormat="1" ht="12.75" x14ac:dyDescent="0.2"/>
    <row r="372" s="122" customFormat="1" ht="12.75" x14ac:dyDescent="0.2"/>
    <row r="373" s="122" customFormat="1" ht="12.75" x14ac:dyDescent="0.2"/>
    <row r="374" s="122" customFormat="1" ht="12.75" x14ac:dyDescent="0.2"/>
    <row r="375" s="122" customFormat="1" ht="12.75" x14ac:dyDescent="0.2"/>
    <row r="376" s="122" customFormat="1" ht="12.75" x14ac:dyDescent="0.2"/>
    <row r="377" s="122" customFormat="1" ht="12.75" x14ac:dyDescent="0.2"/>
    <row r="378" s="122" customFormat="1" ht="12.75" x14ac:dyDescent="0.2"/>
    <row r="379" s="122" customFormat="1" ht="12.75" x14ac:dyDescent="0.2"/>
    <row r="380" s="122" customFormat="1" ht="12.75" x14ac:dyDescent="0.2"/>
    <row r="381" s="122" customFormat="1" ht="12.75" x14ac:dyDescent="0.2"/>
    <row r="382" s="122" customFormat="1" ht="12.75" x14ac:dyDescent="0.2"/>
    <row r="383" s="122" customFormat="1" ht="12.75" x14ac:dyDescent="0.2"/>
    <row r="384" s="122" customFormat="1" ht="12.75" x14ac:dyDescent="0.2"/>
    <row r="385" s="122" customFormat="1" ht="12.75" x14ac:dyDescent="0.2"/>
    <row r="386" s="122" customFormat="1" ht="12.75" x14ac:dyDescent="0.2"/>
    <row r="387" s="122" customFormat="1" ht="12.75" x14ac:dyDescent="0.2"/>
    <row r="388" s="122" customFormat="1" ht="12.75" x14ac:dyDescent="0.2"/>
    <row r="389" s="122" customFormat="1" ht="12.75" x14ac:dyDescent="0.2"/>
    <row r="390" s="122" customFormat="1" ht="12.75" x14ac:dyDescent="0.2"/>
    <row r="391" s="122" customFormat="1" ht="12.75" x14ac:dyDescent="0.2"/>
    <row r="392" s="122" customFormat="1" ht="12.75" x14ac:dyDescent="0.2"/>
    <row r="393" s="122" customFormat="1" ht="12.75" x14ac:dyDescent="0.2"/>
    <row r="394" s="122" customFormat="1" ht="12.75" x14ac:dyDescent="0.2"/>
    <row r="395" s="122" customFormat="1" ht="12.75" x14ac:dyDescent="0.2"/>
    <row r="396" s="122" customFormat="1" ht="12.75" x14ac:dyDescent="0.2"/>
    <row r="397" s="122" customFormat="1" ht="12.75" x14ac:dyDescent="0.2"/>
    <row r="398" s="122" customFormat="1" ht="12.75" x14ac:dyDescent="0.2"/>
    <row r="399" s="122" customFormat="1" ht="12.75" x14ac:dyDescent="0.2"/>
    <row r="400" s="122" customFormat="1" ht="12.75" x14ac:dyDescent="0.2"/>
    <row r="401" s="122" customFormat="1" ht="12.75" x14ac:dyDescent="0.2"/>
    <row r="402" s="122" customFormat="1" ht="12.75" x14ac:dyDescent="0.2"/>
    <row r="403" s="122" customFormat="1" ht="12.75" x14ac:dyDescent="0.2"/>
    <row r="404" s="122" customFormat="1" ht="12.75" x14ac:dyDescent="0.2"/>
    <row r="405" s="122" customFormat="1" ht="12.75" x14ac:dyDescent="0.2"/>
    <row r="406" s="122" customFormat="1" ht="12.75" x14ac:dyDescent="0.2"/>
    <row r="407" s="122" customFormat="1" ht="12.75" x14ac:dyDescent="0.2"/>
    <row r="408" s="122" customFormat="1" ht="12.75" x14ac:dyDescent="0.2"/>
    <row r="409" s="122" customFormat="1" ht="12.75" x14ac:dyDescent="0.2"/>
    <row r="410" s="122" customFormat="1" ht="12.75" x14ac:dyDescent="0.2"/>
    <row r="411" s="122" customFormat="1" ht="12.75" x14ac:dyDescent="0.2"/>
    <row r="412" s="122" customFormat="1" ht="12.75" x14ac:dyDescent="0.2"/>
    <row r="413" s="122" customFormat="1" ht="12.75" x14ac:dyDescent="0.2"/>
    <row r="414" s="122" customFormat="1" ht="12.75" x14ac:dyDescent="0.2"/>
    <row r="415" s="122" customFormat="1" ht="12.75" x14ac:dyDescent="0.2"/>
    <row r="416" s="122" customFormat="1" ht="12.75" x14ac:dyDescent="0.2"/>
    <row r="417" s="122" customFormat="1" ht="12.75" x14ac:dyDescent="0.2"/>
    <row r="418" s="122" customFormat="1" ht="12.75" x14ac:dyDescent="0.2"/>
    <row r="419" s="122" customFormat="1" ht="12.75" x14ac:dyDescent="0.2"/>
    <row r="420" s="122" customFormat="1" ht="12.75" x14ac:dyDescent="0.2"/>
    <row r="421" s="122" customFormat="1" ht="12.75" x14ac:dyDescent="0.2"/>
    <row r="422" s="122" customFormat="1" ht="12.75" x14ac:dyDescent="0.2"/>
    <row r="423" s="122" customFormat="1" ht="12.75" x14ac:dyDescent="0.2"/>
    <row r="424" s="122" customFormat="1" ht="12.75" x14ac:dyDescent="0.2"/>
    <row r="425" s="122" customFormat="1" ht="12.75" x14ac:dyDescent="0.2"/>
    <row r="426" s="122" customFormat="1" ht="12.75" x14ac:dyDescent="0.2"/>
    <row r="427" s="122" customFormat="1" ht="12.75" x14ac:dyDescent="0.2"/>
    <row r="428" s="122" customFormat="1" ht="12.75" x14ac:dyDescent="0.2"/>
    <row r="429" s="122" customFormat="1" ht="12.75" x14ac:dyDescent="0.2"/>
    <row r="430" s="122" customFormat="1" ht="12.75" x14ac:dyDescent="0.2"/>
    <row r="431" s="122" customFormat="1" ht="12.75" x14ac:dyDescent="0.2"/>
    <row r="432" s="122" customFormat="1" ht="12.75" x14ac:dyDescent="0.2"/>
    <row r="433" s="122" customFormat="1" ht="12.75" x14ac:dyDescent="0.2"/>
    <row r="434" s="122" customFormat="1" ht="12.75" x14ac:dyDescent="0.2"/>
    <row r="435" s="122" customFormat="1" ht="12.75" x14ac:dyDescent="0.2"/>
    <row r="436" s="122" customFormat="1" ht="12.75" x14ac:dyDescent="0.2"/>
    <row r="437" s="122" customFormat="1" ht="12.75" x14ac:dyDescent="0.2"/>
    <row r="438" s="122" customFormat="1" ht="12.75" x14ac:dyDescent="0.2"/>
    <row r="439" s="122" customFormat="1" ht="12.75" x14ac:dyDescent="0.2"/>
    <row r="440" s="122" customFormat="1" ht="12.75" x14ac:dyDescent="0.2"/>
    <row r="441" s="122" customFormat="1" ht="12.75" x14ac:dyDescent="0.2"/>
    <row r="442" s="122" customFormat="1" ht="12.75" x14ac:dyDescent="0.2"/>
    <row r="443" s="122" customFormat="1" ht="12.75" x14ac:dyDescent="0.2"/>
    <row r="444" s="122" customFormat="1" ht="12.75" x14ac:dyDescent="0.2"/>
    <row r="445" s="122" customFormat="1" ht="12.75" x14ac:dyDescent="0.2"/>
    <row r="446" s="122" customFormat="1" ht="12.75" x14ac:dyDescent="0.2"/>
    <row r="447" s="122" customFormat="1" ht="12.75" x14ac:dyDescent="0.2"/>
    <row r="448" s="122" customFormat="1" ht="12.75" x14ac:dyDescent="0.2"/>
    <row r="449" s="122" customFormat="1" ht="12.75" x14ac:dyDescent="0.2"/>
    <row r="450" s="122" customFormat="1" ht="12.75" x14ac:dyDescent="0.2"/>
    <row r="451" s="122" customFormat="1" ht="12.75" x14ac:dyDescent="0.2"/>
    <row r="452" s="122" customFormat="1" ht="12.75" x14ac:dyDescent="0.2"/>
    <row r="453" s="122" customFormat="1" ht="12.75" x14ac:dyDescent="0.2"/>
    <row r="454" s="122" customFormat="1" ht="12.75" x14ac:dyDescent="0.2"/>
    <row r="455" s="122" customFormat="1" ht="12.75" x14ac:dyDescent="0.2"/>
    <row r="456" s="122" customFormat="1" ht="12.75" x14ac:dyDescent="0.2"/>
    <row r="457" s="122" customFormat="1" ht="12.75" x14ac:dyDescent="0.2"/>
    <row r="458" s="122" customFormat="1" ht="12.75" x14ac:dyDescent="0.2"/>
    <row r="459" s="122" customFormat="1" ht="12.75" x14ac:dyDescent="0.2"/>
    <row r="460" s="122" customFormat="1" ht="12.75" x14ac:dyDescent="0.2"/>
    <row r="461" s="122" customFormat="1" ht="12.75" x14ac:dyDescent="0.2"/>
    <row r="462" s="122" customFormat="1" ht="12.75" x14ac:dyDescent="0.2"/>
    <row r="463" s="122" customFormat="1" ht="12.75" x14ac:dyDescent="0.2"/>
    <row r="464" s="122" customFormat="1" ht="12.75" x14ac:dyDescent="0.2"/>
    <row r="465" s="122" customFormat="1" ht="12.75" x14ac:dyDescent="0.2"/>
    <row r="466" s="122" customFormat="1" ht="12.75" x14ac:dyDescent="0.2"/>
    <row r="467" s="122" customFormat="1" ht="12.75" x14ac:dyDescent="0.2"/>
    <row r="468" s="122" customFormat="1" ht="12.75" x14ac:dyDescent="0.2"/>
    <row r="469" s="122" customFormat="1" ht="12.75" x14ac:dyDescent="0.2"/>
    <row r="470" s="122" customFormat="1" ht="12.75" x14ac:dyDescent="0.2"/>
    <row r="471" s="122" customFormat="1" ht="12.75" x14ac:dyDescent="0.2"/>
    <row r="472" s="122" customFormat="1" ht="12.75" x14ac:dyDescent="0.2"/>
    <row r="473" s="122" customFormat="1" ht="12.75" x14ac:dyDescent="0.2"/>
    <row r="474" s="122" customFormat="1" ht="12.75" x14ac:dyDescent="0.2"/>
    <row r="475" s="122" customFormat="1" ht="12.75" x14ac:dyDescent="0.2"/>
    <row r="476" s="122" customFormat="1" ht="12.75" x14ac:dyDescent="0.2"/>
    <row r="477" s="122" customFormat="1" ht="12.75" x14ac:dyDescent="0.2"/>
    <row r="478" s="122" customFormat="1" ht="12.75" x14ac:dyDescent="0.2"/>
    <row r="479" s="122" customFormat="1" ht="12.75" x14ac:dyDescent="0.2"/>
    <row r="480" s="122" customFormat="1" ht="12.75" x14ac:dyDescent="0.2"/>
    <row r="481" s="122" customFormat="1" ht="12.75" x14ac:dyDescent="0.2"/>
    <row r="482" s="122" customFormat="1" ht="12.75" x14ac:dyDescent="0.2"/>
    <row r="483" s="122" customFormat="1" ht="12.75" x14ac:dyDescent="0.2"/>
    <row r="484" s="122" customFormat="1" ht="12.75" x14ac:dyDescent="0.2"/>
    <row r="485" s="122" customFormat="1" ht="12.75" x14ac:dyDescent="0.2"/>
    <row r="486" s="122" customFormat="1" ht="12.75" x14ac:dyDescent="0.2"/>
    <row r="487" s="122" customFormat="1" ht="12.75" x14ac:dyDescent="0.2"/>
    <row r="488" s="122" customFormat="1" ht="12.75" x14ac:dyDescent="0.2"/>
    <row r="489" s="122" customFormat="1" ht="12.75" x14ac:dyDescent="0.2"/>
    <row r="490" s="122" customFormat="1" ht="12.75" x14ac:dyDescent="0.2"/>
    <row r="491" s="122" customFormat="1" ht="12.75" x14ac:dyDescent="0.2"/>
    <row r="492" s="122" customFormat="1" ht="12.75" x14ac:dyDescent="0.2"/>
    <row r="493" s="122" customFormat="1" ht="12.75" x14ac:dyDescent="0.2"/>
    <row r="494" s="122" customFormat="1" ht="12.75" x14ac:dyDescent="0.2"/>
    <row r="495" s="122" customFormat="1" ht="12.75" x14ac:dyDescent="0.2"/>
    <row r="496" s="122" customFormat="1" ht="12.75" x14ac:dyDescent="0.2"/>
    <row r="497" s="122" customFormat="1" ht="12.75" x14ac:dyDescent="0.2"/>
    <row r="498" s="122" customFormat="1" ht="12.75" x14ac:dyDescent="0.2"/>
    <row r="499" s="122" customFormat="1" ht="12.75" x14ac:dyDescent="0.2"/>
    <row r="500" s="122" customFormat="1" ht="12.75" x14ac:dyDescent="0.2"/>
    <row r="501" s="122" customFormat="1" ht="12.75" x14ac:dyDescent="0.2"/>
    <row r="502" s="122" customFormat="1" ht="12.75" x14ac:dyDescent="0.2"/>
    <row r="503" s="122" customFormat="1" ht="12.75" x14ac:dyDescent="0.2"/>
    <row r="504" s="122" customFormat="1" ht="12.75" x14ac:dyDescent="0.2"/>
    <row r="505" s="122" customFormat="1" ht="12.75" x14ac:dyDescent="0.2"/>
    <row r="506" s="122" customFormat="1" ht="12.75" x14ac:dyDescent="0.2"/>
    <row r="507" s="122" customFormat="1" ht="12.75" x14ac:dyDescent="0.2"/>
    <row r="508" s="122" customFormat="1" ht="12.75" x14ac:dyDescent="0.2"/>
    <row r="509" s="122" customFormat="1" ht="12.75" x14ac:dyDescent="0.2"/>
    <row r="510" s="122" customFormat="1" ht="12.75" x14ac:dyDescent="0.2"/>
    <row r="511" s="122" customFormat="1" ht="12.75" x14ac:dyDescent="0.2"/>
    <row r="512" s="122" customFormat="1" ht="12.75" x14ac:dyDescent="0.2"/>
    <row r="513" s="122" customFormat="1" ht="12.75" x14ac:dyDescent="0.2"/>
    <row r="514" s="122" customFormat="1" ht="12.75" x14ac:dyDescent="0.2"/>
    <row r="515" s="122" customFormat="1" ht="12.75" x14ac:dyDescent="0.2"/>
    <row r="516" s="122" customFormat="1" ht="12.75" x14ac:dyDescent="0.2"/>
    <row r="517" s="122" customFormat="1" ht="12.75" x14ac:dyDescent="0.2"/>
    <row r="518" s="122" customFormat="1" ht="12.75" x14ac:dyDescent="0.2"/>
    <row r="519" s="122" customFormat="1" ht="12.75" x14ac:dyDescent="0.2"/>
    <row r="520" s="122" customFormat="1" ht="12.75" x14ac:dyDescent="0.2"/>
    <row r="521" s="122" customFormat="1" ht="12.75" x14ac:dyDescent="0.2"/>
    <row r="522" s="122" customFormat="1" ht="12.75" x14ac:dyDescent="0.2"/>
    <row r="523" s="122" customFormat="1" ht="12.75" x14ac:dyDescent="0.2"/>
    <row r="524" s="122" customFormat="1" ht="12.75" x14ac:dyDescent="0.2"/>
    <row r="525" s="122" customFormat="1" ht="12.75" x14ac:dyDescent="0.2"/>
    <row r="526" s="122" customFormat="1" ht="12.75" x14ac:dyDescent="0.2"/>
    <row r="527" s="122" customFormat="1" ht="12.75" x14ac:dyDescent="0.2"/>
    <row r="528" s="122" customFormat="1" ht="12.75" x14ac:dyDescent="0.2"/>
    <row r="529" s="122" customFormat="1" ht="12.75" x14ac:dyDescent="0.2"/>
    <row r="530" s="122" customFormat="1" ht="12.75" x14ac:dyDescent="0.2"/>
    <row r="531" s="122" customFormat="1" ht="12.75" x14ac:dyDescent="0.2"/>
    <row r="532" s="122" customFormat="1" ht="12.75" x14ac:dyDescent="0.2"/>
    <row r="533" s="122" customFormat="1" ht="12.75" x14ac:dyDescent="0.2"/>
    <row r="534" s="122" customFormat="1" ht="12.75" x14ac:dyDescent="0.2"/>
    <row r="535" s="122" customFormat="1" ht="12.75" x14ac:dyDescent="0.2"/>
    <row r="536" s="122" customFormat="1" ht="12.75" x14ac:dyDescent="0.2"/>
    <row r="537" s="122" customFormat="1" ht="12.75" x14ac:dyDescent="0.2"/>
    <row r="538" s="122" customFormat="1" ht="12.75" x14ac:dyDescent="0.2"/>
    <row r="539" s="122" customFormat="1" ht="12.75" x14ac:dyDescent="0.2"/>
    <row r="540" s="122" customFormat="1" ht="12.75" x14ac:dyDescent="0.2"/>
    <row r="541" s="122" customFormat="1" ht="12.75" x14ac:dyDescent="0.2"/>
    <row r="542" s="122" customFormat="1" ht="12.75" x14ac:dyDescent="0.2"/>
    <row r="543" s="122" customFormat="1" ht="12.75" x14ac:dyDescent="0.2"/>
    <row r="544" s="122" customFormat="1" ht="12.75" x14ac:dyDescent="0.2"/>
    <row r="545" s="122" customFormat="1" ht="12.75" x14ac:dyDescent="0.2"/>
    <row r="546" s="122" customFormat="1" ht="12.75" x14ac:dyDescent="0.2"/>
    <row r="547" s="122" customFormat="1" ht="12.75" x14ac:dyDescent="0.2"/>
    <row r="548" s="122" customFormat="1" ht="12.75" x14ac:dyDescent="0.2"/>
    <row r="549" s="122" customFormat="1" ht="12.75" x14ac:dyDescent="0.2"/>
    <row r="550" s="122" customFormat="1" ht="12.75" x14ac:dyDescent="0.2"/>
    <row r="551" s="122" customFormat="1" ht="12.75" x14ac:dyDescent="0.2"/>
    <row r="552" s="122" customFormat="1" ht="12.75" x14ac:dyDescent="0.2"/>
    <row r="553" s="122" customFormat="1" ht="12.75" x14ac:dyDescent="0.2"/>
    <row r="554" s="122" customFormat="1" ht="12.75" x14ac:dyDescent="0.2"/>
    <row r="555" s="122" customFormat="1" ht="12.75" x14ac:dyDescent="0.2"/>
    <row r="556" s="122" customFormat="1" ht="12.75" x14ac:dyDescent="0.2"/>
    <row r="557" s="122" customFormat="1" ht="12.75" x14ac:dyDescent="0.2"/>
    <row r="558" s="122" customFormat="1" ht="12.75" x14ac:dyDescent="0.2"/>
    <row r="559" s="122" customFormat="1" ht="12.75" x14ac:dyDescent="0.2"/>
    <row r="560" s="122" customFormat="1" ht="12.75" x14ac:dyDescent="0.2"/>
    <row r="561" s="122" customFormat="1" ht="12.75" x14ac:dyDescent="0.2"/>
    <row r="562" s="122" customFormat="1" ht="12.75" x14ac:dyDescent="0.2"/>
    <row r="563" s="122" customFormat="1" ht="12.75" x14ac:dyDescent="0.2"/>
    <row r="564" s="122" customFormat="1" ht="12.75" x14ac:dyDescent="0.2"/>
    <row r="565" s="122" customFormat="1" ht="12.75" x14ac:dyDescent="0.2"/>
    <row r="566" s="122" customFormat="1" ht="12.75" x14ac:dyDescent="0.2"/>
    <row r="567" s="122" customFormat="1" ht="12.75" x14ac:dyDescent="0.2"/>
    <row r="568" s="122" customFormat="1" ht="12.75" x14ac:dyDescent="0.2"/>
    <row r="569" s="122" customFormat="1" ht="12.75" x14ac:dyDescent="0.2"/>
    <row r="570" s="122" customFormat="1" ht="12.75" x14ac:dyDescent="0.2"/>
    <row r="571" s="122" customFormat="1" ht="12.75" x14ac:dyDescent="0.2"/>
    <row r="572" s="122" customFormat="1" ht="12.75" x14ac:dyDescent="0.2"/>
    <row r="573" s="122" customFormat="1" ht="12.75" x14ac:dyDescent="0.2"/>
    <row r="574" s="122" customFormat="1" ht="12.75" x14ac:dyDescent="0.2"/>
    <row r="575" s="122" customFormat="1" ht="12.75" x14ac:dyDescent="0.2"/>
    <row r="576" s="122" customFormat="1" ht="12.75" x14ac:dyDescent="0.2"/>
    <row r="577" s="122" customFormat="1" ht="12.75" x14ac:dyDescent="0.2"/>
    <row r="578" s="122" customFormat="1" ht="12.75" x14ac:dyDescent="0.2"/>
    <row r="579" s="122" customFormat="1" ht="12.75" x14ac:dyDescent="0.2"/>
    <row r="580" s="122" customFormat="1" ht="12.75" x14ac:dyDescent="0.2"/>
    <row r="581" s="122" customFormat="1" ht="12.75" x14ac:dyDescent="0.2"/>
    <row r="582" s="122" customFormat="1" ht="12.75" x14ac:dyDescent="0.2"/>
    <row r="583" s="122" customFormat="1" ht="12.75" x14ac:dyDescent="0.2"/>
    <row r="584" s="122" customFormat="1" ht="12.75" x14ac:dyDescent="0.2"/>
    <row r="585" s="122" customFormat="1" ht="12.75" x14ac:dyDescent="0.2"/>
    <row r="586" s="122" customFormat="1" ht="12.75" x14ac:dyDescent="0.2"/>
    <row r="587" s="122" customFormat="1" ht="12.75" x14ac:dyDescent="0.2"/>
    <row r="588" s="122" customFormat="1" ht="12.75" x14ac:dyDescent="0.2"/>
    <row r="589" s="122" customFormat="1" ht="12.75" x14ac:dyDescent="0.2"/>
    <row r="590" s="122" customFormat="1" ht="12.75" x14ac:dyDescent="0.2"/>
    <row r="591" s="122" customFormat="1" ht="12.75" x14ac:dyDescent="0.2"/>
    <row r="592" s="122" customFormat="1" ht="12.75" x14ac:dyDescent="0.2"/>
    <row r="593" s="122" customFormat="1" ht="12.75" x14ac:dyDescent="0.2"/>
    <row r="594" s="122" customFormat="1" ht="12.75" x14ac:dyDescent="0.2"/>
    <row r="595" s="122" customFormat="1" ht="12.75" x14ac:dyDescent="0.2"/>
    <row r="596" s="122" customFormat="1" ht="12.75" x14ac:dyDescent="0.2"/>
    <row r="597" s="122" customFormat="1" ht="12.75" x14ac:dyDescent="0.2"/>
    <row r="598" s="122" customFormat="1" ht="12.75" x14ac:dyDescent="0.2"/>
    <row r="599" s="122" customFormat="1" ht="12.75" x14ac:dyDescent="0.2"/>
    <row r="600" s="122" customFormat="1" ht="12.75" x14ac:dyDescent="0.2"/>
    <row r="601" s="122" customFormat="1" ht="12.75" x14ac:dyDescent="0.2"/>
    <row r="602" s="122" customFormat="1" ht="12.75" x14ac:dyDescent="0.2"/>
    <row r="603" s="122" customFormat="1" ht="12.75" x14ac:dyDescent="0.2"/>
    <row r="604" s="122" customFormat="1" ht="12.75" x14ac:dyDescent="0.2"/>
    <row r="605" s="122" customFormat="1" ht="12.75" x14ac:dyDescent="0.2"/>
    <row r="606" s="122" customFormat="1" ht="12.75" x14ac:dyDescent="0.2"/>
    <row r="607" s="122" customFormat="1" ht="12.75" x14ac:dyDescent="0.2"/>
    <row r="608" s="122" customFormat="1" ht="12.75" x14ac:dyDescent="0.2"/>
    <row r="609" s="122" customFormat="1" ht="12.75" x14ac:dyDescent="0.2"/>
    <row r="610" s="122" customFormat="1" ht="12.75" x14ac:dyDescent="0.2"/>
    <row r="611" s="122" customFormat="1" ht="12.75" x14ac:dyDescent="0.2"/>
    <row r="612" s="122" customFormat="1" ht="12.75" x14ac:dyDescent="0.2"/>
    <row r="613" s="122" customFormat="1" ht="12.75" x14ac:dyDescent="0.2"/>
    <row r="614" s="122" customFormat="1" ht="12.75" x14ac:dyDescent="0.2"/>
    <row r="615" s="122" customFormat="1" ht="12.75" x14ac:dyDescent="0.2"/>
    <row r="616" s="122" customFormat="1" ht="12.75" x14ac:dyDescent="0.2"/>
    <row r="617" s="122" customFormat="1" ht="12.75" x14ac:dyDescent="0.2"/>
    <row r="618" s="122" customFormat="1" ht="12.75" x14ac:dyDescent="0.2"/>
    <row r="619" s="122" customFormat="1" ht="12.75" x14ac:dyDescent="0.2"/>
    <row r="620" s="122" customFormat="1" ht="12.75" x14ac:dyDescent="0.2"/>
    <row r="621" s="122" customFormat="1" ht="12.75" x14ac:dyDescent="0.2"/>
    <row r="622" s="122" customFormat="1" ht="12.75" x14ac:dyDescent="0.2"/>
    <row r="623" s="122" customFormat="1" ht="12.75" x14ac:dyDescent="0.2"/>
    <row r="624" s="122" customFormat="1" ht="12.75" x14ac:dyDescent="0.2"/>
    <row r="625" s="122" customFormat="1" ht="12.75" x14ac:dyDescent="0.2"/>
    <row r="626" s="122" customFormat="1" ht="12.75" x14ac:dyDescent="0.2"/>
    <row r="627" s="122" customFormat="1" ht="12.75" x14ac:dyDescent="0.2"/>
    <row r="628" s="122" customFormat="1" ht="12.75" x14ac:dyDescent="0.2"/>
    <row r="629" s="122" customFormat="1" ht="12.75" x14ac:dyDescent="0.2"/>
    <row r="630" s="122" customFormat="1" ht="12.75" x14ac:dyDescent="0.2"/>
    <row r="631" s="122" customFormat="1" ht="12.75" x14ac:dyDescent="0.2"/>
    <row r="632" s="122" customFormat="1" ht="12.75" x14ac:dyDescent="0.2"/>
    <row r="633" s="122" customFormat="1" ht="12.75" x14ac:dyDescent="0.2"/>
    <row r="634" s="122" customFormat="1" ht="12.75" x14ac:dyDescent="0.2"/>
    <row r="635" s="122" customFormat="1" ht="12.75" x14ac:dyDescent="0.2"/>
    <row r="636" s="122" customFormat="1" ht="12.75" x14ac:dyDescent="0.2"/>
    <row r="637" s="122" customFormat="1" ht="12.75" x14ac:dyDescent="0.2"/>
    <row r="638" s="122" customFormat="1" ht="12.75" x14ac:dyDescent="0.2"/>
    <row r="639" s="122" customFormat="1" ht="12.75" x14ac:dyDescent="0.2"/>
    <row r="640" s="122" customFormat="1" ht="12.75" x14ac:dyDescent="0.2"/>
    <row r="641" s="122" customFormat="1" ht="12.75" x14ac:dyDescent="0.2"/>
    <row r="642" s="122" customFormat="1" ht="12.75" x14ac:dyDescent="0.2"/>
    <row r="643" s="122" customFormat="1" ht="12.75" x14ac:dyDescent="0.2"/>
    <row r="644" s="122" customFormat="1" ht="12.75" x14ac:dyDescent="0.2"/>
    <row r="645" s="122" customFormat="1" ht="12.75" x14ac:dyDescent="0.2"/>
    <row r="646" s="122" customFormat="1" ht="12.75" x14ac:dyDescent="0.2"/>
    <row r="647" s="122" customFormat="1" ht="12.75" x14ac:dyDescent="0.2"/>
    <row r="648" s="122" customFormat="1" ht="12.75" x14ac:dyDescent="0.2"/>
    <row r="649" s="122" customFormat="1" ht="12.75" x14ac:dyDescent="0.2"/>
    <row r="650" s="122" customFormat="1" ht="12.75" x14ac:dyDescent="0.2"/>
    <row r="651" s="122" customFormat="1" ht="12.75" x14ac:dyDescent="0.2"/>
    <row r="652" s="122" customFormat="1" ht="12.75" x14ac:dyDescent="0.2"/>
    <row r="653" s="122" customFormat="1" ht="12.75" x14ac:dyDescent="0.2"/>
    <row r="654" s="122" customFormat="1" ht="12.75" x14ac:dyDescent="0.2"/>
    <row r="655" s="122" customFormat="1" ht="12.75" x14ac:dyDescent="0.2"/>
    <row r="656" s="122" customFormat="1" ht="12.75" x14ac:dyDescent="0.2"/>
    <row r="657" s="122" customFormat="1" ht="12.75" x14ac:dyDescent="0.2"/>
    <row r="658" s="122" customFormat="1" ht="12.75" x14ac:dyDescent="0.2"/>
    <row r="659" s="122" customFormat="1" ht="12.75" x14ac:dyDescent="0.2"/>
    <row r="660" s="122" customFormat="1" ht="12.75" x14ac:dyDescent="0.2"/>
    <row r="661" s="122" customFormat="1" ht="12.75" x14ac:dyDescent="0.2"/>
    <row r="662" s="122" customFormat="1" ht="12.75" x14ac:dyDescent="0.2"/>
    <row r="663" s="122" customFormat="1" ht="12.75" x14ac:dyDescent="0.2"/>
    <row r="664" s="122" customFormat="1" ht="12.75" x14ac:dyDescent="0.2"/>
    <row r="665" s="122" customFormat="1" ht="12.75" x14ac:dyDescent="0.2"/>
    <row r="666" s="122" customFormat="1" ht="12.75" x14ac:dyDescent="0.2"/>
    <row r="667" s="122" customFormat="1" ht="12.75" x14ac:dyDescent="0.2"/>
    <row r="668" s="122" customFormat="1" ht="12.75" x14ac:dyDescent="0.2"/>
    <row r="669" s="122" customFormat="1" ht="12.75" x14ac:dyDescent="0.2"/>
    <row r="670" s="122" customFormat="1" ht="12.75" x14ac:dyDescent="0.2"/>
    <row r="671" s="122" customFormat="1" ht="12.75" x14ac:dyDescent="0.2"/>
    <row r="672" s="122" customFormat="1" ht="12.75" x14ac:dyDescent="0.2"/>
    <row r="673" s="122" customFormat="1" ht="12.75" x14ac:dyDescent="0.2"/>
    <row r="674" s="122" customFormat="1" ht="12.75" x14ac:dyDescent="0.2"/>
    <row r="675" s="122" customFormat="1" ht="12.75" x14ac:dyDescent="0.2"/>
    <row r="676" s="122" customFormat="1" ht="12.75" x14ac:dyDescent="0.2"/>
    <row r="677" s="122" customFormat="1" ht="12.75" x14ac:dyDescent="0.2"/>
    <row r="678" s="122" customFormat="1" ht="12.75" x14ac:dyDescent="0.2"/>
    <row r="679" s="122" customFormat="1" ht="12.75" x14ac:dyDescent="0.2"/>
    <row r="680" s="122" customFormat="1" ht="12.75" x14ac:dyDescent="0.2"/>
    <row r="681" s="122" customFormat="1" ht="12.75" x14ac:dyDescent="0.2"/>
    <row r="682" s="122" customFormat="1" ht="12.75" x14ac:dyDescent="0.2"/>
    <row r="683" s="122" customFormat="1" ht="12.75" x14ac:dyDescent="0.2"/>
    <row r="684" s="122" customFormat="1" ht="12.75" x14ac:dyDescent="0.2"/>
    <row r="685" s="122" customFormat="1" ht="12.75" x14ac:dyDescent="0.2"/>
    <row r="686" s="122" customFormat="1" ht="12.75" x14ac:dyDescent="0.2"/>
    <row r="687" s="122" customFormat="1" ht="12.75" x14ac:dyDescent="0.2"/>
    <row r="688" s="122" customFormat="1" ht="12.75" x14ac:dyDescent="0.2"/>
    <row r="689" s="122" customFormat="1" ht="12.75" x14ac:dyDescent="0.2"/>
    <row r="690" s="122" customFormat="1" ht="12.75" x14ac:dyDescent="0.2"/>
    <row r="691" s="122" customFormat="1" ht="12.75" x14ac:dyDescent="0.2"/>
    <row r="692" s="122" customFormat="1" ht="12.75" x14ac:dyDescent="0.2"/>
    <row r="693" s="122" customFormat="1" ht="12.75" x14ac:dyDescent="0.2"/>
    <row r="694" s="122" customFormat="1" ht="12.75" x14ac:dyDescent="0.2"/>
    <row r="695" s="122" customFormat="1" ht="12.75" x14ac:dyDescent="0.2"/>
    <row r="696" s="122" customFormat="1" ht="12.75" x14ac:dyDescent="0.2"/>
    <row r="697" s="122" customFormat="1" ht="12.75" x14ac:dyDescent="0.2"/>
    <row r="698" s="122" customFormat="1" ht="12.75" x14ac:dyDescent="0.2"/>
    <row r="699" s="122" customFormat="1" ht="12.75" x14ac:dyDescent="0.2"/>
    <row r="700" s="122" customFormat="1" ht="12.75" x14ac:dyDescent="0.2"/>
    <row r="701" s="122" customFormat="1" ht="12.75" x14ac:dyDescent="0.2"/>
    <row r="702" s="122" customFormat="1" ht="12.75" x14ac:dyDescent="0.2"/>
    <row r="703" s="122" customFormat="1" ht="12.75" x14ac:dyDescent="0.2"/>
    <row r="704" s="122" customFormat="1" ht="12.75" x14ac:dyDescent="0.2"/>
    <row r="705" s="122" customFormat="1" ht="12.75" x14ac:dyDescent="0.2"/>
    <row r="706" s="122" customFormat="1" ht="12.75" x14ac:dyDescent="0.2"/>
    <row r="707" s="122" customFormat="1" ht="12.75" x14ac:dyDescent="0.2"/>
    <row r="708" s="122" customFormat="1" ht="12.75" x14ac:dyDescent="0.2"/>
    <row r="709" s="122" customFormat="1" ht="12.75" x14ac:dyDescent="0.2"/>
    <row r="710" s="122" customFormat="1" ht="12.75" x14ac:dyDescent="0.2"/>
    <row r="711" s="122" customFormat="1" ht="12.75" x14ac:dyDescent="0.2"/>
    <row r="712" s="122" customFormat="1" ht="12.75" x14ac:dyDescent="0.2"/>
    <row r="713" s="122" customFormat="1" ht="12.75" x14ac:dyDescent="0.2"/>
    <row r="714" s="122" customFormat="1" ht="12.75" x14ac:dyDescent="0.2"/>
    <row r="715" s="122" customFormat="1" ht="12.75" x14ac:dyDescent="0.2"/>
    <row r="716" s="122" customFormat="1" ht="12.75" x14ac:dyDescent="0.2"/>
    <row r="717" s="122" customFormat="1" ht="12.75" x14ac:dyDescent="0.2"/>
    <row r="718" s="122" customFormat="1" ht="12.75" x14ac:dyDescent="0.2"/>
    <row r="719" s="122" customFormat="1" ht="12.75" x14ac:dyDescent="0.2"/>
    <row r="720" s="122" customFormat="1" ht="12.75" x14ac:dyDescent="0.2"/>
    <row r="721" s="122" customFormat="1" ht="12.75" x14ac:dyDescent="0.2"/>
    <row r="722" s="122" customFormat="1" ht="12.75" x14ac:dyDescent="0.2"/>
    <row r="723" s="122" customFormat="1" ht="12.75" x14ac:dyDescent="0.2"/>
    <row r="724" s="122" customFormat="1" ht="12.75" x14ac:dyDescent="0.2"/>
    <row r="725" s="122" customFormat="1" ht="12.75" x14ac:dyDescent="0.2"/>
    <row r="726" s="122" customFormat="1" ht="12.75" x14ac:dyDescent="0.2"/>
    <row r="727" s="122" customFormat="1" ht="12.75" x14ac:dyDescent="0.2"/>
    <row r="728" s="122" customFormat="1" ht="12.75" x14ac:dyDescent="0.2"/>
    <row r="729" s="122" customFormat="1" ht="12.75" x14ac:dyDescent="0.2"/>
    <row r="730" s="122" customFormat="1" ht="12.75" x14ac:dyDescent="0.2"/>
    <row r="731" s="122" customFormat="1" ht="12.75" x14ac:dyDescent="0.2"/>
    <row r="732" s="122" customFormat="1" ht="12.75" x14ac:dyDescent="0.2"/>
    <row r="733" s="122" customFormat="1" ht="12.75" x14ac:dyDescent="0.2"/>
    <row r="734" s="122" customFormat="1" ht="12.75" x14ac:dyDescent="0.2"/>
    <row r="735" s="122" customFormat="1" ht="12.75" x14ac:dyDescent="0.2"/>
    <row r="736" s="122" customFormat="1" ht="12.75" x14ac:dyDescent="0.2"/>
    <row r="737" s="122" customFormat="1" ht="12.75" x14ac:dyDescent="0.2"/>
    <row r="738" s="122" customFormat="1" ht="12.75" x14ac:dyDescent="0.2"/>
    <row r="739" s="122" customFormat="1" ht="12.75" x14ac:dyDescent="0.2"/>
    <row r="740" s="122" customFormat="1" ht="12.75" x14ac:dyDescent="0.2"/>
    <row r="741" s="122" customFormat="1" ht="12.75" x14ac:dyDescent="0.2"/>
    <row r="742" s="122" customFormat="1" ht="12.75" x14ac:dyDescent="0.2"/>
    <row r="743" s="122" customFormat="1" ht="12.75" x14ac:dyDescent="0.2"/>
    <row r="744" s="122" customFormat="1" ht="12.75" x14ac:dyDescent="0.2"/>
    <row r="745" s="122" customFormat="1" ht="12.75" x14ac:dyDescent="0.2"/>
    <row r="746" s="122" customFormat="1" ht="12.75" x14ac:dyDescent="0.2"/>
    <row r="747" s="122" customFormat="1" ht="12.75" x14ac:dyDescent="0.2"/>
    <row r="748" s="122" customFormat="1" ht="12.75" x14ac:dyDescent="0.2"/>
    <row r="749" s="122" customFormat="1" ht="12.75" x14ac:dyDescent="0.2"/>
    <row r="750" s="122" customFormat="1" ht="12.75" x14ac:dyDescent="0.2"/>
    <row r="751" s="122" customFormat="1" ht="12.75" x14ac:dyDescent="0.2"/>
    <row r="752" s="122" customFormat="1" ht="12.75" x14ac:dyDescent="0.2"/>
    <row r="753" s="122" customFormat="1" ht="12.75" x14ac:dyDescent="0.2"/>
    <row r="754" s="122" customFormat="1" ht="12.75" x14ac:dyDescent="0.2"/>
    <row r="755" s="122" customFormat="1" ht="12.75" x14ac:dyDescent="0.2"/>
    <row r="756" s="122" customFormat="1" ht="12.75" x14ac:dyDescent="0.2"/>
    <row r="757" s="122" customFormat="1" ht="12.75" x14ac:dyDescent="0.2"/>
    <row r="758" s="122" customFormat="1" ht="12.75" x14ac:dyDescent="0.2"/>
    <row r="759" s="122" customFormat="1" ht="12.75" x14ac:dyDescent="0.2"/>
    <row r="760" s="122" customFormat="1" ht="12.75" x14ac:dyDescent="0.2"/>
    <row r="761" s="122" customFormat="1" ht="12.75" x14ac:dyDescent="0.2"/>
    <row r="762" s="122" customFormat="1" ht="12.75" x14ac:dyDescent="0.2"/>
    <row r="763" s="122" customFormat="1" ht="12.75" x14ac:dyDescent="0.2"/>
    <row r="764" s="122" customFormat="1" ht="12.75" x14ac:dyDescent="0.2"/>
    <row r="765" s="122" customFormat="1" ht="12.75" x14ac:dyDescent="0.2"/>
    <row r="766" s="122" customFormat="1" ht="12.75" x14ac:dyDescent="0.2"/>
    <row r="767" s="122" customFormat="1" ht="12.75" x14ac:dyDescent="0.2"/>
    <row r="768" s="122" customFormat="1" ht="12.75" x14ac:dyDescent="0.2"/>
    <row r="769" s="122" customFormat="1" ht="12.75" x14ac:dyDescent="0.2"/>
    <row r="770" s="122" customFormat="1" ht="12.75" x14ac:dyDescent="0.2"/>
    <row r="771" s="122" customFormat="1" ht="12.75" x14ac:dyDescent="0.2"/>
    <row r="772" s="122" customFormat="1" ht="12.75" x14ac:dyDescent="0.2"/>
    <row r="773" s="122" customFormat="1" ht="12.75" x14ac:dyDescent="0.2"/>
    <row r="774" s="122" customFormat="1" ht="12.75" x14ac:dyDescent="0.2"/>
    <row r="775" s="122" customFormat="1" ht="12.75" x14ac:dyDescent="0.2"/>
    <row r="776" s="122" customFormat="1" ht="12.75" x14ac:dyDescent="0.2"/>
    <row r="777" s="122" customFormat="1" ht="12.75" x14ac:dyDescent="0.2"/>
    <row r="778" s="122" customFormat="1" ht="12.75" x14ac:dyDescent="0.2"/>
    <row r="779" s="122" customFormat="1" ht="12.75" x14ac:dyDescent="0.2"/>
    <row r="780" s="122" customFormat="1" ht="12.75" x14ac:dyDescent="0.2"/>
    <row r="781" s="122" customFormat="1" ht="12.75" x14ac:dyDescent="0.2"/>
    <row r="782" s="122" customFormat="1" ht="12.75" x14ac:dyDescent="0.2"/>
    <row r="783" s="122" customFormat="1" ht="12.75" x14ac:dyDescent="0.2"/>
    <row r="784" s="122" customFormat="1" ht="12.75" x14ac:dyDescent="0.2"/>
    <row r="785" s="122" customFormat="1" ht="12.75" x14ac:dyDescent="0.2"/>
    <row r="786" s="122" customFormat="1" ht="12.75" x14ac:dyDescent="0.2"/>
    <row r="787" s="122" customFormat="1" ht="12.75" x14ac:dyDescent="0.2"/>
    <row r="788" s="122" customFormat="1" ht="12.75" x14ac:dyDescent="0.2"/>
    <row r="789" s="122" customFormat="1" ht="12.75" x14ac:dyDescent="0.2"/>
    <row r="790" s="122" customFormat="1" ht="12.75" x14ac:dyDescent="0.2"/>
    <row r="791" s="122" customFormat="1" ht="12.75" x14ac:dyDescent="0.2"/>
    <row r="792" s="122" customFormat="1" ht="12.75" x14ac:dyDescent="0.2"/>
    <row r="793" s="122" customFormat="1" ht="12.75" x14ac:dyDescent="0.2"/>
    <row r="794" s="122" customFormat="1" ht="12.75" x14ac:dyDescent="0.2"/>
    <row r="795" s="122" customFormat="1" ht="12.75" x14ac:dyDescent="0.2"/>
    <row r="796" s="122" customFormat="1" ht="12.75" x14ac:dyDescent="0.2"/>
    <row r="797" s="122" customFormat="1" ht="12.75" x14ac:dyDescent="0.2"/>
    <row r="798" s="122" customFormat="1" ht="12.75" x14ac:dyDescent="0.2"/>
    <row r="799" s="122" customFormat="1" ht="12.75" x14ac:dyDescent="0.2"/>
    <row r="800" s="122" customFormat="1" ht="12.75" x14ac:dyDescent="0.2"/>
    <row r="801" s="122" customFormat="1" ht="12.75" x14ac:dyDescent="0.2"/>
    <row r="802" s="122" customFormat="1" ht="12.75" x14ac:dyDescent="0.2"/>
    <row r="803" s="122" customFormat="1" ht="12.75" x14ac:dyDescent="0.2"/>
    <row r="804" s="122" customFormat="1" ht="12.75" x14ac:dyDescent="0.2"/>
    <row r="805" s="122" customFormat="1" ht="12.75" x14ac:dyDescent="0.2"/>
    <row r="806" s="122" customFormat="1" ht="12.75" x14ac:dyDescent="0.2"/>
    <row r="807" s="122" customFormat="1" ht="12.75" x14ac:dyDescent="0.2"/>
    <row r="808" s="122" customFormat="1" ht="12.75" x14ac:dyDescent="0.2"/>
    <row r="809" s="122" customFormat="1" ht="12.75" x14ac:dyDescent="0.2"/>
    <row r="810" s="122" customFormat="1" ht="12.75" x14ac:dyDescent="0.2"/>
    <row r="811" s="122" customFormat="1" ht="12.75" x14ac:dyDescent="0.2"/>
    <row r="812" s="122" customFormat="1" ht="12.75" x14ac:dyDescent="0.2"/>
    <row r="813" s="122" customFormat="1" ht="12.75" x14ac:dyDescent="0.2"/>
    <row r="814" s="122" customFormat="1" ht="12.75" x14ac:dyDescent="0.2"/>
  </sheetData>
  <protectedRanges>
    <protectedRange sqref="L3" name="Intervalo1_1_12"/>
  </protectedRanges>
  <mergeCells count="287">
    <mergeCell ref="B91:C91"/>
    <mergeCell ref="B92:C92"/>
    <mergeCell ref="B93:C93"/>
    <mergeCell ref="B135:C135"/>
    <mergeCell ref="B136:C136"/>
    <mergeCell ref="B137:C137"/>
    <mergeCell ref="B195:C195"/>
    <mergeCell ref="B196:C196"/>
    <mergeCell ref="B197:C197"/>
    <mergeCell ref="B303:K303"/>
    <mergeCell ref="B304:C304"/>
    <mergeCell ref="A305:K305"/>
    <mergeCell ref="A306:K306"/>
    <mergeCell ref="A307:K307"/>
    <mergeCell ref="A308:K308"/>
    <mergeCell ref="A309:J309"/>
    <mergeCell ref="B295:C295"/>
    <mergeCell ref="A297:K297"/>
    <mergeCell ref="A298:K298"/>
    <mergeCell ref="A299:K299"/>
    <mergeCell ref="A300:K300"/>
    <mergeCell ref="A301:J301"/>
    <mergeCell ref="B296:C296"/>
    <mergeCell ref="B285:C285"/>
    <mergeCell ref="B287:C287"/>
    <mergeCell ref="A288:K288"/>
    <mergeCell ref="A289:K289"/>
    <mergeCell ref="A290:K290"/>
    <mergeCell ref="A291:K291"/>
    <mergeCell ref="A292:J292"/>
    <mergeCell ref="B286:C286"/>
    <mergeCell ref="B294:K294"/>
    <mergeCell ref="B275:K275"/>
    <mergeCell ref="B276:C276"/>
    <mergeCell ref="B277:C277"/>
    <mergeCell ref="A278:K278"/>
    <mergeCell ref="A279:K279"/>
    <mergeCell ref="A280:K280"/>
    <mergeCell ref="A281:K281"/>
    <mergeCell ref="A282:J282"/>
    <mergeCell ref="B284:K284"/>
    <mergeCell ref="A247:J247"/>
    <mergeCell ref="B242:C242"/>
    <mergeCell ref="B59:C59"/>
    <mergeCell ref="B60:C60"/>
    <mergeCell ref="B61:C61"/>
    <mergeCell ref="B240:K240"/>
    <mergeCell ref="B241:C241"/>
    <mergeCell ref="A243:K243"/>
    <mergeCell ref="A244:K244"/>
    <mergeCell ref="A245:K245"/>
    <mergeCell ref="A246:K246"/>
    <mergeCell ref="B73:C73"/>
    <mergeCell ref="B74:C74"/>
    <mergeCell ref="B75:C75"/>
    <mergeCell ref="B76:C76"/>
    <mergeCell ref="B77:C77"/>
    <mergeCell ref="B62:C62"/>
    <mergeCell ref="B63:C63"/>
    <mergeCell ref="B64:C64"/>
    <mergeCell ref="B71:K71"/>
    <mergeCell ref="B72:C72"/>
    <mergeCell ref="A65:K65"/>
    <mergeCell ref="B88:C88"/>
    <mergeCell ref="B89:C89"/>
    <mergeCell ref="B41:C41"/>
    <mergeCell ref="B42:C42"/>
    <mergeCell ref="B43:C43"/>
    <mergeCell ref="B44:C44"/>
    <mergeCell ref="B46:C46"/>
    <mergeCell ref="B48:C48"/>
    <mergeCell ref="B56:C56"/>
    <mergeCell ref="B57:C57"/>
    <mergeCell ref="B58:C58"/>
    <mergeCell ref="B47:C47"/>
    <mergeCell ref="B51:C51"/>
    <mergeCell ref="B45:C45"/>
    <mergeCell ref="A25:K25"/>
    <mergeCell ref="A26:J26"/>
    <mergeCell ref="B28:M28"/>
    <mergeCell ref="B30:K30"/>
    <mergeCell ref="B31:C31"/>
    <mergeCell ref="A66:K66"/>
    <mergeCell ref="A67:K67"/>
    <mergeCell ref="A68:K68"/>
    <mergeCell ref="A69:J69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53:C53"/>
    <mergeCell ref="B54:C54"/>
    <mergeCell ref="B55:C55"/>
    <mergeCell ref="B49:C49"/>
    <mergeCell ref="B50:C50"/>
    <mergeCell ref="B52:C52"/>
    <mergeCell ref="A24:K24"/>
    <mergeCell ref="B10:K10"/>
    <mergeCell ref="A13:K13"/>
    <mergeCell ref="A14:K14"/>
    <mergeCell ref="A15:K15"/>
    <mergeCell ref="A16:K16"/>
    <mergeCell ref="A17:J17"/>
    <mergeCell ref="A12:K12"/>
    <mergeCell ref="B19:K19"/>
    <mergeCell ref="B20:C20"/>
    <mergeCell ref="A21:K21"/>
    <mergeCell ref="A22:K22"/>
    <mergeCell ref="A23:K23"/>
    <mergeCell ref="B6:M6"/>
    <mergeCell ref="B8:M8"/>
    <mergeCell ref="B11:C11"/>
    <mergeCell ref="A1:M2"/>
    <mergeCell ref="A3:A4"/>
    <mergeCell ref="B3:C4"/>
    <mergeCell ref="D3:D4"/>
    <mergeCell ref="E3:J3"/>
    <mergeCell ref="K3:L3"/>
    <mergeCell ref="M3:M4"/>
    <mergeCell ref="B90:C90"/>
    <mergeCell ref="B83:C83"/>
    <mergeCell ref="B84:C84"/>
    <mergeCell ref="B85:C85"/>
    <mergeCell ref="B86:C86"/>
    <mergeCell ref="B87:C87"/>
    <mergeCell ref="B78:C78"/>
    <mergeCell ref="B79:C79"/>
    <mergeCell ref="B80:C80"/>
    <mergeCell ref="B81:C81"/>
    <mergeCell ref="B82:C82"/>
    <mergeCell ref="B94:C94"/>
    <mergeCell ref="B96:C96"/>
    <mergeCell ref="B103:K103"/>
    <mergeCell ref="A97:K97"/>
    <mergeCell ref="A98:K98"/>
    <mergeCell ref="A99:K99"/>
    <mergeCell ref="A100:K100"/>
    <mergeCell ref="A101:J101"/>
    <mergeCell ref="B95:C95"/>
    <mergeCell ref="B104:C104"/>
    <mergeCell ref="A105:K105"/>
    <mergeCell ref="B129:C129"/>
    <mergeCell ref="B130:C130"/>
    <mergeCell ref="B121:C121"/>
    <mergeCell ref="B122:C122"/>
    <mergeCell ref="B123:C123"/>
    <mergeCell ref="B124:C124"/>
    <mergeCell ref="B125:C125"/>
    <mergeCell ref="B116:C116"/>
    <mergeCell ref="B117:C117"/>
    <mergeCell ref="B118:C118"/>
    <mergeCell ref="B119:C119"/>
    <mergeCell ref="B120:C120"/>
    <mergeCell ref="B132:C132"/>
    <mergeCell ref="B133:C133"/>
    <mergeCell ref="B134:C134"/>
    <mergeCell ref="B138:C138"/>
    <mergeCell ref="A106:K106"/>
    <mergeCell ref="A107:K107"/>
    <mergeCell ref="A108:K108"/>
    <mergeCell ref="A109:J109"/>
    <mergeCell ref="B115:K115"/>
    <mergeCell ref="B126:C126"/>
    <mergeCell ref="B127:C127"/>
    <mergeCell ref="B128:C128"/>
    <mergeCell ref="B157:C157"/>
    <mergeCell ref="B158:C158"/>
    <mergeCell ref="B175:K175"/>
    <mergeCell ref="B176:C176"/>
    <mergeCell ref="B177:C177"/>
    <mergeCell ref="A154:J154"/>
    <mergeCell ref="B113:M113"/>
    <mergeCell ref="B156:K156"/>
    <mergeCell ref="B149:C149"/>
    <mergeCell ref="A150:K150"/>
    <mergeCell ref="A151:K151"/>
    <mergeCell ref="A152:K152"/>
    <mergeCell ref="A153:K153"/>
    <mergeCell ref="B144:C144"/>
    <mergeCell ref="B145:C145"/>
    <mergeCell ref="B146:C146"/>
    <mergeCell ref="B147:C147"/>
    <mergeCell ref="B148:C148"/>
    <mergeCell ref="B139:C139"/>
    <mergeCell ref="B140:C140"/>
    <mergeCell ref="B141:C141"/>
    <mergeCell ref="B142:C142"/>
    <mergeCell ref="B143:C143"/>
    <mergeCell ref="B131:C131"/>
    <mergeCell ref="B164:C164"/>
    <mergeCell ref="B165:C165"/>
    <mergeCell ref="B166:C166"/>
    <mergeCell ref="B167:C167"/>
    <mergeCell ref="B168:C168"/>
    <mergeCell ref="B159:C159"/>
    <mergeCell ref="B160:C160"/>
    <mergeCell ref="B161:C161"/>
    <mergeCell ref="B162:C162"/>
    <mergeCell ref="B163:C163"/>
    <mergeCell ref="B178:C178"/>
    <mergeCell ref="B179:C179"/>
    <mergeCell ref="B180:C180"/>
    <mergeCell ref="B181:C181"/>
    <mergeCell ref="B182:C182"/>
    <mergeCell ref="A169:K169"/>
    <mergeCell ref="A170:K170"/>
    <mergeCell ref="A171:K171"/>
    <mergeCell ref="A172:K172"/>
    <mergeCell ref="A173:J173"/>
    <mergeCell ref="B188:C188"/>
    <mergeCell ref="B189:C189"/>
    <mergeCell ref="B190:C190"/>
    <mergeCell ref="B191:C191"/>
    <mergeCell ref="B192:C192"/>
    <mergeCell ref="B183:C183"/>
    <mergeCell ref="B184:C184"/>
    <mergeCell ref="B185:C185"/>
    <mergeCell ref="B186:C186"/>
    <mergeCell ref="B187:C187"/>
    <mergeCell ref="B201:C201"/>
    <mergeCell ref="B202:C202"/>
    <mergeCell ref="B203:C203"/>
    <mergeCell ref="B204:C204"/>
    <mergeCell ref="B205:C205"/>
    <mergeCell ref="B193:C193"/>
    <mergeCell ref="B194:C194"/>
    <mergeCell ref="B198:C198"/>
    <mergeCell ref="B199:C199"/>
    <mergeCell ref="B200:C200"/>
    <mergeCell ref="A211:K211"/>
    <mergeCell ref="A212:K212"/>
    <mergeCell ref="A213:K213"/>
    <mergeCell ref="A214:J214"/>
    <mergeCell ref="B216:K216"/>
    <mergeCell ref="B206:C206"/>
    <mergeCell ref="B207:C207"/>
    <mergeCell ref="B208:C208"/>
    <mergeCell ref="B209:C209"/>
    <mergeCell ref="A210:K210"/>
    <mergeCell ref="A237:K237"/>
    <mergeCell ref="A238:J238"/>
    <mergeCell ref="B233:C233"/>
    <mergeCell ref="B232:K232"/>
    <mergeCell ref="A234:K234"/>
    <mergeCell ref="A235:K235"/>
    <mergeCell ref="A236:K236"/>
    <mergeCell ref="A229:K229"/>
    <mergeCell ref="A230:J230"/>
    <mergeCell ref="A222:J222"/>
    <mergeCell ref="B224:K224"/>
    <mergeCell ref="A226:K226"/>
    <mergeCell ref="A227:K227"/>
    <mergeCell ref="A228:K228"/>
    <mergeCell ref="B217:C217"/>
    <mergeCell ref="A218:K218"/>
    <mergeCell ref="A219:K219"/>
    <mergeCell ref="A220:K220"/>
    <mergeCell ref="A221:K221"/>
    <mergeCell ref="B225:C225"/>
    <mergeCell ref="B249:K249"/>
    <mergeCell ref="B250:C250"/>
    <mergeCell ref="B251:C251"/>
    <mergeCell ref="A252:K252"/>
    <mergeCell ref="A253:K253"/>
    <mergeCell ref="A254:K254"/>
    <mergeCell ref="A255:K255"/>
    <mergeCell ref="A256:J256"/>
    <mergeCell ref="B258:K258"/>
    <mergeCell ref="B268:C268"/>
    <mergeCell ref="A269:K269"/>
    <mergeCell ref="A270:K270"/>
    <mergeCell ref="A271:K271"/>
    <mergeCell ref="A272:K272"/>
    <mergeCell ref="A273:J273"/>
    <mergeCell ref="B259:C259"/>
    <mergeCell ref="A260:K260"/>
    <mergeCell ref="A261:K261"/>
    <mergeCell ref="A262:K262"/>
    <mergeCell ref="A263:K263"/>
    <mergeCell ref="A264:J264"/>
    <mergeCell ref="B266:K266"/>
    <mergeCell ref="B267:C267"/>
  </mergeCells>
  <phoneticPr fontId="42" type="noConversion"/>
  <pageMargins left="0.511811024" right="0.511811024" top="0.78740157499999996" bottom="0.78740157499999996" header="0.31496062000000002" footer="0.31496062000000002"/>
  <pageSetup paperSize="9" scale="71" orientation="portrait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11</vt:i4>
      </vt:variant>
    </vt:vector>
  </HeadingPairs>
  <TitlesOfParts>
    <vt:vector size="20" baseType="lpstr">
      <vt:lpstr>BDI Serviços</vt:lpstr>
      <vt:lpstr>BDI Materias</vt:lpstr>
      <vt:lpstr>Encargos Sociais</vt:lpstr>
      <vt:lpstr>Resumo</vt:lpstr>
      <vt:lpstr>Orçamento</vt:lpstr>
      <vt:lpstr>CRONOGRAMA</vt:lpstr>
      <vt:lpstr>CPU</vt:lpstr>
      <vt:lpstr>BM 01</vt:lpstr>
      <vt:lpstr>Memorial de Cálculo</vt:lpstr>
      <vt:lpstr>'BDI Materias'!Area_de_impressao</vt:lpstr>
      <vt:lpstr>'BDI Serviços'!Area_de_impressao</vt:lpstr>
      <vt:lpstr>'BM 01'!Area_de_impressao</vt:lpstr>
      <vt:lpstr>CPU!Area_de_impressao</vt:lpstr>
      <vt:lpstr>CRONOGRAMA!Area_de_impressao</vt:lpstr>
      <vt:lpstr>'Encargos Sociais'!Area_de_impressao</vt:lpstr>
      <vt:lpstr>Orçamento!Area_de_impressao</vt:lpstr>
      <vt:lpstr>Resumo!Area_de_impressao</vt:lpstr>
      <vt:lpstr>'BM 01'!Titulos_de_impressao</vt:lpstr>
      <vt:lpstr>CPU!Titulos_de_impressao</vt:lpstr>
      <vt:lpstr>Orçamento!Titulos_de_impressao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pc</cp:lastModifiedBy>
  <cp:revision>0</cp:revision>
  <cp:lastPrinted>2024-08-09T14:10:04Z</cp:lastPrinted>
  <dcterms:created xsi:type="dcterms:W3CDTF">2023-02-25T13:47:57Z</dcterms:created>
  <dcterms:modified xsi:type="dcterms:W3CDTF">2024-08-09T16:43:07Z</dcterms:modified>
</cp:coreProperties>
</file>