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.LICITAÇÃO DO SERTÃO\SOUSA\EMEF RÔMULO PIRES\"/>
    </mc:Choice>
  </mc:AlternateContent>
  <xr:revisionPtr revIDLastSave="0" documentId="13_ncr:1_{114CB7EB-D98B-4A81-9AA7-1CC3CB10E8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RÇAMENTO" sheetId="1" r:id="rId1"/>
    <sheet name="BDI" sheetId="8" r:id="rId2"/>
    <sheet name="COTAÇÃO" sheetId="3" r:id="rId3"/>
    <sheet name="CPU" sheetId="4" r:id="rId4"/>
    <sheet name="RESUMO" sheetId="5" r:id="rId5"/>
    <sheet name="CRONOGRAMA" sheetId="6" r:id="rId6"/>
    <sheet name="E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6" l="1"/>
  <c r="J16" i="6" s="1"/>
  <c r="E15" i="6"/>
  <c r="M15" i="6" s="1"/>
  <c r="E14" i="6"/>
  <c r="M14" i="6" s="1"/>
  <c r="E13" i="6"/>
  <c r="J13" i="6" s="1"/>
  <c r="E12" i="6"/>
  <c r="J12" i="6" s="1"/>
  <c r="E11" i="6"/>
  <c r="J11" i="6" s="1"/>
  <c r="E10" i="6"/>
  <c r="G10" i="6" s="1"/>
  <c r="E9" i="6"/>
  <c r="G9" i="6" s="1"/>
  <c r="C13" i="5"/>
  <c r="C12" i="5"/>
  <c r="C11" i="5"/>
  <c r="C10" i="5"/>
  <c r="C9" i="5"/>
  <c r="C8" i="5"/>
  <c r="C7" i="5"/>
  <c r="C6" i="5"/>
  <c r="H13" i="1"/>
  <c r="G61" i="1"/>
  <c r="H61" i="1" s="1"/>
  <c r="G42" i="1"/>
  <c r="H42" i="1" s="1"/>
  <c r="H14" i="1"/>
  <c r="G14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G71" i="1" s="1"/>
  <c r="H71" i="1" s="1"/>
  <c r="L70" i="1"/>
  <c r="G70" i="1" s="1"/>
  <c r="H70" i="1" s="1"/>
  <c r="L69" i="1"/>
  <c r="G69" i="1" s="1"/>
  <c r="H69" i="1" s="1"/>
  <c r="L68" i="1"/>
  <c r="G68" i="1" s="1"/>
  <c r="H68" i="1" s="1"/>
  <c r="L67" i="1"/>
  <c r="G67" i="1" s="1"/>
  <c r="H67" i="1" s="1"/>
  <c r="L66" i="1"/>
  <c r="G66" i="1" s="1"/>
  <c r="H66" i="1" s="1"/>
  <c r="L65" i="1"/>
  <c r="G65" i="1" s="1"/>
  <c r="H65" i="1" s="1"/>
  <c r="L64" i="1"/>
  <c r="G64" i="1" s="1"/>
  <c r="H64" i="1" s="1"/>
  <c r="L63" i="1"/>
  <c r="G63" i="1" s="1"/>
  <c r="H63" i="1" s="1"/>
  <c r="L62" i="1"/>
  <c r="G62" i="1" s="1"/>
  <c r="H62" i="1" s="1"/>
  <c r="L61" i="1"/>
  <c r="L60" i="1"/>
  <c r="G60" i="1" s="1"/>
  <c r="H60" i="1" s="1"/>
  <c r="L59" i="1"/>
  <c r="G59" i="1" s="1"/>
  <c r="H59" i="1" s="1"/>
  <c r="L58" i="1"/>
  <c r="G58" i="1" s="1"/>
  <c r="H58" i="1" s="1"/>
  <c r="L57" i="1"/>
  <c r="G57" i="1" s="1"/>
  <c r="H57" i="1" s="1"/>
  <c r="L56" i="1"/>
  <c r="G56" i="1" s="1"/>
  <c r="H56" i="1" s="1"/>
  <c r="H55" i="1" s="1"/>
  <c r="L55" i="1"/>
  <c r="L54" i="1"/>
  <c r="G54" i="1" s="1"/>
  <c r="H54" i="1" s="1"/>
  <c r="L53" i="1"/>
  <c r="G53" i="1" s="1"/>
  <c r="H53" i="1" s="1"/>
  <c r="L52" i="1"/>
  <c r="G52" i="1" s="1"/>
  <c r="H52" i="1" s="1"/>
  <c r="H51" i="1" s="1"/>
  <c r="L51" i="1"/>
  <c r="L50" i="1"/>
  <c r="G50" i="1" s="1"/>
  <c r="H50" i="1" s="1"/>
  <c r="L49" i="1"/>
  <c r="G49" i="1" s="1"/>
  <c r="H49" i="1" s="1"/>
  <c r="L48" i="1"/>
  <c r="G48" i="1" s="1"/>
  <c r="H48" i="1" s="1"/>
  <c r="L47" i="1"/>
  <c r="G47" i="1" s="1"/>
  <c r="H47" i="1" s="1"/>
  <c r="H46" i="1" s="1"/>
  <c r="L46" i="1"/>
  <c r="L45" i="1"/>
  <c r="G45" i="1" s="1"/>
  <c r="H45" i="1" s="1"/>
  <c r="L44" i="1"/>
  <c r="G44" i="1" s="1"/>
  <c r="H44" i="1" s="1"/>
  <c r="L43" i="1"/>
  <c r="G43" i="1" s="1"/>
  <c r="H43" i="1" s="1"/>
  <c r="L42" i="1"/>
  <c r="L41" i="1"/>
  <c r="G41" i="1" s="1"/>
  <c r="H41" i="1" s="1"/>
  <c r="L40" i="1"/>
  <c r="G40" i="1" s="1"/>
  <c r="H40" i="1" s="1"/>
  <c r="L39" i="1"/>
  <c r="G39" i="1" s="1"/>
  <c r="H39" i="1" s="1"/>
  <c r="L38" i="1"/>
  <c r="G38" i="1" s="1"/>
  <c r="H38" i="1" s="1"/>
  <c r="H37" i="1" s="1"/>
  <c r="L37" i="1"/>
  <c r="L36" i="1"/>
  <c r="G36" i="1" s="1"/>
  <c r="H36" i="1" s="1"/>
  <c r="L35" i="1"/>
  <c r="G35" i="1" s="1"/>
  <c r="H35" i="1" s="1"/>
  <c r="L34" i="1"/>
  <c r="L33" i="1"/>
  <c r="G33" i="1" s="1"/>
  <c r="H33" i="1" s="1"/>
  <c r="L32" i="1"/>
  <c r="G32" i="1" s="1"/>
  <c r="H32" i="1" s="1"/>
  <c r="L31" i="1"/>
  <c r="G31" i="1" s="1"/>
  <c r="H31" i="1" s="1"/>
  <c r="L30" i="1"/>
  <c r="G30" i="1" s="1"/>
  <c r="H30" i="1" s="1"/>
  <c r="L29" i="1"/>
  <c r="G29" i="1" s="1"/>
  <c r="H29" i="1" s="1"/>
  <c r="L28" i="1"/>
  <c r="G28" i="1" s="1"/>
  <c r="H28" i="1" s="1"/>
  <c r="L27" i="1"/>
  <c r="G27" i="1" s="1"/>
  <c r="H27" i="1" s="1"/>
  <c r="L26" i="1"/>
  <c r="L25" i="1"/>
  <c r="G25" i="1" s="1"/>
  <c r="H25" i="1" s="1"/>
  <c r="L24" i="1"/>
  <c r="G24" i="1" s="1"/>
  <c r="H24" i="1" s="1"/>
  <c r="L23" i="1"/>
  <c r="G23" i="1" s="1"/>
  <c r="H23" i="1" s="1"/>
  <c r="L22" i="1"/>
  <c r="G22" i="1" s="1"/>
  <c r="H22" i="1" s="1"/>
  <c r="L21" i="1"/>
  <c r="G21" i="1" s="1"/>
  <c r="H21" i="1" s="1"/>
  <c r="L20" i="1"/>
  <c r="G20" i="1" s="1"/>
  <c r="H20" i="1" s="1"/>
  <c r="L19" i="1"/>
  <c r="G19" i="1" s="1"/>
  <c r="H19" i="1" s="1"/>
  <c r="L18" i="1"/>
  <c r="G18" i="1" s="1"/>
  <c r="H18" i="1" s="1"/>
  <c r="L17" i="1"/>
  <c r="G17" i="1" s="1"/>
  <c r="H17" i="1" s="1"/>
  <c r="L16" i="1"/>
  <c r="L15" i="1"/>
  <c r="G15" i="1" s="1"/>
  <c r="H15" i="1" s="1"/>
  <c r="L14" i="1"/>
  <c r="J18" i="6" l="1"/>
  <c r="G11" i="6"/>
  <c r="G18" i="6" s="1"/>
  <c r="M13" i="6"/>
  <c r="M18" i="6" s="1"/>
  <c r="E18" i="6"/>
  <c r="C5" i="5"/>
  <c r="H16" i="1"/>
  <c r="H34" i="1"/>
  <c r="H26" i="1"/>
  <c r="H12" i="1"/>
  <c r="N18" i="6" l="1"/>
  <c r="J19" i="6"/>
  <c r="M19" i="6" s="1"/>
  <c r="H18" i="6"/>
  <c r="H19" i="6" s="1"/>
  <c r="G19" i="6"/>
  <c r="D10" i="6"/>
  <c r="M4" i="6"/>
  <c r="D9" i="6"/>
  <c r="K18" i="6"/>
  <c r="D14" i="6"/>
  <c r="D11" i="6"/>
  <c r="D12" i="6"/>
  <c r="D16" i="6"/>
  <c r="D15" i="6"/>
  <c r="D13" i="6"/>
  <c r="K19" i="6" l="1"/>
  <c r="N19" i="6" s="1"/>
</calcChain>
</file>

<file path=xl/sharedStrings.xml><?xml version="1.0" encoding="utf-8"?>
<sst xmlns="http://schemas.openxmlformats.org/spreadsheetml/2006/main" count="569" uniqueCount="405">
  <si>
    <r>
      <rPr>
        <b/>
        <sz val="7.5"/>
        <rFont val="Calibri"/>
        <family val="1"/>
      </rPr>
      <t>Município de Sousa  - PB</t>
    </r>
  </si>
  <si>
    <r>
      <rPr>
        <sz val="7.5"/>
        <rFont val="Calibri"/>
        <family val="1"/>
      </rPr>
      <t>CONTRATO</t>
    </r>
  </si>
  <si>
    <r>
      <rPr>
        <sz val="7.5"/>
        <rFont val="Calibri"/>
        <family val="1"/>
      </rPr>
      <t>OBRA:</t>
    </r>
  </si>
  <si>
    <r>
      <rPr>
        <sz val="7.5"/>
        <rFont val="Calibri"/>
        <family val="1"/>
      </rPr>
      <t>Encargos:</t>
    </r>
  </si>
  <si>
    <r>
      <rPr>
        <b/>
        <sz val="7.5"/>
        <rFont val="Calibri"/>
        <family val="1"/>
      </rPr>
      <t>SINAPI PB - 05/2022</t>
    </r>
  </si>
  <si>
    <r>
      <rPr>
        <sz val="7.5"/>
        <rFont val="Calibri"/>
        <family val="1"/>
      </rPr>
      <t>D.I. Serviços:</t>
    </r>
  </si>
  <si>
    <r>
      <rPr>
        <b/>
        <sz val="7.5"/>
        <rFont val="Calibri"/>
        <family val="1"/>
      </rPr>
      <t>Sim</t>
    </r>
  </si>
  <si>
    <r>
      <rPr>
        <b/>
        <sz val="7.5"/>
        <color rgb="FFFFFFFF"/>
        <rFont val="Calibri"/>
        <family val="1"/>
      </rPr>
      <t>PLANILHA ORÇAMENTÁRIA</t>
    </r>
  </si>
  <si>
    <r>
      <rPr>
        <b/>
        <sz val="7.5"/>
        <color rgb="FFFFFFFF"/>
        <rFont val="Calibri"/>
        <family val="1"/>
      </rPr>
      <t>FONTE</t>
    </r>
  </si>
  <si>
    <r>
      <rPr>
        <b/>
        <sz val="7.5"/>
        <color rgb="FFFFFFFF"/>
        <rFont val="Calibri"/>
        <family val="1"/>
      </rPr>
      <t>CÓDIGO</t>
    </r>
  </si>
  <si>
    <r>
      <rPr>
        <b/>
        <sz val="7.5"/>
        <color rgb="FFFFFFFF"/>
        <rFont val="Calibri"/>
        <family val="1"/>
      </rPr>
      <t>ITEM</t>
    </r>
  </si>
  <si>
    <r>
      <rPr>
        <b/>
        <sz val="7.5"/>
        <color rgb="FFFFFFFF"/>
        <rFont val="Calibri"/>
        <family val="1"/>
      </rPr>
      <t>DESCRIÇÃO DOS SERVIÇOS</t>
    </r>
  </si>
  <si>
    <r>
      <rPr>
        <b/>
        <sz val="7.5"/>
        <color rgb="FFFFFFFF"/>
        <rFont val="Calibri"/>
        <family val="1"/>
      </rPr>
      <t>UNID.</t>
    </r>
  </si>
  <si>
    <r>
      <rPr>
        <b/>
        <sz val="7.5"/>
        <color rgb="FFFFFFFF"/>
        <rFont val="Calibri"/>
        <family val="1"/>
      </rPr>
      <t>QUANT.</t>
    </r>
  </si>
  <si>
    <r>
      <rPr>
        <b/>
        <sz val="7.5"/>
        <color rgb="FFFFFFFF"/>
        <rFont val="Calibri"/>
        <family val="1"/>
      </rPr>
      <t>VALORES (R$) - UNIT</t>
    </r>
  </si>
  <si>
    <r>
      <rPr>
        <b/>
        <sz val="7.5"/>
        <color rgb="FFFFFFFF"/>
        <rFont val="Calibri"/>
        <family val="1"/>
      </rPr>
      <t>VALORES (R$) - TOTAL</t>
    </r>
  </si>
  <si>
    <r>
      <rPr>
        <b/>
        <u/>
        <sz val="7.5"/>
        <rFont val="Calibri"/>
        <family val="1"/>
      </rPr>
      <t>1.0</t>
    </r>
  </si>
  <si>
    <r>
      <rPr>
        <b/>
        <u/>
        <sz val="7.5"/>
        <rFont val="Calibri"/>
        <family val="1"/>
      </rPr>
      <t>Ampliação da EMEF Rômulo Pires, no município de Sousa - PB</t>
    </r>
  </si>
  <si>
    <r>
      <rPr>
        <b/>
        <sz val="7.5"/>
        <rFont val="Calibri"/>
        <family val="1"/>
      </rPr>
      <t>1.1</t>
    </r>
  </si>
  <si>
    <r>
      <rPr>
        <b/>
        <sz val="7.5"/>
        <rFont val="Calibri"/>
        <family val="1"/>
      </rPr>
      <t>SERVIÇOS PRELIMINARES</t>
    </r>
  </si>
  <si>
    <r>
      <rPr>
        <sz val="6.5"/>
        <rFont val="Calibri"/>
        <family val="1"/>
      </rPr>
      <t>composição</t>
    </r>
  </si>
  <si>
    <r>
      <rPr>
        <sz val="7.5"/>
        <rFont val="Calibri"/>
        <family val="1"/>
      </rPr>
      <t>1.1.1</t>
    </r>
  </si>
  <si>
    <r>
      <rPr>
        <sz val="7.5"/>
        <rFont val="Calibri"/>
        <family val="1"/>
      </rPr>
      <t xml:space="preserve">PLACA DE OBRA EM CHAPA DE ACO GALVANIZADO [ADAPTADO
</t>
    </r>
    <r>
      <rPr>
        <sz val="7.5"/>
        <rFont val="Calibri"/>
        <family val="1"/>
      </rPr>
      <t>SINAPI 74209/01]</t>
    </r>
  </si>
  <si>
    <r>
      <rPr>
        <sz val="7.5"/>
        <rFont val="Calibri"/>
        <family val="1"/>
      </rPr>
      <t>M2</t>
    </r>
  </si>
  <si>
    <r>
      <rPr>
        <sz val="7.5"/>
        <rFont val="Calibri"/>
        <family val="1"/>
      </rPr>
      <t>sinapi</t>
    </r>
  </si>
  <si>
    <r>
      <rPr>
        <sz val="7.5"/>
        <rFont val="Calibri"/>
        <family val="1"/>
      </rPr>
      <t>1.1.2</t>
    </r>
  </si>
  <si>
    <r>
      <rPr>
        <sz val="7.5"/>
        <rFont val="Calibri"/>
        <family val="1"/>
      </rPr>
      <t xml:space="preserve">LOCACAO CONVENCIONAL DE OBRA, UTILIZANDO GABARITO DE TÁBUAS CORRIDAS PONTALETADAS A CADA 2,00M -  2
</t>
    </r>
    <r>
      <rPr>
        <sz val="7.5"/>
        <rFont val="Calibri"/>
        <family val="1"/>
      </rPr>
      <t>UTILIZAÇÕES. AF_10/2018</t>
    </r>
  </si>
  <si>
    <r>
      <rPr>
        <sz val="7.5"/>
        <rFont val="Calibri"/>
        <family val="1"/>
      </rPr>
      <t>M</t>
    </r>
  </si>
  <si>
    <r>
      <rPr>
        <b/>
        <sz val="7.5"/>
        <rFont val="Calibri"/>
        <family val="1"/>
      </rPr>
      <t>1.2</t>
    </r>
  </si>
  <si>
    <r>
      <rPr>
        <b/>
        <sz val="7.5"/>
        <rFont val="Calibri"/>
        <family val="1"/>
      </rPr>
      <t>FUNDAÇÃO</t>
    </r>
  </si>
  <si>
    <r>
      <rPr>
        <sz val="7.5"/>
        <rFont val="Calibri"/>
        <family val="1"/>
      </rPr>
      <t>SINAPI PB</t>
    </r>
  </si>
  <si>
    <r>
      <rPr>
        <sz val="7.5"/>
        <rFont val="Calibri"/>
        <family val="1"/>
      </rPr>
      <t>1.2.1</t>
    </r>
  </si>
  <si>
    <r>
      <rPr>
        <sz val="7.5"/>
        <rFont val="Calibri"/>
        <family val="1"/>
      </rPr>
      <t xml:space="preserve">ESCAVAÇÃO MANUAL DE VALA COM PROFUNDIDADE MENOR
</t>
    </r>
    <r>
      <rPr>
        <sz val="7.5"/>
        <rFont val="Calibri"/>
        <family val="1"/>
      </rPr>
      <t>OU IGUAL A 1,30 M. AF_02/2021</t>
    </r>
  </si>
  <si>
    <r>
      <rPr>
        <sz val="7.5"/>
        <rFont val="Calibri"/>
        <family val="1"/>
      </rPr>
      <t>M3</t>
    </r>
  </si>
  <si>
    <r>
      <rPr>
        <sz val="7.5"/>
        <rFont val="Calibri"/>
        <family val="1"/>
      </rPr>
      <t>1.2.2</t>
    </r>
  </si>
  <si>
    <r>
      <rPr>
        <sz val="7.5"/>
        <rFont val="Calibri"/>
        <family val="1"/>
      </rPr>
      <t>PREPARO DE FUNDO DE VALA COM LARGURA MENOR QUE 1,5 M (ACERTO DO SOLO NATURAL). AF_08/2020</t>
    </r>
  </si>
  <si>
    <r>
      <rPr>
        <sz val="7.5"/>
        <rFont val="Calibri"/>
        <family val="1"/>
      </rPr>
      <t>1.2.3</t>
    </r>
  </si>
  <si>
    <r>
      <rPr>
        <sz val="7.5"/>
        <rFont val="Calibri"/>
        <family val="1"/>
      </rPr>
      <t>LASTRO DE CONCRETO MAGRO, APLICADO EM PISOS, LAJES SOBRE SOLO OU RADIERS, ESPESSURA DE 5 CM. AF_07/2016</t>
    </r>
  </si>
  <si>
    <r>
      <rPr>
        <sz val="7.5"/>
        <rFont val="Calibri"/>
        <family val="1"/>
      </rPr>
      <t>1.2.4</t>
    </r>
  </si>
  <si>
    <r>
      <rPr>
        <sz val="7.5"/>
        <rFont val="Calibri"/>
        <family val="1"/>
      </rPr>
      <t xml:space="preserve">FABRICAÇÃO, MONTAGEM E DESMONTAGEM DE FÔRMA PARA BLOCO DE COROAMENTO, EM MADEIRA SERRADA, E=25 MM, 4
</t>
    </r>
    <r>
      <rPr>
        <sz val="7.5"/>
        <rFont val="Calibri"/>
        <family val="1"/>
      </rPr>
      <t>UTILIZAÇÕES. AF_06/2017</t>
    </r>
  </si>
  <si>
    <r>
      <rPr>
        <sz val="7.5"/>
        <rFont val="Calibri"/>
        <family val="1"/>
      </rPr>
      <t>1.2.5</t>
    </r>
  </si>
  <si>
    <r>
      <rPr>
        <sz val="7.5"/>
        <rFont val="Calibri"/>
        <family val="1"/>
      </rPr>
      <t xml:space="preserve">ARMAÇÃO DE BLOCO, VIGA BALDRAME E SAPATA UTILIZANDO
</t>
    </r>
    <r>
      <rPr>
        <sz val="7.5"/>
        <rFont val="Calibri"/>
        <family val="1"/>
      </rPr>
      <t>AÇO CA-60 DE 5 MM - MONTAGEM. AF_06/2017</t>
    </r>
  </si>
  <si>
    <r>
      <rPr>
        <sz val="7.5"/>
        <rFont val="Calibri"/>
        <family val="1"/>
      </rPr>
      <t>KG</t>
    </r>
  </si>
  <si>
    <r>
      <rPr>
        <sz val="7.5"/>
        <rFont val="Calibri"/>
        <family val="1"/>
      </rPr>
      <t>1.2.6</t>
    </r>
  </si>
  <si>
    <r>
      <rPr>
        <sz val="7.5"/>
        <rFont val="Calibri"/>
        <family val="1"/>
      </rPr>
      <t xml:space="preserve">ARMAÇÃO DE BLOCO, VIGA BALDRAME OU SAPATA
</t>
    </r>
    <r>
      <rPr>
        <sz val="7.5"/>
        <rFont val="Calibri"/>
        <family val="1"/>
      </rPr>
      <t>UTILIZANDO AÇO CA-50 DE 8 MM - MONTAGEM. AF_06/2017</t>
    </r>
  </si>
  <si>
    <r>
      <rPr>
        <sz val="7.5"/>
        <rFont val="Calibri"/>
        <family val="1"/>
      </rPr>
      <t>1.2.7</t>
    </r>
  </si>
  <si>
    <r>
      <rPr>
        <sz val="7.5"/>
        <rFont val="Calibri"/>
        <family val="1"/>
      </rPr>
      <t xml:space="preserve">ARMAÇÃO DE BLOCO, VIGA BALDRAME OU SAPATA
</t>
    </r>
    <r>
      <rPr>
        <sz val="7.5"/>
        <rFont val="Calibri"/>
        <family val="1"/>
      </rPr>
      <t>UTILIZANDO AÇO CA-50 DE 10 MM - MONTAGEM. AF_06/2017</t>
    </r>
  </si>
  <si>
    <r>
      <rPr>
        <sz val="7.5"/>
        <rFont val="Calibri"/>
        <family val="1"/>
      </rPr>
      <t>1.2.8</t>
    </r>
  </si>
  <si>
    <r>
      <rPr>
        <sz val="7.5"/>
        <rFont val="Calibri"/>
        <family val="1"/>
      </rPr>
      <t xml:space="preserve">CONCRETAGEM DE BLOCOS DE COROAMENTO E VIGAS BALDRAME, FCK 30 MPA, COM USO DE JERICA –LANÇAMENTO,
</t>
    </r>
    <r>
      <rPr>
        <sz val="7.5"/>
        <rFont val="Calibri"/>
        <family val="1"/>
      </rPr>
      <t>ADENSAMENTO E ACABAMENTO. AF_06/2017</t>
    </r>
  </si>
  <si>
    <r>
      <rPr>
        <sz val="7.5"/>
        <rFont val="Calibri"/>
        <family val="1"/>
      </rPr>
      <t>1.2.9</t>
    </r>
  </si>
  <si>
    <r>
      <rPr>
        <sz val="7.5"/>
        <rFont val="Calibri"/>
        <family val="1"/>
      </rPr>
      <t xml:space="preserve">IMPERMEABILIZAÇÃO DE SUPERFÍCIE COM ARGAMASSA
</t>
    </r>
    <r>
      <rPr>
        <sz val="7.5"/>
        <rFont val="Calibri"/>
        <family val="1"/>
      </rPr>
      <t>POLIMÉRICA / MEMBRANA ACRÍLICA, 3 DEMÃOS. AF_06/2018</t>
    </r>
  </si>
  <si>
    <r>
      <rPr>
        <b/>
        <sz val="7.5"/>
        <rFont val="Calibri"/>
        <family val="1"/>
      </rPr>
      <t>1.3</t>
    </r>
  </si>
  <si>
    <r>
      <rPr>
        <b/>
        <sz val="7.5"/>
        <rFont val="Calibri"/>
        <family val="1"/>
      </rPr>
      <t>ESTRUTURA</t>
    </r>
  </si>
  <si>
    <r>
      <rPr>
        <sz val="7.5"/>
        <rFont val="Calibri"/>
        <family val="1"/>
      </rPr>
      <t>1.3.1</t>
    </r>
  </si>
  <si>
    <r>
      <rPr>
        <sz val="7.5"/>
        <rFont val="Calibri"/>
        <family val="1"/>
      </rPr>
      <t xml:space="preserve">MONTAGEM E DESMONTAGEM DE FÔRMA DE VIGA, ESCORAMENTO METÁLICO, PÉ-DIREITO SIMPLES, EM CHAPA DE
</t>
    </r>
    <r>
      <rPr>
        <sz val="7.5"/>
        <rFont val="Calibri"/>
        <family val="1"/>
      </rPr>
      <t>MADEIRA PLASTIFICADA, 18 UTILIZAÇÕES. AF_09/2020</t>
    </r>
  </si>
  <si>
    <r>
      <rPr>
        <sz val="7.5"/>
        <rFont val="Calibri"/>
        <family val="1"/>
      </rPr>
      <t>1.3.2</t>
    </r>
  </si>
  <si>
    <r>
      <rPr>
        <sz val="7.5"/>
        <rFont val="Calibri"/>
        <family val="1"/>
      </rPr>
      <t xml:space="preserve">MONTAGEM E DESMONTAGEM DE FÔRMA DE PILARES RETANGULARES E ESTRUTURAS SIMILARES, PÉ-DIREITO SIMPLES, EM CHAPA DE MADEIRA COMPENSADA RESINADA, 8
</t>
    </r>
    <r>
      <rPr>
        <sz val="7.5"/>
        <rFont val="Calibri"/>
        <family val="1"/>
      </rPr>
      <t>UTILIZAÇÕES. AF_09/2020</t>
    </r>
  </si>
  <si>
    <r>
      <rPr>
        <sz val="7.5"/>
        <rFont val="Calibri"/>
        <family val="1"/>
      </rPr>
      <t>1.3.3</t>
    </r>
  </si>
  <si>
    <r>
      <rPr>
        <sz val="7.5"/>
        <rFont val="Calibri"/>
        <family val="1"/>
      </rPr>
      <t xml:space="preserve">ARMAÇÃO DE PILAR OU VIGA DE UMA ESTRUTURA CONVENCIONAL DE CONCRETO ARMADO EM UM EDIFÍCIO DE MÚLTIPLOS PAVIMENTOS UTILIZANDO AÇO CA-60 DE 5,0 MM -
</t>
    </r>
    <r>
      <rPr>
        <sz val="7.5"/>
        <rFont val="Calibri"/>
        <family val="1"/>
      </rPr>
      <t>MONTAGEM. AF_12/2015</t>
    </r>
  </si>
  <si>
    <r>
      <rPr>
        <sz val="7.5"/>
        <rFont val="Calibri"/>
        <family val="1"/>
      </rPr>
      <t>1.3.4</t>
    </r>
  </si>
  <si>
    <r>
      <rPr>
        <sz val="7.5"/>
        <rFont val="Calibri"/>
        <family val="1"/>
      </rPr>
      <t xml:space="preserve">ARMAÇÃO DE PILAR OU VIGA DE UMA ESTRUTURA CONVENCIONAL DE CONCRETO ARMADO EM UM EDIFÍCIO DE MÚLTIPLOS PAVIMENTOS UTILIZANDO AÇO CA-50 DE 6,3 MM -
</t>
    </r>
    <r>
      <rPr>
        <sz val="7.5"/>
        <rFont val="Calibri"/>
        <family val="1"/>
      </rPr>
      <t>MONTAGEM. AF_12/2015</t>
    </r>
  </si>
  <si>
    <r>
      <rPr>
        <sz val="7.5"/>
        <rFont val="Calibri"/>
        <family val="1"/>
      </rPr>
      <t>1.3.5</t>
    </r>
  </si>
  <si>
    <r>
      <rPr>
        <sz val="7.5"/>
        <rFont val="Calibri"/>
        <family val="1"/>
      </rPr>
      <t xml:space="preserve">ARMAÇÃO DE PILAR OU VIGA DE UMA ESTRUTURA CONVENCIONAL DE CONCRETO ARMADO EM UM EDIFÍCIO DE MÚLTIPLOS PAVIMENTOS UTILIZANDO AÇO CA-50 DE 8,0 MM -
</t>
    </r>
    <r>
      <rPr>
        <sz val="7.5"/>
        <rFont val="Calibri"/>
        <family val="1"/>
      </rPr>
      <t>MONTAGEM. AF_12/2015</t>
    </r>
  </si>
  <si>
    <r>
      <rPr>
        <sz val="7.5"/>
        <rFont val="Calibri"/>
        <family val="1"/>
      </rPr>
      <t>1.3.6</t>
    </r>
  </si>
  <si>
    <r>
      <rPr>
        <sz val="7.5"/>
        <rFont val="Calibri"/>
        <family val="1"/>
      </rPr>
      <t xml:space="preserve">ARMAÇÃO DE PILAR OU VIGA DE UMA ESTRUTURA CONVENCIONAL DE CONCRETO ARMADO EM UMA EDIFICAÇÃO TÉRREA OU SOBRADO UTILIZANDO AÇO CA-50 DE 10,0 MM -
</t>
    </r>
    <r>
      <rPr>
        <sz val="7.5"/>
        <rFont val="Calibri"/>
        <family val="1"/>
      </rPr>
      <t>MONTAGEM. AF_12/2015</t>
    </r>
  </si>
  <si>
    <r>
      <rPr>
        <sz val="7.5"/>
        <rFont val="Calibri"/>
        <family val="1"/>
      </rPr>
      <t>1.3.7</t>
    </r>
  </si>
  <si>
    <r>
      <rPr>
        <sz val="7.5"/>
        <rFont val="Calibri"/>
        <family val="1"/>
      </rPr>
      <t xml:space="preserve">CONCRETAGEM DE VIGAS E LAJES, FCK=25 MPA, PARA LAJES MACIÇAS OU NERVURADAS COM USO DE BOMBA -
</t>
    </r>
    <r>
      <rPr>
        <sz val="7.5"/>
        <rFont val="Calibri"/>
        <family val="1"/>
      </rPr>
      <t>LANÇAMENTO, ADENSAMENTO E ACABAMENTO. AF_02/2022</t>
    </r>
  </si>
  <si>
    <r>
      <rPr>
        <b/>
        <sz val="7.5"/>
        <rFont val="Calibri"/>
        <family val="1"/>
      </rPr>
      <t>1.4</t>
    </r>
  </si>
  <si>
    <r>
      <rPr>
        <b/>
        <sz val="7.5"/>
        <rFont val="Calibri"/>
        <family val="1"/>
      </rPr>
      <t>ALVENARIA</t>
    </r>
  </si>
  <si>
    <r>
      <rPr>
        <sz val="7.5"/>
        <rFont val="Calibri"/>
        <family val="1"/>
      </rPr>
      <t>1.4.1</t>
    </r>
  </si>
  <si>
    <r>
      <rPr>
        <sz val="7.5"/>
        <rFont val="Calibri"/>
        <family val="1"/>
      </rPr>
      <t xml:space="preserve">ALVENARIA DE VEDAÇÃO DE BLOCOS CERÂMICOS FURADOS NA
</t>
    </r>
    <r>
      <rPr>
        <sz val="7.5"/>
        <rFont val="Calibri"/>
        <family val="1"/>
      </rPr>
      <t>HORIZONTAL DE 9X14X19 CM (ESPESSURA 9 CM) E ARGAMASSA DE ASSENTAMENTO COM PREPARO EM BETONEIRA.</t>
    </r>
  </si>
  <si>
    <r>
      <rPr>
        <sz val="7.5"/>
        <rFont val="Calibri"/>
        <family val="1"/>
      </rPr>
      <t>1.4.2</t>
    </r>
  </si>
  <si>
    <r>
      <rPr>
        <sz val="7.5"/>
        <rFont val="Calibri"/>
        <family val="1"/>
      </rPr>
      <t>ALVENARIA DE VEDAÇÃO COM ELEMENTO VAZADO DE CERÂMICA (COBOGÓ) DE 7X20X20CM E ARGAMASSA DE ASSENTAMENTO COM PREPARO EM BETONEIRA. AF_05/2020</t>
    </r>
  </si>
  <si>
    <r>
      <rPr>
        <b/>
        <sz val="7.5"/>
        <rFont val="Calibri"/>
        <family val="1"/>
      </rPr>
      <t>1.5</t>
    </r>
  </si>
  <si>
    <r>
      <rPr>
        <b/>
        <sz val="7.5"/>
        <rFont val="Calibri"/>
        <family val="1"/>
      </rPr>
      <t>REVESTIMENTOS</t>
    </r>
  </si>
  <si>
    <r>
      <rPr>
        <sz val="7.5"/>
        <rFont val="Calibri"/>
        <family val="1"/>
      </rPr>
      <t>1.5.1</t>
    </r>
  </si>
  <si>
    <r>
      <rPr>
        <sz val="7.5"/>
        <rFont val="Calibri"/>
        <family val="1"/>
      </rPr>
      <t xml:space="preserve">CHAPISCO APLICADO EM ALVENARIA (COM PRESENÇA DE VÃOS) E ESTRUTURAS DE CONCRETO DE FACHADA, COM COLHER DE PEDREIRO.  ARGAMASSA TRAÇO 1:3 COM PREPARO EM
</t>
    </r>
    <r>
      <rPr>
        <sz val="7.5"/>
        <rFont val="Calibri"/>
        <family val="1"/>
      </rPr>
      <t>BETONEIRA 400L. AF_06/2014</t>
    </r>
  </si>
  <si>
    <r>
      <rPr>
        <sz val="7.5"/>
        <rFont val="Calibri"/>
        <family val="1"/>
      </rPr>
      <t>1.5.2</t>
    </r>
  </si>
  <si>
    <r>
      <rPr>
        <sz val="7.5"/>
        <rFont val="Calibri"/>
        <family val="1"/>
      </rPr>
      <t xml:space="preserve">EMBOÇO OU MASSA ÚNICA EM ARGAMASSA TRAÇO 1:2:8, PREPARO MECÂNICO COM BETONEIRA 400 L, APLICADA MANUALMENTE EM PANOS CEGOS DE FACHADA (SEM
</t>
    </r>
    <r>
      <rPr>
        <sz val="7.5"/>
        <rFont val="Calibri"/>
        <family val="1"/>
      </rPr>
      <t>PRESENÇA DE VÃOS), ESPESSURA DE 25 MM. AF_06/2014</t>
    </r>
  </si>
  <si>
    <r>
      <rPr>
        <sz val="7.5"/>
        <rFont val="Calibri"/>
        <family val="1"/>
      </rPr>
      <t>1.5.3</t>
    </r>
  </si>
  <si>
    <r>
      <rPr>
        <sz val="7.5"/>
        <rFont val="Calibri"/>
        <family val="1"/>
      </rPr>
      <t xml:space="preserve">TEXTURA ACRÍLICA, APLICAÇÃO MANUAL EM PAREDE, UMA
</t>
    </r>
    <r>
      <rPr>
        <sz val="7.5"/>
        <rFont val="Calibri"/>
        <family val="1"/>
      </rPr>
      <t>DEMÃO. AF_09/2016</t>
    </r>
  </si>
  <si>
    <r>
      <rPr>
        <sz val="7.5"/>
        <rFont val="Calibri"/>
        <family val="1"/>
      </rPr>
      <t>1.5.4</t>
    </r>
  </si>
  <si>
    <r>
      <rPr>
        <sz val="7.5"/>
        <rFont val="Calibri"/>
        <family val="1"/>
      </rPr>
      <t xml:space="preserve">APLICAÇÃO MANUAL DE FUNDO SELADOR ACRÍLICO EM PANOS
</t>
    </r>
    <r>
      <rPr>
        <sz val="7.5"/>
        <rFont val="Calibri"/>
        <family val="1"/>
      </rPr>
      <t>COM PRESENÇA DE VÃOS DE EDIFÍCIOS DE MÚLTIPLOS PAVIMENTOS. AF_06/2014</t>
    </r>
  </si>
  <si>
    <r>
      <rPr>
        <sz val="7.5"/>
        <rFont val="Calibri"/>
        <family val="1"/>
      </rPr>
      <t>1.5.5</t>
    </r>
  </si>
  <si>
    <r>
      <rPr>
        <sz val="7.5"/>
        <rFont val="Calibri"/>
        <family val="1"/>
      </rPr>
      <t xml:space="preserve">APLICAÇÃO MANUAL DE PINTURA COM TINTA LÁTEX ACRÍLICA
</t>
    </r>
    <r>
      <rPr>
        <sz val="7.5"/>
        <rFont val="Calibri"/>
        <family val="1"/>
      </rPr>
      <t>EM PAREDES, DUAS DEMÃOS. AF_06/2014</t>
    </r>
  </si>
  <si>
    <r>
      <rPr>
        <sz val="7.5"/>
        <rFont val="Calibri"/>
        <family val="1"/>
      </rPr>
      <t>1.5.6</t>
    </r>
  </si>
  <si>
    <r>
      <rPr>
        <sz val="7.5"/>
        <rFont val="Calibri"/>
        <family val="1"/>
      </rPr>
      <t xml:space="preserve">FORRO DE PVC, LISO, PARA AMBIENTES COMERCIAIS, INCLUSIVE
</t>
    </r>
    <r>
      <rPr>
        <sz val="7.5"/>
        <rFont val="Calibri"/>
        <family val="1"/>
      </rPr>
      <t>ESTRUTURA DE FIXAÇÃO. AF_05/2017_P</t>
    </r>
  </si>
  <si>
    <r>
      <rPr>
        <sz val="7.5"/>
        <rFont val="Calibri"/>
        <family val="1"/>
      </rPr>
      <t>1.5.7</t>
    </r>
  </si>
  <si>
    <r>
      <rPr>
        <sz val="7.5"/>
        <rFont val="Calibri"/>
        <family val="1"/>
      </rPr>
      <t>(COMPOSIÇÃO REPRESENTATIVA) DO SERVIÇO DE CONTRAPISO EM ARGAMASSA TRAÇO 1:4 (CIM E AREIA), EM BETONEIRA 400 L, ESPESSURA 3 CM ÁREAS SECAS E 3 CM ÁREAS MOLHADAS, PARA EDIFICAÇÃO HABITACIONAL UNIFAMILIAR (CASA) E EDIFICAÇÃO PÚBLICA PADRÃO. AF_11/2014</t>
    </r>
  </si>
  <si>
    <r>
      <rPr>
        <sz val="7.5"/>
        <rFont val="Calibri"/>
        <family val="1"/>
      </rPr>
      <t>1.5.8</t>
    </r>
  </si>
  <si>
    <r>
      <rPr>
        <sz val="7.5"/>
        <rFont val="Calibri"/>
        <family val="1"/>
      </rPr>
      <t xml:space="preserve">(COMPOSIÇÃO REPRESENTATIVA) DO SERVIÇO DE REVESTIMENTO CERÂMICO PARA PISO COM PLACAS TIPO ESMALTADA EXTRA DE DIMENSÕES 35X35 CM, PARA EDIFICAÇÃO HABITACIONAL UNIFAMILIAR (CASA) E EDIFICAÇÃO
</t>
    </r>
    <r>
      <rPr>
        <sz val="7.5"/>
        <rFont val="Calibri"/>
        <family val="1"/>
      </rPr>
      <t>PÚBLICA PADRÃO. AF_11/2014</t>
    </r>
  </si>
  <si>
    <r>
      <rPr>
        <b/>
        <sz val="7.5"/>
        <rFont val="Calibri"/>
        <family val="1"/>
      </rPr>
      <t>1.6</t>
    </r>
  </si>
  <si>
    <r>
      <rPr>
        <b/>
        <sz val="7.5"/>
        <rFont val="Calibri"/>
        <family val="1"/>
      </rPr>
      <t>ESQUADRIAS</t>
    </r>
  </si>
  <si>
    <r>
      <rPr>
        <sz val="7.5"/>
        <rFont val="Calibri"/>
        <family val="1"/>
      </rPr>
      <t>1.6.1</t>
    </r>
  </si>
  <si>
    <r>
      <rPr>
        <sz val="7.5"/>
        <rFont val="Calibri"/>
        <family val="1"/>
      </rPr>
      <t xml:space="preserve">PORTA DE MADEIRA, MACIÇA (PESADA OU SUPERPESADA), 90X210CM, ESPESSURA DE 3,5CM, INCLUSO DOBRADIÇAS -
</t>
    </r>
    <r>
      <rPr>
        <sz val="7.5"/>
        <rFont val="Calibri"/>
        <family val="1"/>
      </rPr>
      <t>FORNECIMENTO E INSTALAÇÃO. AF_12/2019</t>
    </r>
  </si>
  <si>
    <r>
      <rPr>
        <sz val="7.5"/>
        <rFont val="Calibri"/>
        <family val="1"/>
      </rPr>
      <t>UN</t>
    </r>
  </si>
  <si>
    <r>
      <rPr>
        <sz val="7.5"/>
        <rFont val="Calibri"/>
        <family val="1"/>
      </rPr>
      <t>1.6.2</t>
    </r>
  </si>
  <si>
    <r>
      <rPr>
        <sz val="7.5"/>
        <rFont val="Calibri"/>
        <family val="1"/>
      </rPr>
      <t xml:space="preserve">KIT DE PORTA DE MADEIRA PARA VERNIZ, SEMI-OCA (LEVE OU MÉDIA), PADRÃO MÉDIO, 90X210CM, ESPESSURA DE 3,5CM, ITENS INCLUSOS: DOBRADIÇAS, MONTAGEM E INSTALAÇÃO DE BATENTE, FECHADURA COM EXECUÇÃO DO FURO -
</t>
    </r>
    <r>
      <rPr>
        <sz val="7.5"/>
        <rFont val="Calibri"/>
        <family val="1"/>
      </rPr>
      <t>FORNECIMENTO E INSTALAÇÃO. AF_12/2019</t>
    </r>
  </si>
  <si>
    <r>
      <rPr>
        <sz val="7.5"/>
        <rFont val="Calibri"/>
        <family val="1"/>
      </rPr>
      <t>1.6.3</t>
    </r>
  </si>
  <si>
    <r>
      <rPr>
        <sz val="7.5"/>
        <rFont val="Calibri"/>
        <family val="1"/>
      </rPr>
      <t xml:space="preserve">JANELA DE ALUMÍNIO DE CORRER COM 2 FOLHAS PARA VIDROS, COM VIDROS, BATENTE, ACABAMENTO COM ACETATO OU BRILHANTE E FERRAGENS. EXCLUSIVE ALIZAR E
</t>
    </r>
    <r>
      <rPr>
        <sz val="7.5"/>
        <rFont val="Calibri"/>
        <family val="1"/>
      </rPr>
      <t>CONTRAMARCO. FORNECIMENTO E INSTALAÇÃO. AF_12/2019</t>
    </r>
  </si>
  <si>
    <r>
      <rPr>
        <sz val="7.5"/>
        <rFont val="Calibri"/>
        <family val="1"/>
      </rPr>
      <t>1.6.4</t>
    </r>
  </si>
  <si>
    <r>
      <rPr>
        <sz val="7.5"/>
        <rFont val="Calibri"/>
        <family val="1"/>
      </rPr>
      <t>FECHADURA DE EMBUTIR COM CILINDRO, EXTERNA, COMPLETA, ACABAMENTO PADRÃO POPULAR, INCLUSO EXECUÇÃO DE FURO - FORNECIMENTO E INSTALAÇÃO. AF_12/2019</t>
    </r>
  </si>
  <si>
    <r>
      <rPr>
        <b/>
        <sz val="7.5"/>
        <rFont val="Calibri"/>
        <family val="1"/>
      </rPr>
      <t>1.7</t>
    </r>
  </si>
  <si>
    <r>
      <rPr>
        <b/>
        <sz val="7.5"/>
        <rFont val="Calibri"/>
        <family val="1"/>
      </rPr>
      <t>COBERTA</t>
    </r>
  </si>
  <si>
    <r>
      <rPr>
        <sz val="7.5"/>
        <rFont val="Calibri"/>
        <family val="1"/>
      </rPr>
      <t>1.7.1</t>
    </r>
  </si>
  <si>
    <r>
      <rPr>
        <sz val="7.5"/>
        <rFont val="Calibri"/>
        <family val="1"/>
      </rPr>
      <t>FABRICAÇÃO E INSTALAÇÃO DE TESOURA INTEIRA EM MADEIRA NÃO APARELHADA, VÃO DE 5 M, PARA TELHA CERÂMICA OU DE CONCRETO, INCLUSO IÇAMENTO. AF_07/2019</t>
    </r>
  </si>
  <si>
    <r>
      <rPr>
        <sz val="7.5"/>
        <rFont val="Calibri"/>
        <family val="1"/>
      </rPr>
      <t>1.7.2</t>
    </r>
  </si>
  <si>
    <r>
      <rPr>
        <sz val="7.5"/>
        <rFont val="Calibri"/>
        <family val="1"/>
      </rPr>
      <t xml:space="preserve">TRAMA DE MADEIRA COMPOSTA POR RIPAS, CAIBROS E TERÇAS PARA TELHADOS DE ATÉ 2 ÁGUAS PARA TELHA DE ENCAIXE DE CERÂMICA OU DE CONCRETO, INCLUSO TRANSPORTE VERTICAL.
</t>
    </r>
    <r>
      <rPr>
        <sz val="7.5"/>
        <rFont val="Calibri"/>
        <family val="1"/>
      </rPr>
      <t>AF_07/2019</t>
    </r>
  </si>
  <si>
    <r>
      <rPr>
        <sz val="7.5"/>
        <rFont val="Calibri"/>
        <family val="1"/>
      </rPr>
      <t>1.7.3</t>
    </r>
  </si>
  <si>
    <r>
      <rPr>
        <sz val="7.5"/>
        <rFont val="Calibri"/>
        <family val="1"/>
      </rPr>
      <t xml:space="preserve">TELHAMENTO COM TELHA CERÂMICA DE ENCAIXE, TIPO
</t>
    </r>
    <r>
      <rPr>
        <sz val="7.5"/>
        <rFont val="Calibri"/>
        <family val="1"/>
      </rPr>
      <t>FRANCESA, COM ATÉ 2 ÁGUAS, INCLUSO TRANSPORTE VERTICAL. AF_07/2019</t>
    </r>
  </si>
  <si>
    <r>
      <rPr>
        <b/>
        <sz val="7.5"/>
        <rFont val="Calibri"/>
        <family val="1"/>
      </rPr>
      <t>1.8</t>
    </r>
  </si>
  <si>
    <r>
      <rPr>
        <b/>
        <sz val="7.5"/>
        <rFont val="Calibri"/>
        <family val="1"/>
      </rPr>
      <t>INSTALAÇÕES ELÉTRICAS</t>
    </r>
  </si>
  <si>
    <r>
      <rPr>
        <sz val="7.5"/>
        <rFont val="Calibri"/>
        <family val="1"/>
      </rPr>
      <t>1.8.1</t>
    </r>
  </si>
  <si>
    <r>
      <rPr>
        <sz val="7.5"/>
        <rFont val="Calibri"/>
        <family val="1"/>
      </rPr>
      <t xml:space="preserve">CABO DE COBRE FLEXÍVEL ISOLADO, 1,5 MM², ANTI-CHAMA 0,6/1,0 KV, PARA CIRCUITOS TERMINAIS - FORNECIMENTO E
</t>
    </r>
    <r>
      <rPr>
        <sz val="7.5"/>
        <rFont val="Calibri"/>
        <family val="1"/>
      </rPr>
      <t>INSTALAÇÃO. AF_12/2015</t>
    </r>
  </si>
  <si>
    <r>
      <rPr>
        <sz val="7.5"/>
        <rFont val="Calibri"/>
        <family val="1"/>
      </rPr>
      <t>1.8.2</t>
    </r>
  </si>
  <si>
    <r>
      <rPr>
        <sz val="7.5"/>
        <rFont val="Calibri"/>
        <family val="1"/>
      </rPr>
      <t xml:space="preserve">CABO DE COBRE FLEXÍVEL ISOLADO, 2,5 MM², ANTI-CHAMA 0,6/1,0 KV, PARA CIRCUITOS TERMINAIS - FORNECIMENTO E
</t>
    </r>
    <r>
      <rPr>
        <sz val="7.5"/>
        <rFont val="Calibri"/>
        <family val="1"/>
      </rPr>
      <t>INSTALAÇÃO. AF_12/2015</t>
    </r>
  </si>
  <si>
    <r>
      <rPr>
        <sz val="7.5"/>
        <rFont val="Calibri"/>
        <family val="1"/>
      </rPr>
      <t>1.8.3</t>
    </r>
  </si>
  <si>
    <r>
      <rPr>
        <sz val="7.5"/>
        <rFont val="Calibri"/>
        <family val="1"/>
      </rPr>
      <t xml:space="preserve">CABO DE COBRE FLEXÍVEL ISOLADO, 16 MM², 0,6/1,0 KV, PARA REDE AÉREA DE DISTRIBUIÇÃO DE ENERGIA ELÉTRICA DE BAIXA
</t>
    </r>
    <r>
      <rPr>
        <sz val="7.5"/>
        <rFont val="Calibri"/>
        <family val="1"/>
      </rPr>
      <t>TENSÃO - FORNECIMENTO E INSTALAÇÃO. AF_07/2020</t>
    </r>
  </si>
  <si>
    <r>
      <rPr>
        <sz val="7.5"/>
        <rFont val="Calibri"/>
        <family val="1"/>
      </rPr>
      <t>1.8.4</t>
    </r>
  </si>
  <si>
    <r>
      <rPr>
        <sz val="7.5"/>
        <rFont val="Calibri"/>
        <family val="1"/>
      </rPr>
      <t xml:space="preserve">CAIXA DE PASSAGEM ELETRICA DE PAREDE, DE EMBUTIR, EM PVC, COM TAMPA APARAFUSADA, DIMENSOES 150 X 150 X
</t>
    </r>
    <r>
      <rPr>
        <sz val="7.5"/>
        <rFont val="Calibri"/>
        <family val="1"/>
      </rPr>
      <t>*75* MM</t>
    </r>
  </si>
  <si>
    <r>
      <rPr>
        <sz val="7.5"/>
        <rFont val="Calibri"/>
        <family val="1"/>
      </rPr>
      <t>1.8.5</t>
    </r>
  </si>
  <si>
    <r>
      <rPr>
        <sz val="7.5"/>
        <rFont val="Calibri"/>
        <family val="1"/>
      </rPr>
      <t xml:space="preserve">INTERRUPTOR SIMPLES (1 MÓDULO), 10A/250V, INCLUINDO
</t>
    </r>
    <r>
      <rPr>
        <sz val="7.5"/>
        <rFont val="Calibri"/>
        <family val="1"/>
      </rPr>
      <t>SUPORTE E PLACA - FORNECIMENTO E INSTALAÇÃO.</t>
    </r>
  </si>
  <si>
    <r>
      <rPr>
        <sz val="7.5"/>
        <rFont val="Calibri"/>
        <family val="1"/>
      </rPr>
      <t>1.8.6</t>
    </r>
  </si>
  <si>
    <r>
      <rPr>
        <sz val="7.5"/>
        <rFont val="Calibri"/>
        <family val="1"/>
      </rPr>
      <t xml:space="preserve">INTERRUPTOR SIMPLES (2 MÓDULOS), 10A/250V, INCLUINDO
</t>
    </r>
    <r>
      <rPr>
        <sz val="7.5"/>
        <rFont val="Calibri"/>
        <family val="1"/>
      </rPr>
      <t>SUPORTE E PLACA - FORNECIMENTO E INSTALAÇÃO.</t>
    </r>
  </si>
  <si>
    <r>
      <rPr>
        <sz val="7.5"/>
        <rFont val="Calibri"/>
        <family val="1"/>
      </rPr>
      <t>1.8.7</t>
    </r>
  </si>
  <si>
    <r>
      <rPr>
        <sz val="7.5"/>
        <rFont val="Calibri"/>
        <family val="1"/>
      </rPr>
      <t xml:space="preserve">TOMADA MÉDIA DE EMBUTIR (1 MÓDULO), 2P+T 10 A,
</t>
    </r>
    <r>
      <rPr>
        <sz val="7.5"/>
        <rFont val="Calibri"/>
        <family val="1"/>
      </rPr>
      <t>INCLUINDO SUPORTE E PLACA - FORNECIMENTO E INSTALAÇÃO.</t>
    </r>
  </si>
  <si>
    <r>
      <rPr>
        <sz val="7.5"/>
        <rFont val="Calibri"/>
        <family val="1"/>
      </rPr>
      <t>1.8.8</t>
    </r>
  </si>
  <si>
    <r>
      <rPr>
        <sz val="7.5"/>
        <rFont val="Calibri"/>
        <family val="1"/>
      </rPr>
      <t xml:space="preserve">TOMADA MÉDIA DE EMBUTIR (2 MÓDULOS), 2P+T 10 A,
</t>
    </r>
    <r>
      <rPr>
        <sz val="7.5"/>
        <rFont val="Calibri"/>
        <family val="1"/>
      </rPr>
      <t>INCLUINDO SUPORTE E PLACA - FORNECIMENTO E INSTALAÇÃO.</t>
    </r>
  </si>
  <si>
    <r>
      <rPr>
        <sz val="7.5"/>
        <rFont val="Calibri"/>
        <family val="1"/>
      </rPr>
      <t>1.8.9</t>
    </r>
  </si>
  <si>
    <r>
      <rPr>
        <sz val="7.5"/>
        <rFont val="Calibri"/>
        <family val="1"/>
      </rPr>
      <t xml:space="preserve">TOMADA MÉDIA DE EMBUTIR (1 MÓDULO), 2P+T 20 A,
</t>
    </r>
    <r>
      <rPr>
        <sz val="7.5"/>
        <rFont val="Calibri"/>
        <family val="1"/>
      </rPr>
      <t>INCLUINDO SUPORTE E PLACA - FORNECIMENTO E INSTALAÇÃO.</t>
    </r>
  </si>
  <si>
    <r>
      <rPr>
        <sz val="7.5"/>
        <rFont val="Calibri"/>
        <family val="1"/>
      </rPr>
      <t xml:space="preserve">DISJUNTOR MONOPOLAR TIPO DIN, CORRENTE NOMINAL DE
</t>
    </r>
    <r>
      <rPr>
        <sz val="7.5"/>
        <rFont val="Calibri"/>
        <family val="1"/>
      </rPr>
      <t>10A - FORNECIMENTO E INSTALAÇÃO. AF_10/2020</t>
    </r>
  </si>
  <si>
    <r>
      <rPr>
        <sz val="7.5"/>
        <rFont val="Calibri"/>
        <family val="1"/>
      </rPr>
      <t xml:space="preserve">DISJUNTOR MONOPOLAR TIPO DIN, CORRENTE NOMINAL DE
</t>
    </r>
    <r>
      <rPr>
        <sz val="7.5"/>
        <rFont val="Calibri"/>
        <family val="1"/>
      </rPr>
      <t>20A - FORNECIMENTO E INSTALAÇÃO. AF_10/2020</t>
    </r>
  </si>
  <si>
    <r>
      <rPr>
        <sz val="7.5"/>
        <rFont val="Calibri"/>
        <family val="1"/>
      </rPr>
      <t xml:space="preserve">DISJUNTOR MONOPOLAR TIPO DIN, CORRENTE NOMINAL DE
</t>
    </r>
    <r>
      <rPr>
        <sz val="7.5"/>
        <rFont val="Calibri"/>
        <family val="1"/>
      </rPr>
      <t>50A - FORNECIMENTO E INSTALAÇÃO. AF_10/2020</t>
    </r>
  </si>
  <si>
    <r>
      <rPr>
        <sz val="7.5"/>
        <rFont val="Calibri"/>
        <family val="1"/>
      </rPr>
      <t xml:space="preserve">ELETRODUTO FLEXÍVEL CORRUGADO REFORÇADO, PVC, DN 25
</t>
    </r>
    <r>
      <rPr>
        <sz val="7.5"/>
        <rFont val="Calibri"/>
        <family val="1"/>
      </rPr>
      <t>MM (3/4"), PARA CIRCUITOS TERMINAIS, INSTALADO EM LAJE -</t>
    </r>
  </si>
  <si>
    <r>
      <rPr>
        <sz val="7.5"/>
        <rFont val="Calibri"/>
        <family val="1"/>
      </rPr>
      <t xml:space="preserve">ELETRODUTO RÍGIDO ROSCÁVEL, PVC, DN 32 MM (1"), PARA CIRCUITOS TERMINAIS, INSTALADO EM FORRO -
</t>
    </r>
    <r>
      <rPr>
        <sz val="7.5"/>
        <rFont val="Calibri"/>
        <family val="1"/>
      </rPr>
      <t>FORNECIMENTO E INSTALAÇÃO. AF_12/2015</t>
    </r>
  </si>
  <si>
    <r>
      <rPr>
        <sz val="7.5"/>
        <rFont val="Calibri"/>
        <family val="1"/>
      </rPr>
      <t xml:space="preserve">LÂMPADA TUBULAR LED DE 18/20 W, BASE G13 -
</t>
    </r>
    <r>
      <rPr>
        <sz val="7.5"/>
        <rFont val="Calibri"/>
        <family val="1"/>
      </rPr>
      <t>FORNECIMENTO E INSTALAÇÃO. AF_02/2020_P</t>
    </r>
  </si>
  <si>
    <r>
      <rPr>
        <sz val="7.5"/>
        <rFont val="Calibri"/>
        <family val="1"/>
      </rPr>
      <t xml:space="preserve">QUADRO DE DISTRIBUIÇÃO DE ENERGIA EM CHAPA DE AÇO
</t>
    </r>
    <r>
      <rPr>
        <sz val="7.5"/>
        <rFont val="Calibri"/>
        <family val="1"/>
      </rPr>
      <t>GALVANIZADO, DE EMBUTIR, COM BARRAMENTO TRIFÁSICO,</t>
    </r>
  </si>
  <si>
    <r>
      <rPr>
        <sz val="11"/>
        <rFont val="Calibri"/>
        <family val="1"/>
      </rPr>
      <t>PROGRAMA:</t>
    </r>
  </si>
  <si>
    <r>
      <rPr>
        <sz val="11"/>
        <rFont val="Calibri"/>
        <family val="1"/>
      </rPr>
      <t>CONCEDENTE:</t>
    </r>
  </si>
  <si>
    <r>
      <rPr>
        <sz val="11"/>
        <rFont val="Calibri"/>
        <family val="1"/>
      </rPr>
      <t>CONVENENTE:</t>
    </r>
  </si>
  <si>
    <r>
      <rPr>
        <b/>
        <sz val="11"/>
        <rFont val="Calibri"/>
        <family val="1"/>
      </rPr>
      <t>Município de Sousa  - PB</t>
    </r>
  </si>
  <si>
    <r>
      <rPr>
        <sz val="11"/>
        <rFont val="Calibri"/>
        <family val="1"/>
      </rPr>
      <t>CONTRATO:</t>
    </r>
  </si>
  <si>
    <r>
      <rPr>
        <sz val="11"/>
        <rFont val="Calibri"/>
        <family val="1"/>
      </rPr>
      <t>OBRA:</t>
    </r>
  </si>
  <si>
    <r>
      <rPr>
        <b/>
        <sz val="11"/>
        <rFont val="Calibri"/>
        <family val="1"/>
      </rPr>
      <t>Ampliação da EMEF Rômulo Pires, no município de Sousa - PB</t>
    </r>
  </si>
  <si>
    <r>
      <rPr>
        <sz val="11"/>
        <rFont val="Calibri"/>
        <family val="1"/>
      </rPr>
      <t>REF. PREÇOS:</t>
    </r>
  </si>
  <si>
    <r>
      <rPr>
        <b/>
        <sz val="11"/>
        <rFont val="Calibri"/>
        <family val="1"/>
      </rPr>
      <t>SINAPI PB - 05/2022</t>
    </r>
  </si>
  <si>
    <r>
      <rPr>
        <sz val="11"/>
        <rFont val="Calibri"/>
        <family val="1"/>
      </rPr>
      <t>DESONERADO:</t>
    </r>
  </si>
  <si>
    <r>
      <rPr>
        <b/>
        <sz val="11"/>
        <rFont val="Calibri"/>
        <family val="1"/>
      </rPr>
      <t>Sim</t>
    </r>
  </si>
  <si>
    <r>
      <rPr>
        <b/>
        <sz val="11"/>
        <color rgb="FFFFFFFF"/>
        <rFont val="Calibri"/>
        <family val="1"/>
      </rPr>
      <t>COTAÇÃO DE INSUMOS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</si>
  <si>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</si>
  <si>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DESCRIÇÃO/FONTE</t>
    </r>
  </si>
  <si>
    <r>
      <rPr>
        <b/>
        <sz val="8"/>
        <color rgb="FFFFFFFF"/>
        <rFont val="Arial"/>
        <family val="2"/>
      </rPr>
      <t>TIPO</t>
    </r>
  </si>
  <si>
    <r>
      <rPr>
        <b/>
        <sz val="8"/>
        <color rgb="FFFFFFFF"/>
        <rFont val="Arial"/>
        <family val="2"/>
      </rPr>
      <t>UND</t>
    </r>
  </si>
  <si>
    <r>
      <rPr>
        <b/>
        <sz val="8"/>
        <color rgb="FFFFFFFF"/>
        <rFont val="Arial"/>
        <family val="2"/>
      </rPr>
      <t>CUSTO</t>
    </r>
  </si>
  <si>
    <r>
      <rPr>
        <b/>
        <sz val="10"/>
        <rFont val="Calibri"/>
        <family val="1"/>
      </rPr>
      <t>Obs.: Adotado como referência a MEDIANA dos valores cotados</t>
    </r>
  </si>
  <si>
    <r>
      <rPr>
        <sz val="10"/>
        <rFont val="Calibri"/>
        <family val="1"/>
      </rPr>
      <t>PROGRAMA:</t>
    </r>
  </si>
  <si>
    <r>
      <rPr>
        <sz val="9.5"/>
        <rFont val="Calibri"/>
        <family val="1"/>
      </rPr>
      <t>CONCEDENTE:</t>
    </r>
  </si>
  <si>
    <r>
      <rPr>
        <sz val="9.5"/>
        <rFont val="Calibri"/>
        <family val="1"/>
      </rPr>
      <t>CONVENENTE:</t>
    </r>
  </si>
  <si>
    <r>
      <rPr>
        <b/>
        <sz val="10"/>
        <rFont val="Calibri"/>
        <family val="1"/>
      </rPr>
      <t>Município de Sousa  - PB</t>
    </r>
  </si>
  <si>
    <r>
      <rPr>
        <sz val="10"/>
        <rFont val="Calibri"/>
        <family val="1"/>
      </rPr>
      <t>CONTRATO:</t>
    </r>
  </si>
  <si>
    <r>
      <rPr>
        <sz val="10"/>
        <rFont val="Calibri"/>
        <family val="1"/>
      </rPr>
      <t>OBRA:</t>
    </r>
  </si>
  <si>
    <r>
      <rPr>
        <sz val="10"/>
        <rFont val="Calibri"/>
        <family val="1"/>
      </rPr>
      <t>REF. PREÇOS:</t>
    </r>
  </si>
  <si>
    <r>
      <rPr>
        <b/>
        <sz val="10"/>
        <rFont val="Calibri"/>
        <family val="1"/>
      </rPr>
      <t>SINAPI PB - 05/2022</t>
    </r>
  </si>
  <si>
    <r>
      <rPr>
        <sz val="10"/>
        <rFont val="Calibri"/>
        <family val="1"/>
      </rPr>
      <t>DESONERADO:</t>
    </r>
  </si>
  <si>
    <r>
      <rPr>
        <b/>
        <sz val="10"/>
        <rFont val="Calibri"/>
        <family val="1"/>
      </rPr>
      <t>Sim</t>
    </r>
  </si>
  <si>
    <r>
      <rPr>
        <b/>
        <sz val="10"/>
        <color rgb="FFFFFFFF"/>
        <rFont val="Calibri"/>
        <family val="1"/>
      </rPr>
      <t>COMPOSIÇÃO DE CUSTOS</t>
    </r>
  </si>
  <si>
    <r>
      <rPr>
        <b/>
        <sz val="7.5"/>
        <color rgb="FFFFFFFF"/>
        <rFont val="Arial"/>
        <family val="2"/>
      </rPr>
      <t>ITEM</t>
    </r>
  </si>
  <si>
    <r>
      <rPr>
        <b/>
        <sz val="7.5"/>
        <color rgb="FFFFFFFF"/>
        <rFont val="Arial"/>
        <family val="2"/>
      </rPr>
      <t>FONTE</t>
    </r>
  </si>
  <si>
    <r>
      <rPr>
        <b/>
        <sz val="7.5"/>
        <color rgb="FFFFFFFF"/>
        <rFont val="Arial"/>
        <family val="2"/>
      </rPr>
      <t>TIPO</t>
    </r>
  </si>
  <si>
    <r>
      <rPr>
        <b/>
        <sz val="7.5"/>
        <color rgb="FFFFFFFF"/>
        <rFont val="Arial"/>
        <family val="2"/>
      </rPr>
      <t>CÓD</t>
    </r>
  </si>
  <si>
    <r>
      <rPr>
        <b/>
        <sz val="7.5"/>
        <color rgb="FFFFFFFF"/>
        <rFont val="Arial"/>
        <family val="2"/>
      </rPr>
      <t>Descrição da Composição</t>
    </r>
  </si>
  <si>
    <r>
      <rPr>
        <b/>
        <sz val="7.5"/>
        <color rgb="FFFFFFFF"/>
        <rFont val="Arial"/>
        <family val="2"/>
      </rPr>
      <t>Unid</t>
    </r>
  </si>
  <si>
    <r>
      <rPr>
        <b/>
        <sz val="7.5"/>
        <color rgb="FFFFFFFF"/>
        <rFont val="Arial"/>
        <family val="2"/>
      </rPr>
      <t>Quant</t>
    </r>
  </si>
  <si>
    <r>
      <rPr>
        <b/>
        <sz val="7.5"/>
        <color rgb="FFFFFFFF"/>
        <rFont val="Arial"/>
        <family val="2"/>
      </rPr>
      <t xml:space="preserve">Custo
</t>
    </r>
    <r>
      <rPr>
        <b/>
        <sz val="7.5"/>
        <color rgb="FFFFFFFF"/>
        <rFont val="Arial"/>
        <family val="2"/>
      </rPr>
      <t>Unit.</t>
    </r>
  </si>
  <si>
    <r>
      <rPr>
        <b/>
        <sz val="7.5"/>
        <color rgb="FFFFFFFF"/>
        <rFont val="Arial"/>
        <family val="2"/>
      </rPr>
      <t xml:space="preserve">Custo
</t>
    </r>
    <r>
      <rPr>
        <b/>
        <sz val="7.5"/>
        <color rgb="FFFFFFFF"/>
        <rFont val="Arial"/>
        <family val="2"/>
      </rPr>
      <t>Total</t>
    </r>
  </si>
  <si>
    <r>
      <rPr>
        <b/>
        <sz val="7.5"/>
        <rFont val="Arial"/>
        <family val="2"/>
      </rPr>
      <t>M2</t>
    </r>
  </si>
  <si>
    <r>
      <rPr>
        <sz val="7.5"/>
        <rFont val="Arial MT"/>
        <family val="2"/>
      </rPr>
      <t>H</t>
    </r>
  </si>
  <si>
    <r>
      <rPr>
        <sz val="7.5"/>
        <rFont val="Arial MT"/>
        <family val="2"/>
      </rPr>
      <t>M3</t>
    </r>
  </si>
  <si>
    <r>
      <rPr>
        <sz val="7.5"/>
        <rFont val="Arial MT"/>
        <family val="2"/>
      </rPr>
      <t>M</t>
    </r>
  </si>
  <si>
    <r>
      <rPr>
        <sz val="7.5"/>
        <rFont val="Arial MT"/>
        <family val="2"/>
      </rPr>
      <t>M2</t>
    </r>
  </si>
  <si>
    <r>
      <rPr>
        <sz val="7.5"/>
        <rFont val="Arial MT"/>
        <family val="2"/>
      </rPr>
      <t>KG</t>
    </r>
  </si>
  <si>
    <r>
      <rPr>
        <b/>
        <sz val="10"/>
        <color rgb="FFFFFFFF"/>
        <rFont val="Calibri"/>
        <family val="1"/>
      </rPr>
      <t>PLANILHA ORÇAMENTÁRIA RESUMO</t>
    </r>
  </si>
  <si>
    <r>
      <rPr>
        <b/>
        <sz val="10"/>
        <rFont val="Calibri"/>
        <family val="1"/>
      </rPr>
      <t>ITEM</t>
    </r>
  </si>
  <si>
    <r>
      <rPr>
        <b/>
        <sz val="10"/>
        <rFont val="Calibri"/>
        <family val="1"/>
      </rPr>
      <t>DESCRIÇÃO DOS SERVIÇOS</t>
    </r>
  </si>
  <si>
    <r>
      <rPr>
        <b/>
        <sz val="10"/>
        <color rgb="FFFFFFFF"/>
        <rFont val="Calibri"/>
        <family val="1"/>
      </rPr>
      <t>1.0</t>
    </r>
  </si>
  <si>
    <r>
      <rPr>
        <b/>
        <sz val="10"/>
        <color rgb="FFFFFFFF"/>
        <rFont val="Calibri"/>
        <family val="1"/>
      </rPr>
      <t>Ampliação da EMEF Rômulo Pires, no município de Sousa - PB</t>
    </r>
  </si>
  <si>
    <r>
      <rPr>
        <b/>
        <sz val="10"/>
        <rFont val="Calibri"/>
        <family val="1"/>
      </rPr>
      <t>1.1</t>
    </r>
  </si>
  <si>
    <r>
      <rPr>
        <b/>
        <sz val="10"/>
        <rFont val="Calibri"/>
        <family val="1"/>
      </rPr>
      <t>SERVIÇOS PRELIMINARES</t>
    </r>
  </si>
  <si>
    <r>
      <rPr>
        <b/>
        <sz val="10"/>
        <rFont val="Calibri"/>
        <family val="1"/>
      </rPr>
      <t>1.2</t>
    </r>
  </si>
  <si>
    <r>
      <rPr>
        <b/>
        <sz val="10"/>
        <rFont val="Calibri"/>
        <family val="1"/>
      </rPr>
      <t>FUNDAÇÃO</t>
    </r>
  </si>
  <si>
    <r>
      <rPr>
        <b/>
        <sz val="10"/>
        <rFont val="Calibri"/>
        <family val="1"/>
      </rPr>
      <t>1.3</t>
    </r>
  </si>
  <si>
    <r>
      <rPr>
        <b/>
        <sz val="10"/>
        <rFont val="Calibri"/>
        <family val="1"/>
      </rPr>
      <t>ESTRUTURA</t>
    </r>
  </si>
  <si>
    <r>
      <rPr>
        <b/>
        <sz val="10"/>
        <rFont val="Calibri"/>
        <family val="1"/>
      </rPr>
      <t>1.4</t>
    </r>
  </si>
  <si>
    <r>
      <rPr>
        <b/>
        <sz val="10"/>
        <rFont val="Calibri"/>
        <family val="1"/>
      </rPr>
      <t>ALVENARIA</t>
    </r>
  </si>
  <si>
    <r>
      <rPr>
        <b/>
        <sz val="10"/>
        <rFont val="Calibri"/>
        <family val="1"/>
      </rPr>
      <t>1.5</t>
    </r>
  </si>
  <si>
    <r>
      <rPr>
        <b/>
        <sz val="10"/>
        <rFont val="Calibri"/>
        <family val="1"/>
      </rPr>
      <t>REVESTIMENTOS</t>
    </r>
  </si>
  <si>
    <r>
      <rPr>
        <b/>
        <sz val="10"/>
        <rFont val="Calibri"/>
        <family val="1"/>
      </rPr>
      <t>1.6</t>
    </r>
  </si>
  <si>
    <r>
      <rPr>
        <b/>
        <sz val="10"/>
        <rFont val="Calibri"/>
        <family val="1"/>
      </rPr>
      <t>ESQUADRIAS</t>
    </r>
  </si>
  <si>
    <r>
      <rPr>
        <b/>
        <sz val="10"/>
        <rFont val="Calibri"/>
        <family val="1"/>
      </rPr>
      <t>1.7</t>
    </r>
  </si>
  <si>
    <r>
      <rPr>
        <b/>
        <sz val="10"/>
        <rFont val="Calibri"/>
        <family val="1"/>
      </rPr>
      <t>COBERTA</t>
    </r>
  </si>
  <si>
    <r>
      <rPr>
        <b/>
        <sz val="10"/>
        <rFont val="Calibri"/>
        <family val="1"/>
      </rPr>
      <t>1.8</t>
    </r>
  </si>
  <si>
    <r>
      <rPr>
        <b/>
        <sz val="10"/>
        <rFont val="Calibri"/>
        <family val="1"/>
      </rPr>
      <t>INSTALAÇÕES ELÉTRICAS</t>
    </r>
  </si>
  <si>
    <r>
      <rPr>
        <sz val="7.5"/>
        <rFont val="Arial MT"/>
        <family val="2"/>
      </rPr>
      <t xml:space="preserve">Agente promotor/executor
</t>
    </r>
    <r>
      <rPr>
        <sz val="7.5"/>
        <rFont val="Arial MT"/>
        <family val="2"/>
      </rPr>
      <t>Município de Sousa  - PB</t>
    </r>
  </si>
  <si>
    <r>
      <rPr>
        <sz val="7.5"/>
        <rFont val="Times New Roman"/>
        <family val="1"/>
      </rPr>
      <t>Modalidade</t>
    </r>
  </si>
  <si>
    <r>
      <rPr>
        <sz val="7.5"/>
        <rFont val="Arial MT"/>
        <family val="2"/>
      </rPr>
      <t xml:space="preserve">Nome do empreendimento
</t>
    </r>
    <r>
      <rPr>
        <sz val="7.5"/>
        <rFont val="Arial MT"/>
        <family val="2"/>
      </rPr>
      <t>Ampliação da EMEF Rômulo Pires, no município de Sousa - PB</t>
    </r>
  </si>
  <si>
    <r>
      <rPr>
        <sz val="7.5"/>
        <rFont val="Arial MT"/>
        <family val="2"/>
      </rPr>
      <t xml:space="preserve">Localização
</t>
    </r>
    <r>
      <rPr>
        <sz val="7.5"/>
        <rFont val="Arial MT"/>
        <family val="2"/>
      </rPr>
      <t>Município de  Sousa  - PB</t>
    </r>
  </si>
  <si>
    <r>
      <rPr>
        <sz val="7.5"/>
        <rFont val="Arial MT"/>
        <family val="2"/>
      </rPr>
      <t>Item</t>
    </r>
  </si>
  <si>
    <r>
      <rPr>
        <sz val="7.5"/>
        <rFont val="Arial MT"/>
        <family val="2"/>
      </rPr>
      <t>Discriminação dos serviços</t>
    </r>
  </si>
  <si>
    <r>
      <rPr>
        <sz val="7.5"/>
        <rFont val="Arial MT"/>
        <family val="2"/>
      </rPr>
      <t>Peso (%)</t>
    </r>
  </si>
  <si>
    <r>
      <rPr>
        <sz val="7.5"/>
        <rFont val="Arial MT"/>
        <family val="2"/>
      </rPr>
      <t>Valor das obras/serviços (R$)</t>
    </r>
  </si>
  <si>
    <r>
      <rPr>
        <b/>
        <sz val="7.5"/>
        <rFont val="Arial"/>
        <family val="2"/>
      </rPr>
      <t>Mês 01</t>
    </r>
  </si>
  <si>
    <r>
      <rPr>
        <b/>
        <sz val="7.5"/>
        <rFont val="Arial"/>
        <family val="2"/>
      </rPr>
      <t>Mês 02</t>
    </r>
  </si>
  <si>
    <r>
      <rPr>
        <b/>
        <sz val="7.5"/>
        <rFont val="Arial"/>
        <family val="2"/>
      </rPr>
      <t>Mês 03</t>
    </r>
  </si>
  <si>
    <r>
      <rPr>
        <sz val="7.5"/>
        <rFont val="Arial MT"/>
        <family val="2"/>
      </rPr>
      <t>Concedente R$</t>
    </r>
  </si>
  <si>
    <r>
      <rPr>
        <sz val="7.5"/>
        <rFont val="Arial MT"/>
        <family val="2"/>
      </rPr>
      <t>Proponente R$</t>
    </r>
  </si>
  <si>
    <r>
      <rPr>
        <sz val="7.5"/>
        <rFont val="Arial MT"/>
        <family val="2"/>
      </rPr>
      <t>%</t>
    </r>
  </si>
  <si>
    <r>
      <rPr>
        <sz val="7.5"/>
        <rFont val="Arial MT"/>
        <family val="2"/>
      </rPr>
      <t>1.1</t>
    </r>
  </si>
  <si>
    <r>
      <rPr>
        <sz val="7.5"/>
        <rFont val="Arial MT"/>
        <family val="2"/>
      </rPr>
      <t>SERVIÇOS PRELIMINARES</t>
    </r>
  </si>
  <si>
    <r>
      <rPr>
        <sz val="7.5"/>
        <rFont val="Arial MT"/>
        <family val="2"/>
      </rPr>
      <t>-</t>
    </r>
  </si>
  <si>
    <r>
      <rPr>
        <sz val="7.5"/>
        <rFont val="Arial MT"/>
        <family val="2"/>
      </rPr>
      <t>1.2</t>
    </r>
  </si>
  <si>
    <r>
      <rPr>
        <sz val="7.5"/>
        <rFont val="Arial MT"/>
        <family val="2"/>
      </rPr>
      <t>FUNDAÇÃO</t>
    </r>
  </si>
  <si>
    <r>
      <rPr>
        <sz val="7.5"/>
        <rFont val="Arial MT"/>
        <family val="2"/>
      </rPr>
      <t>1.3</t>
    </r>
  </si>
  <si>
    <r>
      <rPr>
        <sz val="7.5"/>
        <rFont val="Arial MT"/>
        <family val="2"/>
      </rPr>
      <t>ESTRUTURA</t>
    </r>
  </si>
  <si>
    <r>
      <rPr>
        <sz val="7.5"/>
        <rFont val="Arial MT"/>
        <family val="2"/>
      </rPr>
      <t>1.4</t>
    </r>
  </si>
  <si>
    <r>
      <rPr>
        <sz val="7.5"/>
        <rFont val="Arial MT"/>
        <family val="2"/>
      </rPr>
      <t>ALVENARIA</t>
    </r>
  </si>
  <si>
    <r>
      <rPr>
        <sz val="7.5"/>
        <rFont val="Arial MT"/>
        <family val="2"/>
      </rPr>
      <t>1.5</t>
    </r>
  </si>
  <si>
    <r>
      <rPr>
        <sz val="7.5"/>
        <rFont val="Arial MT"/>
        <family val="2"/>
      </rPr>
      <t>REVESTIMENTOS</t>
    </r>
  </si>
  <si>
    <r>
      <rPr>
        <sz val="7.5"/>
        <rFont val="Arial MT"/>
        <family val="2"/>
      </rPr>
      <t>1.6</t>
    </r>
  </si>
  <si>
    <r>
      <rPr>
        <sz val="7.5"/>
        <rFont val="Arial MT"/>
        <family val="2"/>
      </rPr>
      <t>ESQUADRIAS</t>
    </r>
  </si>
  <si>
    <r>
      <rPr>
        <sz val="7.5"/>
        <rFont val="Arial MT"/>
        <family val="2"/>
      </rPr>
      <t>1.7</t>
    </r>
  </si>
  <si>
    <r>
      <rPr>
        <sz val="7.5"/>
        <rFont val="Arial MT"/>
        <family val="2"/>
      </rPr>
      <t>COBERTA</t>
    </r>
  </si>
  <si>
    <r>
      <rPr>
        <sz val="7.5"/>
        <rFont val="Arial MT"/>
        <family val="2"/>
      </rPr>
      <t>1.8</t>
    </r>
  </si>
  <si>
    <r>
      <rPr>
        <sz val="7.5"/>
        <rFont val="Arial MT"/>
        <family val="2"/>
      </rPr>
      <t>INSTALAÇÕES ELÉTRICAS</t>
    </r>
  </si>
  <si>
    <r>
      <rPr>
        <b/>
        <sz val="7.5"/>
        <rFont val="Arial"/>
        <family val="2"/>
      </rPr>
      <t>Total simples</t>
    </r>
  </si>
  <si>
    <r>
      <rPr>
        <b/>
        <sz val="7.5"/>
        <rFont val="Arial"/>
        <family val="2"/>
      </rPr>
      <t>Total acumulado</t>
    </r>
  </si>
  <si>
    <r>
      <rPr>
        <b/>
        <sz val="7.5"/>
        <rFont val="Arial"/>
        <family val="2"/>
      </rPr>
      <t>-</t>
    </r>
  </si>
  <si>
    <r>
      <rPr>
        <b/>
        <sz val="10"/>
        <rFont val="Arial"/>
        <family val="2"/>
      </rPr>
      <t>ENCARGOS SOCIAIS</t>
    </r>
  </si>
  <si>
    <r>
      <rPr>
        <b/>
        <sz val="10"/>
        <rFont val="Arial"/>
        <family val="2"/>
      </rPr>
      <t>Item</t>
    </r>
  </si>
  <si>
    <r>
      <rPr>
        <b/>
        <sz val="10"/>
        <rFont val="Arial"/>
        <family val="2"/>
      </rPr>
      <t>Discriminação</t>
    </r>
  </si>
  <si>
    <r>
      <rPr>
        <b/>
        <sz val="10"/>
        <rFont val="Arial"/>
        <family val="2"/>
      </rPr>
      <t>Horista</t>
    </r>
  </si>
  <si>
    <r>
      <rPr>
        <b/>
        <sz val="10"/>
        <rFont val="Arial"/>
        <family val="2"/>
      </rPr>
      <t>Mensalista</t>
    </r>
  </si>
  <si>
    <r>
      <rPr>
        <b/>
        <sz val="10"/>
        <rFont val="Arial"/>
        <family val="2"/>
      </rPr>
      <t>A</t>
    </r>
  </si>
  <si>
    <r>
      <rPr>
        <b/>
        <sz val="10"/>
        <rFont val="Arial"/>
        <family val="2"/>
      </rPr>
      <t>ENCARGOS SOCIAIS BÁSICOS</t>
    </r>
  </si>
  <si>
    <r>
      <rPr>
        <sz val="10"/>
        <rFont val="Arial MT"/>
        <family val="2"/>
      </rPr>
      <t>A-1</t>
    </r>
  </si>
  <si>
    <r>
      <rPr>
        <sz val="10"/>
        <rFont val="Arial MT"/>
        <family val="2"/>
      </rPr>
      <t>INSS</t>
    </r>
  </si>
  <si>
    <r>
      <rPr>
        <sz val="10"/>
        <rFont val="Arial MT"/>
        <family val="2"/>
      </rPr>
      <t>-</t>
    </r>
  </si>
  <si>
    <r>
      <rPr>
        <sz val="10"/>
        <rFont val="Arial MT"/>
        <family val="2"/>
      </rPr>
      <t>A-2</t>
    </r>
  </si>
  <si>
    <r>
      <rPr>
        <sz val="10"/>
        <rFont val="Arial MT"/>
        <family val="2"/>
      </rPr>
      <t>SESI</t>
    </r>
  </si>
  <si>
    <r>
      <rPr>
        <sz val="10"/>
        <rFont val="Arial MT"/>
        <family val="2"/>
      </rPr>
      <t>A-3</t>
    </r>
  </si>
  <si>
    <r>
      <rPr>
        <sz val="10"/>
        <rFont val="Arial MT"/>
        <family val="2"/>
      </rPr>
      <t>SENAI</t>
    </r>
  </si>
  <si>
    <r>
      <rPr>
        <sz val="10"/>
        <rFont val="Arial MT"/>
        <family val="2"/>
      </rPr>
      <t>A-4</t>
    </r>
  </si>
  <si>
    <r>
      <rPr>
        <sz val="10"/>
        <rFont val="Arial MT"/>
        <family val="2"/>
      </rPr>
      <t>INCRA</t>
    </r>
  </si>
  <si>
    <r>
      <rPr>
        <sz val="10"/>
        <rFont val="Arial MT"/>
        <family val="2"/>
      </rPr>
      <t>A-5</t>
    </r>
  </si>
  <si>
    <r>
      <rPr>
        <sz val="10"/>
        <rFont val="Arial MT"/>
        <family val="2"/>
      </rPr>
      <t>SEBRAE</t>
    </r>
  </si>
  <si>
    <r>
      <rPr>
        <sz val="10"/>
        <rFont val="Arial MT"/>
        <family val="2"/>
      </rPr>
      <t>A-6</t>
    </r>
  </si>
  <si>
    <r>
      <rPr>
        <sz val="10"/>
        <rFont val="Arial MT"/>
        <family val="2"/>
      </rPr>
      <t>SALÁRIO EDUCAÇÃO</t>
    </r>
  </si>
  <si>
    <r>
      <rPr>
        <sz val="10"/>
        <rFont val="Arial MT"/>
        <family val="2"/>
      </rPr>
      <t>A-7</t>
    </r>
  </si>
  <si>
    <r>
      <rPr>
        <sz val="10"/>
        <rFont val="Arial MT"/>
        <family val="2"/>
      </rPr>
      <t>SEGURO CONTRA ACIDENTES DE TRABALHO</t>
    </r>
  </si>
  <si>
    <r>
      <rPr>
        <sz val="10"/>
        <rFont val="Arial MT"/>
        <family val="2"/>
      </rPr>
      <t>A-8</t>
    </r>
  </si>
  <si>
    <r>
      <rPr>
        <sz val="10"/>
        <rFont val="Arial MT"/>
        <family val="2"/>
      </rPr>
      <t>FGTS</t>
    </r>
  </si>
  <si>
    <r>
      <rPr>
        <sz val="10"/>
        <rFont val="Arial MT"/>
        <family val="2"/>
      </rPr>
      <t>A-9</t>
    </r>
  </si>
  <si>
    <r>
      <rPr>
        <sz val="10"/>
        <rFont val="Arial MT"/>
        <family val="2"/>
      </rPr>
      <t>SECONCI</t>
    </r>
  </si>
  <si>
    <r>
      <rPr>
        <b/>
        <sz val="10"/>
        <rFont val="Arial"/>
        <family val="2"/>
      </rPr>
      <t>B</t>
    </r>
  </si>
  <si>
    <r>
      <rPr>
        <b/>
        <sz val="10"/>
        <rFont val="Arial"/>
        <family val="2"/>
      </rPr>
      <t>ENCARGOS SOCIAIS QUE RECEBEM AS INCIDÊNCIAS DE "A"</t>
    </r>
  </si>
  <si>
    <r>
      <rPr>
        <sz val="10"/>
        <rFont val="Arial MT"/>
        <family val="2"/>
      </rPr>
      <t>B-1</t>
    </r>
  </si>
  <si>
    <r>
      <rPr>
        <sz val="10"/>
        <rFont val="Arial MT"/>
        <family val="2"/>
      </rPr>
      <t>REPOUSO SEMANAL REMUNERADO</t>
    </r>
  </si>
  <si>
    <r>
      <rPr>
        <sz val="10"/>
        <rFont val="Arial MT"/>
        <family val="2"/>
      </rPr>
      <t>B-2</t>
    </r>
  </si>
  <si>
    <r>
      <rPr>
        <sz val="10"/>
        <rFont val="Arial MT"/>
        <family val="2"/>
      </rPr>
      <t>FERIADOS</t>
    </r>
  </si>
  <si>
    <r>
      <rPr>
        <sz val="10"/>
        <rFont val="Arial MT"/>
        <family val="2"/>
      </rPr>
      <t>B-3</t>
    </r>
  </si>
  <si>
    <r>
      <rPr>
        <sz val="10"/>
        <rFont val="Arial MT"/>
        <family val="2"/>
      </rPr>
      <t>AUXILIO - ENFERMIDADE</t>
    </r>
  </si>
  <si>
    <r>
      <rPr>
        <sz val="10"/>
        <rFont val="Arial MT"/>
        <family val="2"/>
      </rPr>
      <t>B-4</t>
    </r>
  </si>
  <si>
    <r>
      <rPr>
        <sz val="10"/>
        <rFont val="Arial MT"/>
        <family val="2"/>
      </rPr>
      <t>13º SALARIO</t>
    </r>
  </si>
  <si>
    <r>
      <rPr>
        <sz val="10"/>
        <rFont val="Arial MT"/>
        <family val="2"/>
      </rPr>
      <t>B-5</t>
    </r>
  </si>
  <si>
    <r>
      <rPr>
        <sz val="10"/>
        <rFont val="Arial MT"/>
        <family val="2"/>
      </rPr>
      <t>LICENÇA PATERNIDADE</t>
    </r>
  </si>
  <si>
    <r>
      <rPr>
        <sz val="10"/>
        <rFont val="Arial MT"/>
        <family val="2"/>
      </rPr>
      <t>B-6</t>
    </r>
  </si>
  <si>
    <r>
      <rPr>
        <sz val="10"/>
        <rFont val="Arial MT"/>
        <family val="2"/>
      </rPr>
      <t>FALTAS JUSTIFICADAS</t>
    </r>
  </si>
  <si>
    <r>
      <rPr>
        <sz val="10"/>
        <rFont val="Arial MT"/>
        <family val="2"/>
      </rPr>
      <t>B-7</t>
    </r>
  </si>
  <si>
    <r>
      <rPr>
        <sz val="10"/>
        <rFont val="Arial MT"/>
        <family val="2"/>
      </rPr>
      <t>DIAS DE CHUVAS</t>
    </r>
  </si>
  <si>
    <r>
      <rPr>
        <sz val="10"/>
        <rFont val="Arial MT"/>
        <family val="2"/>
      </rPr>
      <t>B-8</t>
    </r>
  </si>
  <si>
    <r>
      <rPr>
        <sz val="10"/>
        <rFont val="Arial MT"/>
        <family val="2"/>
      </rPr>
      <t>AUXILIO ACIDENTE DE TRABALHO</t>
    </r>
  </si>
  <si>
    <r>
      <rPr>
        <sz val="10"/>
        <rFont val="Arial MT"/>
        <family val="2"/>
      </rPr>
      <t>B-9</t>
    </r>
  </si>
  <si>
    <r>
      <rPr>
        <sz val="10"/>
        <rFont val="Arial MT"/>
        <family val="2"/>
      </rPr>
      <t>FÉRIAS GOZADAS</t>
    </r>
  </si>
  <si>
    <r>
      <rPr>
        <sz val="10"/>
        <rFont val="Arial MT"/>
        <family val="2"/>
      </rPr>
      <t>B-10</t>
    </r>
  </si>
  <si>
    <r>
      <rPr>
        <sz val="10"/>
        <rFont val="Arial MT"/>
        <family val="2"/>
      </rPr>
      <t>SALÁRIO MATERNIDADE</t>
    </r>
  </si>
  <si>
    <r>
      <rPr>
        <b/>
        <sz val="10"/>
        <rFont val="Arial"/>
        <family val="2"/>
      </rPr>
      <t>C</t>
    </r>
  </si>
  <si>
    <r>
      <rPr>
        <b/>
        <sz val="10"/>
        <rFont val="Arial"/>
        <family val="2"/>
      </rPr>
      <t>ENCARGOS SOCIAIS QUE NÃO RECEBEM AS INCIDÊNCIAS DE "A"</t>
    </r>
  </si>
  <si>
    <r>
      <rPr>
        <sz val="10"/>
        <rFont val="Arial MT"/>
        <family val="2"/>
      </rPr>
      <t>C-1</t>
    </r>
  </si>
  <si>
    <r>
      <rPr>
        <sz val="10"/>
        <rFont val="Arial MT"/>
        <family val="2"/>
      </rPr>
      <t>AVISO PRÉVIO INDENIZADO</t>
    </r>
  </si>
  <si>
    <r>
      <rPr>
        <sz val="10"/>
        <rFont val="Arial MT"/>
        <family val="2"/>
      </rPr>
      <t>C-2</t>
    </r>
  </si>
  <si>
    <r>
      <rPr>
        <sz val="10"/>
        <rFont val="Arial MT"/>
        <family val="2"/>
      </rPr>
      <t>AVISO PRÉVIO TRABALHADO</t>
    </r>
  </si>
  <si>
    <r>
      <rPr>
        <sz val="10"/>
        <rFont val="Arial MT"/>
        <family val="2"/>
      </rPr>
      <t>C-3</t>
    </r>
  </si>
  <si>
    <r>
      <rPr>
        <sz val="10"/>
        <rFont val="Arial MT"/>
        <family val="2"/>
      </rPr>
      <t>FÉRIAS INDENIZADAS</t>
    </r>
  </si>
  <si>
    <r>
      <rPr>
        <sz val="10"/>
        <rFont val="Arial MT"/>
        <family val="2"/>
      </rPr>
      <t>C-4</t>
    </r>
  </si>
  <si>
    <r>
      <rPr>
        <sz val="10"/>
        <rFont val="Arial MT"/>
        <family val="2"/>
      </rPr>
      <t>DEPÓSITO RECISÃO SEM JUSTA CAUSA</t>
    </r>
  </si>
  <si>
    <r>
      <rPr>
        <sz val="10"/>
        <rFont val="Arial MT"/>
        <family val="2"/>
      </rPr>
      <t>C-5</t>
    </r>
  </si>
  <si>
    <r>
      <rPr>
        <sz val="10"/>
        <rFont val="Arial MT"/>
        <family val="2"/>
      </rPr>
      <t>INDENIZAÇÃO ADICIONAL</t>
    </r>
  </si>
  <si>
    <r>
      <rPr>
        <b/>
        <sz val="10"/>
        <rFont val="Arial"/>
        <family val="2"/>
      </rPr>
      <t>D</t>
    </r>
  </si>
  <si>
    <r>
      <rPr>
        <b/>
        <sz val="10"/>
        <rFont val="Arial"/>
        <family val="2"/>
      </rPr>
      <t>TAXAS DE REINCIDÊNCIAS DE UM GRUPO SOBRE O OUTRO</t>
    </r>
  </si>
  <si>
    <r>
      <rPr>
        <sz val="10"/>
        <rFont val="Arial MT"/>
        <family val="2"/>
      </rPr>
      <t>D-1</t>
    </r>
  </si>
  <si>
    <r>
      <rPr>
        <sz val="10"/>
        <rFont val="Arial MT"/>
        <family val="2"/>
      </rPr>
      <t>REINCIDENCIA DE GRUPO A SOBRE GRUPO B</t>
    </r>
  </si>
  <si>
    <r>
      <rPr>
        <sz val="10"/>
        <rFont val="Arial MT"/>
        <family val="2"/>
      </rPr>
      <t>D-2</t>
    </r>
  </si>
  <si>
    <r>
      <rPr>
        <sz val="10"/>
        <rFont val="Arial MT"/>
        <family val="2"/>
      </rPr>
      <t xml:space="preserve">REINCIDENCIA DE GRUPO A SOBRE AVISO PRÉVIO TRABALHADO E
</t>
    </r>
    <r>
      <rPr>
        <sz val="10"/>
        <rFont val="Arial MT"/>
        <family val="2"/>
      </rPr>
      <t>REINCIDENCIA DO FGTS SOBRE AVISO PRÉVIO INDENIZADO</t>
    </r>
  </si>
  <si>
    <r>
      <rPr>
        <b/>
        <sz val="10"/>
        <rFont val="Arial"/>
        <family val="2"/>
      </rPr>
      <t>TOTAL GERAL</t>
    </r>
  </si>
  <si>
    <r>
      <rPr>
        <b/>
        <sz val="8.5"/>
        <color rgb="FFFFFFFF"/>
        <rFont val="Calibri"/>
        <family val="2"/>
      </rPr>
      <t>CÁLCULO DA BONIFICAÇÃO E DESPESAS INDIRETAS</t>
    </r>
  </si>
  <si>
    <r>
      <rPr>
        <b/>
        <sz val="8.5"/>
        <rFont val="Calibri"/>
        <family val="2"/>
      </rPr>
      <t>CÁLCULO DE BDI</t>
    </r>
  </si>
  <si>
    <r>
      <rPr>
        <b/>
        <sz val="8.5"/>
        <rFont val="Calibri"/>
        <family val="2"/>
      </rPr>
      <t>1 - Edificações</t>
    </r>
  </si>
  <si>
    <r>
      <rPr>
        <b/>
        <sz val="8.5"/>
        <rFont val="Calibri"/>
        <family val="2"/>
      </rPr>
      <t>2 - Rodovias, Ferrovias, Pistas de Aeroportos, Infra Viária Urbana</t>
    </r>
  </si>
  <si>
    <r>
      <rPr>
        <b/>
        <sz val="8.5"/>
        <rFont val="Calibri"/>
        <family val="2"/>
      </rPr>
      <t>3 - Abastecimento de Água, Coleta de Esgoto</t>
    </r>
  </si>
  <si>
    <r>
      <rPr>
        <b/>
        <sz val="8.5"/>
        <rFont val="Calibri"/>
        <family val="2"/>
      </rPr>
      <t>4 - Estações e Redes de Distribuição de Energia Elétrica</t>
    </r>
  </si>
  <si>
    <r>
      <rPr>
        <b/>
        <sz val="8.5"/>
        <rFont val="Calibri"/>
        <family val="2"/>
      </rPr>
      <t>5 - Portuárias, Marítimas e Fluviais</t>
    </r>
  </si>
  <si>
    <r>
      <rPr>
        <b/>
        <sz val="8.5"/>
        <rFont val="Calibri"/>
        <family val="2"/>
      </rPr>
      <t>6 - Fornecimento de Materiais e Equipamentos</t>
    </r>
  </si>
  <si>
    <r>
      <rPr>
        <b/>
        <sz val="8.5"/>
        <rFont val="Calibri"/>
        <family val="2"/>
      </rPr>
      <t>Item componente do BDI</t>
    </r>
  </si>
  <si>
    <r>
      <rPr>
        <b/>
        <sz val="8.5"/>
        <rFont val="Calibri"/>
        <family val="2"/>
      </rPr>
      <t>% Info</t>
    </r>
  </si>
  <si>
    <r>
      <rPr>
        <b/>
        <sz val="8.5"/>
        <rFont val="Calibri"/>
        <family val="2"/>
      </rPr>
      <t>1ºQ</t>
    </r>
  </si>
  <si>
    <r>
      <rPr>
        <b/>
        <sz val="8.5"/>
        <rFont val="Calibri"/>
        <family val="2"/>
      </rPr>
      <t>Médio</t>
    </r>
  </si>
  <si>
    <r>
      <rPr>
        <b/>
        <sz val="8.5"/>
        <rFont val="Calibri"/>
        <family val="2"/>
      </rPr>
      <t>3º Q</t>
    </r>
  </si>
  <si>
    <r>
      <rPr>
        <sz val="8.5"/>
        <rFont val="Calibri"/>
        <family val="2"/>
      </rPr>
      <t>Administração Central ( AC )</t>
    </r>
  </si>
  <si>
    <r>
      <rPr>
        <sz val="8.5"/>
        <rFont val="Calibri"/>
        <family val="2"/>
      </rPr>
      <t>7.85</t>
    </r>
  </si>
  <si>
    <r>
      <rPr>
        <sz val="8.5"/>
        <rFont val="Calibri"/>
        <family val="2"/>
      </rPr>
      <t>Seguro e Garantia (G)</t>
    </r>
  </si>
  <si>
    <r>
      <rPr>
        <sz val="8.5"/>
        <rFont val="Calibri"/>
        <family val="2"/>
      </rPr>
      <t>Risco (R)</t>
    </r>
  </si>
  <si>
    <r>
      <rPr>
        <sz val="8.5"/>
        <rFont val="Calibri"/>
        <family val="2"/>
      </rPr>
      <t>Despesas Financeiras (DF)</t>
    </r>
  </si>
  <si>
    <r>
      <rPr>
        <sz val="8.5"/>
        <rFont val="Calibri"/>
        <family val="2"/>
      </rPr>
      <t>Lucro (L)</t>
    </r>
  </si>
  <si>
    <r>
      <rPr>
        <sz val="7.5"/>
        <rFont val="Calibri"/>
        <family val="2"/>
      </rPr>
      <t>Impostos (I) - PIS, COFINS, CPRB, ISSQN</t>
    </r>
  </si>
  <si>
    <r>
      <rPr>
        <sz val="8.5"/>
        <rFont val="Calibri"/>
        <family val="2"/>
      </rPr>
      <t>Conforme Legislação Específica</t>
    </r>
  </si>
  <si>
    <r>
      <rPr>
        <sz val="9"/>
        <rFont val="Calibri"/>
        <family val="2"/>
      </rPr>
      <t>Fórmula Utilizada:</t>
    </r>
    <r>
      <rPr>
        <sz val="8.5"/>
        <rFont val="Calibri"/>
        <family val="2"/>
      </rPr>
      <t xml:space="preserve">
</t>
    </r>
    <r>
      <rPr>
        <sz val="12"/>
        <rFont val="Calibri"/>
        <family val="2"/>
      </rPr>
      <t>BDI =  { (1+CI) / [1-(CT+MC+FE)] } -1</t>
    </r>
  </si>
  <si>
    <t>B.D.I  =   25,22%</t>
  </si>
  <si>
    <t>VALORES DE BDI POR TIPO DE OBRA</t>
  </si>
  <si>
    <t>Observações</t>
  </si>
  <si>
    <t xml:space="preserve">Tipo de Obra                                                          </t>
  </si>
  <si>
    <t xml:space="preserve"> 1ºQ</t>
  </si>
  <si>
    <t>Médio</t>
  </si>
  <si>
    <t xml:space="preserve"> 3º Q</t>
  </si>
  <si>
    <t>1) Preencher apenas a coluna % Informado (Coluna C)</t>
  </si>
  <si>
    <t xml:space="preserve">1 - Edificações                                                                                         </t>
  </si>
  <si>
    <t>2) Os impostos (I) normalmente aplicáveis são: PIS (0,65%), COFINS (3,00%), CPRB (4,5%), ISS (2,5% Município de Sousa  - PB), FAZER NEGÓCIO (1,50%).</t>
  </si>
  <si>
    <t xml:space="preserve">2 - Rodovias, Ferrovias, Pistas de Aeroportos, Infra Viária                 </t>
  </si>
  <si>
    <t xml:space="preserve">3) O cálculo do BDI se baseia na fórmula abaixo utilizada pelo Acórdão 2622/13 do TCU, </t>
  </si>
  <si>
    <t xml:space="preserve">3 - Abastecimento de Água, Coleta de Esgotos                                    </t>
  </si>
  <si>
    <t>conforme CE GEPAD 354/2013 de 17/10/2013.</t>
  </si>
  <si>
    <t xml:space="preserve">4 - Estações e Redes de Distribuição de Energia Elétrica                 </t>
  </si>
  <si>
    <r>
      <rPr>
        <sz val="8.5"/>
        <rFont val="Calibri"/>
        <family val="2"/>
      </rPr>
      <t xml:space="preserve">Observações sobre os % informados no cálculo do BDI, neste caso:
</t>
    </r>
    <r>
      <rPr>
        <b/>
        <sz val="8.5"/>
        <rFont val="Calibri"/>
        <family val="2"/>
      </rPr>
      <t xml:space="preserve">PAVIMENTAÇÃO E DRENAGEM DE VIAS URBANAS (obra tipo 2)
</t>
    </r>
    <r>
      <rPr>
        <sz val="8.5"/>
        <rFont val="Calibri"/>
        <family val="2"/>
      </rPr>
      <t xml:space="preserve">Os valores % informados se enquadram nos limites do Acordão 2622/2013-TCU-Plenário </t>
    </r>
    <r>
      <rPr>
        <u/>
        <sz val="8.5"/>
        <rFont val="Calibri"/>
        <family val="2"/>
      </rPr>
      <t>(CPRB desconsiderado)</t>
    </r>
    <r>
      <rPr>
        <sz val="8.5"/>
        <rFont val="Calibri"/>
        <family val="2"/>
      </rPr>
      <t xml:space="preserve">                                     </t>
    </r>
  </si>
  <si>
    <t>Ampliação da EMEF Rômulo Pires, no município de Sousa - PB</t>
  </si>
  <si>
    <r>
      <t xml:space="preserve">PROGRAMA:                                         </t>
    </r>
    <r>
      <rPr>
        <b/>
        <sz val="8.5"/>
        <rFont val="Calibri"/>
        <family val="2"/>
      </rPr>
      <t xml:space="preserve">
</t>
    </r>
    <r>
      <rPr>
        <sz val="8.5"/>
        <rFont val="Calibri"/>
        <family val="2"/>
      </rPr>
      <t xml:space="preserve">CONCEDENTE:                                      </t>
    </r>
    <r>
      <rPr>
        <b/>
        <sz val="8.5"/>
        <rFont val="Calibri"/>
        <family val="2"/>
      </rPr>
      <t xml:space="preserve">
</t>
    </r>
    <r>
      <rPr>
        <sz val="8.5"/>
        <rFont val="Calibri"/>
        <family val="2"/>
      </rPr>
      <t xml:space="preserve">CONVENENTE:                                      </t>
    </r>
    <r>
      <rPr>
        <b/>
        <sz val="8.5"/>
        <rFont val="Calibri"/>
        <family val="2"/>
      </rPr>
      <t xml:space="preserve">Município de Sousa  - PB
</t>
    </r>
    <r>
      <rPr>
        <sz val="8.5"/>
        <rFont val="Calibri"/>
        <family val="2"/>
      </rPr>
      <t xml:space="preserve">CONTRATO:                                          </t>
    </r>
    <r>
      <rPr>
        <b/>
        <sz val="8.5"/>
        <rFont val="Calibri"/>
        <family val="2"/>
      </rPr>
      <t xml:space="preserve">
</t>
    </r>
    <r>
      <rPr>
        <sz val="8.5"/>
        <rFont val="Calibri"/>
        <family val="2"/>
      </rPr>
      <t>OBRA:                                                     Ampliação da EMEF Rômulo Pires, no município de Sousa - PB</t>
    </r>
    <r>
      <rPr>
        <b/>
        <sz val="8.5"/>
        <rFont val="Calibri"/>
        <family val="2"/>
      </rPr>
      <t xml:space="preserve">
</t>
    </r>
    <r>
      <rPr>
        <sz val="8.5"/>
        <rFont val="Calibri"/>
        <family val="2"/>
      </rPr>
      <t xml:space="preserve">REF. PREÇOS:                                        </t>
    </r>
    <r>
      <rPr>
        <b/>
        <sz val="8.5"/>
        <rFont val="Calibri"/>
        <family val="2"/>
      </rPr>
      <t xml:space="preserve">SINAPI PB - 05/2022
</t>
    </r>
    <r>
      <rPr>
        <sz val="8.5"/>
        <rFont val="Calibri"/>
        <family val="2"/>
      </rPr>
      <t xml:space="preserve">DESONERADO:                                     </t>
    </r>
    <r>
      <rPr>
        <b/>
        <sz val="8.5"/>
        <rFont val="Calibri"/>
        <family val="2"/>
      </rPr>
      <t>Sim</t>
    </r>
  </si>
  <si>
    <t xml:space="preserve"> PEDREIRO COM ENCARGOS COMPLEMENTARES</t>
  </si>
  <si>
    <t xml:space="preserve">COMPOSIÇÃO  </t>
  </si>
  <si>
    <t xml:space="preserve">1.1        </t>
  </si>
  <si>
    <t>SINAPI PB</t>
  </si>
  <si>
    <t>SERVENTE COM ENCARGOS COMPLEMENTARES</t>
  </si>
  <si>
    <t xml:space="preserve">1.2       </t>
  </si>
  <si>
    <t xml:space="preserve">  SINAPI PB</t>
  </si>
  <si>
    <t xml:space="preserve"> CONCRETO MAGRO PARA LASTRO, TRAÇO 1:4,5:4,5 (EM MASSA SECA DE CIMENTO/ AREIA MÉDIA/ BRITA 1) - PREPARO MECÂNICO COM BETONEIRA 400 L.</t>
  </si>
  <si>
    <t xml:space="preserve">1.3     </t>
  </si>
  <si>
    <t xml:space="preserve">SINAPI PB    </t>
  </si>
  <si>
    <t>SARRAFO NAO APARELHADO *2,5 X 7* CM, EM     MACARANDUBA, ANGELIM OU EQUIVALENTE DA REGIAO -  BRUTA</t>
  </si>
  <si>
    <t xml:space="preserve"> INSUMO </t>
  </si>
  <si>
    <t xml:space="preserve">1.4             </t>
  </si>
  <si>
    <t xml:space="preserve"> SINAPI PB         </t>
  </si>
  <si>
    <t xml:space="preserve"> PONTALETE *7,5 X 7,5* CM EM PINUS, MISTA OU EQUIVALENTE DA REGIAO - BRUTA</t>
  </si>
  <si>
    <t xml:space="preserve">  INSUMO</t>
  </si>
  <si>
    <t xml:space="preserve">1.5             </t>
  </si>
  <si>
    <t xml:space="preserve">SINAPI PB         </t>
  </si>
  <si>
    <t xml:space="preserve"> PLACA DE OBRA (PARA CONSTRUCAO CIVIL) EM CHAPA GALVANIZADA *N. 22*, ADESIVADA, DE *2,0 X 1,125* M</t>
  </si>
  <si>
    <t xml:space="preserve"> INSUMO  </t>
  </si>
  <si>
    <t xml:space="preserve">1.6                  </t>
  </si>
  <si>
    <t xml:space="preserve"> SINAPI PB </t>
  </si>
  <si>
    <t>PREGO DE ACO POLIDO COM CABECA 18 X 30 (2 3/4 X 10)</t>
  </si>
  <si>
    <t xml:space="preserve"> INSUMO</t>
  </si>
  <si>
    <r>
      <rPr>
        <vertAlign val="subscript"/>
        <sz val="7.5"/>
        <rFont val="Arial"/>
        <family val="2"/>
      </rPr>
      <t xml:space="preserve">1.7                 </t>
    </r>
    <r>
      <rPr>
        <vertAlign val="subscript"/>
        <sz val="7.5"/>
        <rFont val="Arial MT"/>
        <family val="2"/>
      </rPr>
      <t xml:space="preserve">   </t>
    </r>
  </si>
  <si>
    <t xml:space="preserve"> SINAPI PB     </t>
  </si>
  <si>
    <t xml:space="preserve"> M2</t>
  </si>
  <si>
    <t xml:space="preserve"> REVESTIMENTO CERÂMICO PARA PAREDES NAS DIMENSÕES 10X10CM</t>
  </si>
  <si>
    <t xml:space="preserve"> M2 </t>
  </si>
  <si>
    <t>INSUMO</t>
  </si>
  <si>
    <t xml:space="preserve">1.1                                                                               </t>
  </si>
  <si>
    <t xml:space="preserve">C&amp;C Casa e Construção Ltda (CNPJ: 63.004.030.0030-20) </t>
  </si>
  <si>
    <t xml:space="preserve">1.2                                                                                                 </t>
  </si>
  <si>
    <t xml:space="preserve"> Leroy Merlin Cia Brasileira (01.438.784/0048-60)</t>
  </si>
  <si>
    <t xml:space="preserve">1.3                                            </t>
  </si>
  <si>
    <t xml:space="preserve"> Comercial Lopema Materiais para Construção Ltda (CNPJ: 61.179.651/0001-85) </t>
  </si>
  <si>
    <t xml:space="preserve"> M²</t>
  </si>
  <si>
    <t xml:space="preserve"> PISO CERÂMICO ANTIDERRAPANTE</t>
  </si>
  <si>
    <t xml:space="preserve"> M² </t>
  </si>
  <si>
    <t xml:space="preserve">2.1                                                                                     </t>
  </si>
  <si>
    <t xml:space="preserve"> Ferreira Costa &amp; Cia LTDA (CNPJ 10.230.480/0019-60)</t>
  </si>
  <si>
    <t xml:space="preserve">2.2                 </t>
  </si>
  <si>
    <t>CARAJÁS  (CNPJ: 03.656.804/0001-31 )</t>
  </si>
  <si>
    <t>CASA E CONSTRUÇÃO LTDA (CNPJ: 63.004.030.0030-20)</t>
  </si>
  <si>
    <t xml:space="preserve">2.3    </t>
  </si>
  <si>
    <t>PLACA DE OBRA EM CHAPA DE ACO GALVANIZADO [ADAPTADO SINAPI 74209/01]</t>
  </si>
  <si>
    <t>O ORÇAMENTO TEM UM VALOR DE R$ 159.225,70 (CENTO E CINQUÊNTA E NOVE MIL, DUZENTOS E VINTE E CINCO REAIS E SETENTA CENTAVOS)</t>
  </si>
  <si>
    <r>
      <rPr>
        <sz val="7.5"/>
        <rFont val="Calibri"/>
        <family val="1"/>
      </rPr>
      <t>PROGRAM</t>
    </r>
    <r>
      <rPr>
        <sz val="7.5"/>
        <rFont val="Calibri"/>
      </rPr>
      <t>A:</t>
    </r>
  </si>
  <si>
    <r>
      <rPr>
        <sz val="7.5"/>
        <rFont val="Calibri"/>
        <family val="1"/>
      </rPr>
      <t>CONCEDEN</t>
    </r>
    <r>
      <rPr>
        <sz val="7.5"/>
        <rFont val="Calibri"/>
      </rPr>
      <t>TE:</t>
    </r>
  </si>
  <si>
    <r>
      <rPr>
        <sz val="7.5"/>
        <rFont val="Calibri"/>
        <family val="1"/>
      </rPr>
      <t>CONVENEN</t>
    </r>
    <r>
      <rPr>
        <sz val="7.5"/>
        <rFont val="Calibri"/>
      </rPr>
      <t>TE:</t>
    </r>
  </si>
  <si>
    <r>
      <rPr>
        <sz val="7.5"/>
        <rFont val="Calibri"/>
        <family val="1"/>
      </rPr>
      <t>REF. PREÇO</t>
    </r>
    <r>
      <rPr>
        <sz val="7.5"/>
        <rFont val="Calibri"/>
      </rPr>
      <t>S:</t>
    </r>
  </si>
  <si>
    <r>
      <rPr>
        <sz val="7.5"/>
        <rFont val="Calibri"/>
        <family val="1"/>
      </rPr>
      <t>DESONERAD</t>
    </r>
    <r>
      <rPr>
        <sz val="7.5"/>
        <rFont val="Calibri"/>
      </rPr>
      <t>O:</t>
    </r>
  </si>
  <si>
    <t>B.D.I. Serviços:</t>
  </si>
  <si>
    <t>VALORES (R$)</t>
  </si>
  <si>
    <t>Valor de financiamento/repasse</t>
  </si>
  <si>
    <t xml:space="preserve">Programa
</t>
  </si>
  <si>
    <t xml:space="preserve">Agente financeiro </t>
  </si>
  <si>
    <t>Tipo de obra/serviço</t>
  </si>
  <si>
    <r>
      <t xml:space="preserve">PROGRAMA:            </t>
    </r>
    <r>
      <rPr>
        <b/>
        <sz val="10"/>
        <rFont val="Calibri"/>
        <family val="1"/>
      </rPr>
      <t xml:space="preserve">
</t>
    </r>
    <r>
      <rPr>
        <sz val="10"/>
        <rFont val="Calibri"/>
        <family val="1"/>
      </rPr>
      <t xml:space="preserve">CONCEDENTE:          </t>
    </r>
    <r>
      <rPr>
        <b/>
        <sz val="10"/>
        <rFont val="Calibri"/>
        <family val="1"/>
      </rPr>
      <t xml:space="preserve">
</t>
    </r>
    <r>
      <rPr>
        <sz val="10"/>
        <rFont val="Calibri"/>
        <family val="1"/>
      </rPr>
      <t xml:space="preserve">CONVENENTE:          </t>
    </r>
    <r>
      <rPr>
        <b/>
        <sz val="10"/>
        <rFont val="Calibri"/>
        <family val="1"/>
      </rPr>
      <t xml:space="preserve">Município de Sousa  - PB                                                                                                   </t>
    </r>
    <r>
      <rPr>
        <sz val="10"/>
        <rFont val="Calibri"/>
        <family val="1"/>
      </rPr>
      <t xml:space="preserve">Encargos
CONTRATO:                      </t>
    </r>
    <r>
      <rPr>
        <b/>
        <sz val="10"/>
        <rFont val="Calibri"/>
        <family val="1"/>
      </rPr>
      <t xml:space="preserve">                                                                                                                                              85,69%
</t>
    </r>
    <r>
      <rPr>
        <sz val="10"/>
        <rFont val="Calibri"/>
        <family val="1"/>
      </rPr>
      <t xml:space="preserve">OBRA:                 </t>
    </r>
    <r>
      <rPr>
        <b/>
        <sz val="10"/>
        <rFont val="Calibri"/>
        <family val="1"/>
      </rPr>
      <t xml:space="preserve">Ampliação da EMEF Rômulo Pires, no município de Sousa - PB                                          </t>
    </r>
    <r>
      <rPr>
        <sz val="10"/>
        <rFont val="Calibri"/>
        <family val="1"/>
      </rPr>
      <t xml:space="preserve">B.D.I. REF.                       PREF. DE PREÇOS:  </t>
    </r>
    <r>
      <rPr>
        <b/>
        <sz val="10"/>
        <rFont val="Calibri"/>
        <family val="1"/>
      </rPr>
      <t xml:space="preserve">SINAPI PB - 05/2022                                                                                                                  25,22%
</t>
    </r>
    <r>
      <rPr>
        <sz val="10"/>
        <rFont val="Calibri"/>
        <family val="1"/>
      </rPr>
      <t xml:space="preserve">DESONERADO:          </t>
    </r>
    <r>
      <rPr>
        <b/>
        <sz val="10"/>
        <rFont val="Calibri"/>
        <family val="1"/>
      </rPr>
      <t>Sim</t>
    </r>
  </si>
  <si>
    <t>PROGRAMA:                                         
CONCEDENTE:                                      
CONVENENTE:                                      Município de Sousa  - PB
CONTRATO:                                          
OBRA:                                                     Ampliação da EMEF Rômulo Pires, no município de Sousa - PB
REF. PREÇOS:                                        SINAPI PB - 05/2022
DESONERADO:                                     Sim</t>
  </si>
  <si>
    <r>
      <t xml:space="preserve">PROGRAMA:            </t>
    </r>
    <r>
      <rPr>
        <b/>
        <sz val="10"/>
        <rFont val="Calibri"/>
        <family val="1"/>
      </rPr>
      <t xml:space="preserve">
</t>
    </r>
    <r>
      <rPr>
        <sz val="10"/>
        <rFont val="Calibri"/>
        <family val="1"/>
      </rPr>
      <t xml:space="preserve">CONCEDENTE:          </t>
    </r>
    <r>
      <rPr>
        <b/>
        <sz val="10"/>
        <rFont val="Calibri"/>
        <family val="1"/>
      </rPr>
      <t xml:space="preserve">
</t>
    </r>
    <r>
      <rPr>
        <sz val="10"/>
        <rFont val="Calibri"/>
        <family val="1"/>
      </rPr>
      <t xml:space="preserve">CONVENENTE:          </t>
    </r>
    <r>
      <rPr>
        <b/>
        <sz val="10"/>
        <rFont val="Calibri"/>
        <family val="1"/>
      </rPr>
      <t xml:space="preserve">Município de Sousa  - PB                                                                                                   </t>
    </r>
    <r>
      <rPr>
        <sz val="10"/>
        <rFont val="Calibri"/>
        <family val="1"/>
      </rPr>
      <t xml:space="preserve">Encargos
CONTRATO:                      </t>
    </r>
    <r>
      <rPr>
        <b/>
        <sz val="10"/>
        <rFont val="Calibri"/>
        <family val="1"/>
      </rPr>
      <t xml:space="preserve">                                                                                                                                              85,69%
</t>
    </r>
    <r>
      <rPr>
        <sz val="10"/>
        <rFont val="Calibri"/>
        <family val="1"/>
      </rPr>
      <t xml:space="preserve">OBRA:                 </t>
    </r>
    <r>
      <rPr>
        <b/>
        <sz val="10"/>
        <rFont val="Calibri"/>
        <family val="1"/>
      </rPr>
      <t xml:space="preserve">Ampliação da EMEF Rômulo Pires, no município de Sousa - PB                                          </t>
    </r>
    <r>
      <rPr>
        <sz val="10"/>
        <rFont val="Calibri"/>
        <family val="1"/>
      </rPr>
      <t xml:space="preserve">B.D.I. REF.                                                                                                                                                                   PREF. DE PREÇOS:  </t>
    </r>
    <r>
      <rPr>
        <b/>
        <sz val="10"/>
        <rFont val="Calibri"/>
        <family val="1"/>
      </rPr>
      <t xml:space="preserve">SINAPI PB - 05/2022                                                                                                                  25,22%
</t>
    </r>
    <r>
      <rPr>
        <sz val="10"/>
        <rFont val="Calibri"/>
        <family val="1"/>
      </rPr>
      <t xml:space="preserve">DESONERADO:          </t>
    </r>
    <r>
      <rPr>
        <b/>
        <sz val="10"/>
        <rFont val="Calibri"/>
        <family val="1"/>
      </rPr>
      <t>Sim</t>
    </r>
  </si>
  <si>
    <t>Cronograma Físico-Financeiro Individual/Global - Contrapartida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</si>
</sst>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.d\.yy;@"/>
    <numFmt numFmtId="165" formatCode="0.000"/>
    <numFmt numFmtId="167" formatCode="&quot;R$&quot;#,##0.00"/>
  </numFmts>
  <fonts count="65">
    <font>
      <sz val="11"/>
      <color theme="1"/>
      <name val="Calibri"/>
      <family val="2"/>
      <scheme val="minor"/>
    </font>
    <font>
      <sz val="7.5"/>
      <name val="Calibri"/>
    </font>
    <font>
      <sz val="7.5"/>
      <name val="Calibri"/>
      <family val="1"/>
    </font>
    <font>
      <b/>
      <sz val="7.5"/>
      <color rgb="FF000000"/>
      <name val="Calibri"/>
      <family val="2"/>
    </font>
    <font>
      <b/>
      <sz val="7.5"/>
      <name val="Calibri"/>
    </font>
    <font>
      <b/>
      <sz val="7.5"/>
      <name val="Calibri"/>
      <family val="1"/>
    </font>
    <font>
      <b/>
      <sz val="7.5"/>
      <color rgb="FFFFFFFF"/>
      <name val="Calibri"/>
      <family val="1"/>
    </font>
    <font>
      <b/>
      <u/>
      <sz val="7.5"/>
      <name val="Calibri"/>
      <family val="1"/>
    </font>
    <font>
      <sz val="6.5"/>
      <name val="Calibri"/>
    </font>
    <font>
      <sz val="6.5"/>
      <name val="Calibri"/>
      <family val="1"/>
    </font>
    <font>
      <sz val="7.5"/>
      <color rgb="FF000000"/>
      <name val="Calibri"/>
      <family val="2"/>
    </font>
    <font>
      <sz val="8.5"/>
      <color rgb="FF000000"/>
      <name val="Calibri"/>
      <family val="2"/>
    </font>
    <font>
      <sz val="7.5"/>
      <name val="Arial MT"/>
      <family val="2"/>
    </font>
    <font>
      <b/>
      <sz val="7.5"/>
      <name val="Arial"/>
      <family val="2"/>
    </font>
    <font>
      <sz val="11"/>
      <name val="Calibri"/>
    </font>
    <font>
      <sz val="11"/>
      <name val="Calibri"/>
      <family val="1"/>
    </font>
    <font>
      <b/>
      <sz val="11"/>
      <color rgb="FF000000"/>
      <name val="Calibri"/>
      <family val="2"/>
    </font>
    <font>
      <b/>
      <sz val="11"/>
      <name val="Calibri"/>
    </font>
    <font>
      <b/>
      <sz val="11"/>
      <name val="Calibri"/>
      <family val="1"/>
    </font>
    <font>
      <b/>
      <sz val="11"/>
      <color rgb="FFFFFFFF"/>
      <name val="Calibri"/>
      <family val="1"/>
    </font>
    <font>
      <b/>
      <sz val="8"/>
      <name val="Arial"/>
    </font>
    <font>
      <b/>
      <sz val="8"/>
      <color rgb="FFFFFFFF"/>
      <name val="Arial"/>
      <family val="2"/>
    </font>
    <font>
      <b/>
      <sz val="8"/>
      <name val="Arial"/>
      <family val="2"/>
    </font>
    <font>
      <sz val="8"/>
      <name val="Arial MT"/>
    </font>
    <font>
      <sz val="8"/>
      <name val="Arial MT"/>
      <family val="2"/>
    </font>
    <font>
      <b/>
      <sz val="10"/>
      <name val="Calibri"/>
    </font>
    <font>
      <b/>
      <sz val="10"/>
      <name val="Calibri"/>
      <family val="1"/>
    </font>
    <font>
      <sz val="10"/>
      <name val="Calibri"/>
    </font>
    <font>
      <sz val="10"/>
      <name val="Calibri"/>
      <family val="1"/>
    </font>
    <font>
      <b/>
      <sz val="10"/>
      <color rgb="FF000000"/>
      <name val="Calibri"/>
      <family val="2"/>
    </font>
    <font>
      <sz val="9.5"/>
      <name val="Calibri"/>
    </font>
    <font>
      <sz val="9.5"/>
      <name val="Calibri"/>
      <family val="1"/>
    </font>
    <font>
      <b/>
      <sz val="10"/>
      <color rgb="FFFFFFFF"/>
      <name val="Calibri"/>
      <family val="1"/>
    </font>
    <font>
      <b/>
      <sz val="7.5"/>
      <name val="Arial"/>
    </font>
    <font>
      <b/>
      <sz val="7.5"/>
      <color rgb="FFFFFFFF"/>
      <name val="Arial"/>
      <family val="2"/>
    </font>
    <font>
      <b/>
      <sz val="7.5"/>
      <color rgb="FF000000"/>
      <name val="Arial"/>
      <family val="2"/>
    </font>
    <font>
      <sz val="7.5"/>
      <name val="Arial MT"/>
    </font>
    <font>
      <sz val="7.5"/>
      <color rgb="FF000000"/>
      <name val="Arial MT"/>
      <family val="2"/>
    </font>
    <font>
      <vertAlign val="subscript"/>
      <sz val="7.5"/>
      <name val="Arial MT"/>
      <family val="2"/>
    </font>
    <font>
      <b/>
      <sz val="10"/>
      <color rgb="FFFFFFFF"/>
      <name val="Calibri"/>
      <family val="2"/>
    </font>
    <font>
      <sz val="10.5"/>
      <name val="Times New Roman"/>
    </font>
    <font>
      <sz val="7.5"/>
      <name val="Times New Roman"/>
      <family val="1"/>
    </font>
    <font>
      <sz val="7.5"/>
      <name val="Times New Roman"/>
    </font>
    <font>
      <b/>
      <sz val="10"/>
      <name val="Arial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Arial MT"/>
    </font>
    <font>
      <sz val="10"/>
      <name val="Arial MT"/>
      <family val="2"/>
    </font>
    <font>
      <sz val="10"/>
      <color rgb="FF000000"/>
      <name val="Arial MT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8.5"/>
      <name val="Calibri"/>
      <family val="2"/>
    </font>
    <font>
      <b/>
      <sz val="8.5"/>
      <name val="Calibri"/>
      <family val="2"/>
    </font>
    <font>
      <b/>
      <sz val="8.5"/>
      <color rgb="FFFFFFFF"/>
      <name val="Calibri"/>
      <family val="2"/>
    </font>
    <font>
      <sz val="7.5"/>
      <name val="Calibri"/>
      <family val="2"/>
    </font>
    <font>
      <sz val="9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.5"/>
      <name val="Calibri"/>
      <family val="2"/>
    </font>
    <font>
      <vertAlign val="subscript"/>
      <sz val="7.5"/>
      <name val="Arial"/>
      <family val="2"/>
    </font>
    <font>
      <b/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.5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44536A"/>
      </patternFill>
    </fill>
    <fill>
      <patternFill patternType="solid">
        <fgColor rgb="FF938953"/>
      </patternFill>
    </fill>
    <fill>
      <patternFill patternType="solid">
        <fgColor rgb="FFDDD9C4"/>
      </patternFill>
    </fill>
    <fill>
      <patternFill patternType="solid">
        <fgColor rgb="FFD9D9D9"/>
      </patternFill>
    </fill>
    <fill>
      <patternFill patternType="solid">
        <fgColor rgb="FFBEBEBE"/>
      </patternFill>
    </fill>
    <fill>
      <patternFill patternType="solid">
        <fgColor rgb="FFF1F1F1"/>
      </patternFill>
    </fill>
    <fill>
      <patternFill patternType="solid">
        <fgColor rgb="FFFFFF99"/>
      </patternFill>
    </fill>
    <fill>
      <patternFill patternType="solid">
        <fgColor rgb="FF808080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00000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9" fontId="49" fillId="0" borderId="0" applyFont="0" applyFill="0" applyBorder="0" applyAlignment="0" applyProtection="0"/>
  </cellStyleXfs>
  <cellXfs count="298">
    <xf numFmtId="0" fontId="0" fillId="0" borderId="0" xfId="0"/>
    <xf numFmtId="0" fontId="1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1" fontId="3" fillId="0" borderId="2" xfId="0" applyNumberFormat="1" applyFont="1" applyBorder="1" applyAlignment="1">
      <alignment horizontal="left" vertical="top" shrinkToFit="1"/>
    </xf>
    <xf numFmtId="0" fontId="0" fillId="0" borderId="3" xfId="0" applyBorder="1" applyAlignment="1">
      <alignment horizontal="left" wrapText="1"/>
    </xf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1" fontId="3" fillId="0" borderId="0" xfId="0" applyNumberFormat="1" applyFont="1" applyAlignment="1">
      <alignment horizontal="left" vertical="top" shrinkToFit="1"/>
    </xf>
    <xf numFmtId="0" fontId="0" fillId="0" borderId="5" xfId="0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10" fontId="3" fillId="0" borderId="5" xfId="0" applyNumberFormat="1" applyFont="1" applyBorder="1" applyAlignment="1">
      <alignment horizontal="left" vertical="top" indent="3" shrinkToFi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top" wrapText="1" indent="1"/>
    </xf>
    <xf numFmtId="0" fontId="4" fillId="3" borderId="9" xfId="0" applyFont="1" applyFill="1" applyBorder="1" applyAlignment="1">
      <alignment horizontal="right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left" vertical="top" wrapText="1"/>
    </xf>
    <xf numFmtId="0" fontId="0" fillId="4" borderId="9" xfId="0" applyFill="1" applyBorder="1" applyAlignment="1">
      <alignment horizontal="left" wrapText="1"/>
    </xf>
    <xf numFmtId="0" fontId="0" fillId="5" borderId="9" xfId="0" applyFill="1" applyBorder="1" applyAlignment="1">
      <alignment horizontal="left" wrapText="1"/>
    </xf>
    <xf numFmtId="0" fontId="4" fillId="5" borderId="9" xfId="0" applyFont="1" applyFill="1" applyBorder="1" applyAlignment="1">
      <alignment horizontal="center" vertical="top" wrapText="1"/>
    </xf>
    <xf numFmtId="0" fontId="4" fillId="5" borderId="9" xfId="0" applyFont="1" applyFill="1" applyBorder="1" applyAlignment="1">
      <alignment horizontal="left" vertical="top" wrapText="1"/>
    </xf>
    <xf numFmtId="4" fontId="3" fillId="5" borderId="9" xfId="0" applyNumberFormat="1" applyFont="1" applyFill="1" applyBorder="1" applyAlignment="1">
      <alignment horizontal="left" vertical="top" indent="2" shrinkToFit="1"/>
    </xf>
    <xf numFmtId="0" fontId="0" fillId="6" borderId="9" xfId="0" applyFill="1" applyBorder="1" applyAlignment="1">
      <alignment horizontal="left" wrapText="1"/>
    </xf>
    <xf numFmtId="0" fontId="4" fillId="6" borderId="9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top" shrinkToFit="1"/>
    </xf>
    <xf numFmtId="0" fontId="1" fillId="0" borderId="9" xfId="0" applyFont="1" applyBorder="1" applyAlignment="1">
      <alignment horizontal="center" vertical="top" wrapText="1"/>
    </xf>
    <xf numFmtId="2" fontId="10" fillId="0" borderId="9" xfId="0" applyNumberFormat="1" applyFont="1" applyBorder="1" applyAlignment="1">
      <alignment horizontal="right" vertical="top" shrinkToFit="1"/>
    </xf>
    <xf numFmtId="0" fontId="1" fillId="0" borderId="9" xfId="0" applyFont="1" applyBorder="1" applyAlignment="1">
      <alignment horizontal="left" vertical="center" wrapText="1" indent="1"/>
    </xf>
    <xf numFmtId="1" fontId="10" fillId="0" borderId="9" xfId="0" applyNumberFormat="1" applyFont="1" applyBorder="1" applyAlignment="1">
      <alignment horizontal="right" vertical="center" indent="1" shrinkToFit="1"/>
    </xf>
    <xf numFmtId="0" fontId="1" fillId="0" borderId="9" xfId="0" applyFont="1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right" vertical="center" shrinkToFit="1"/>
    </xf>
    <xf numFmtId="4" fontId="10" fillId="0" borderId="9" xfId="0" applyNumberFormat="1" applyFont="1" applyBorder="1" applyAlignment="1">
      <alignment horizontal="right" vertical="center" shrinkToFit="1"/>
    </xf>
    <xf numFmtId="0" fontId="1" fillId="0" borderId="9" xfId="0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right" vertical="top" indent="1" shrinkToFit="1"/>
    </xf>
    <xf numFmtId="0" fontId="1" fillId="0" borderId="9" xfId="0" applyFont="1" applyBorder="1" applyAlignment="1">
      <alignment horizontal="left" vertical="center" wrapText="1"/>
    </xf>
    <xf numFmtId="1" fontId="10" fillId="0" borderId="9" xfId="0" applyNumberFormat="1" applyFont="1" applyBorder="1" applyAlignment="1">
      <alignment horizontal="right" vertical="center" shrinkToFit="1"/>
    </xf>
    <xf numFmtId="0" fontId="0" fillId="6" borderId="9" xfId="0" applyFill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1" fontId="10" fillId="0" borderId="9" xfId="0" applyNumberFormat="1" applyFont="1" applyBorder="1" applyAlignment="1">
      <alignment horizontal="center" vertical="center" shrinkToFit="1"/>
    </xf>
    <xf numFmtId="0" fontId="1" fillId="0" borderId="9" xfId="0" applyFont="1" applyBorder="1" applyAlignment="1">
      <alignment horizontal="left" vertical="top" wrapText="1" indent="1"/>
    </xf>
    <xf numFmtId="164" fontId="10" fillId="0" borderId="9" xfId="0" applyNumberFormat="1" applyFont="1" applyBorder="1" applyAlignment="1">
      <alignment horizontal="center" vertical="top" shrinkToFit="1"/>
    </xf>
    <xf numFmtId="164" fontId="10" fillId="0" borderId="9" xfId="0" applyNumberFormat="1" applyFont="1" applyBorder="1" applyAlignment="1">
      <alignment horizontal="center" vertical="center" shrinkToFit="1"/>
    </xf>
    <xf numFmtId="2" fontId="11" fillId="0" borderId="9" xfId="0" applyNumberFormat="1" applyFont="1" applyBorder="1" applyAlignment="1">
      <alignment horizontal="right" vertical="top" indent="1" shrinkToFit="1"/>
    </xf>
    <xf numFmtId="2" fontId="11" fillId="0" borderId="9" xfId="0" applyNumberFormat="1" applyFont="1" applyBorder="1" applyAlignment="1">
      <alignment horizontal="center" vertical="top" shrinkToFit="1"/>
    </xf>
    <xf numFmtId="0" fontId="14" fillId="0" borderId="1" xfId="0" applyFont="1" applyBorder="1" applyAlignment="1">
      <alignment horizontal="left" vertical="top" wrapText="1"/>
    </xf>
    <xf numFmtId="1" fontId="16" fillId="0" borderId="2" xfId="0" applyNumberFormat="1" applyFont="1" applyBorder="1" applyAlignment="1">
      <alignment horizontal="left" vertical="top" shrinkToFit="1"/>
    </xf>
    <xf numFmtId="0" fontId="14" fillId="0" borderId="4" xfId="0" applyFont="1" applyBorder="1" applyAlignment="1">
      <alignment horizontal="left" vertical="top" wrapText="1"/>
    </xf>
    <xf numFmtId="1" fontId="16" fillId="0" borderId="0" xfId="0" applyNumberFormat="1" applyFont="1" applyAlignment="1">
      <alignment horizontal="left" vertical="top" shrinkToFit="1"/>
    </xf>
    <xf numFmtId="0" fontId="17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20" fillId="3" borderId="13" xfId="0" applyFont="1" applyFill="1" applyBorder="1" applyAlignment="1">
      <alignment horizontal="center" vertical="top" wrapText="1"/>
    </xf>
    <xf numFmtId="0" fontId="20" fillId="3" borderId="14" xfId="0" applyFont="1" applyFill="1" applyBorder="1" applyAlignment="1">
      <alignment horizontal="center" vertical="top" wrapText="1"/>
    </xf>
    <xf numFmtId="0" fontId="20" fillId="3" borderId="14" xfId="0" applyFont="1" applyFill="1" applyBorder="1" applyAlignment="1">
      <alignment horizontal="left" vertical="top" wrapText="1" indent="2"/>
    </xf>
    <xf numFmtId="0" fontId="20" fillId="3" borderId="15" xfId="0" applyFont="1" applyFill="1" applyBorder="1" applyAlignment="1">
      <alignment horizontal="left" vertical="top" wrapText="1" indent="1"/>
    </xf>
    <xf numFmtId="0" fontId="20" fillId="3" borderId="16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25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33" fillId="3" borderId="21" xfId="0" applyFont="1" applyFill="1" applyBorder="1" applyAlignment="1">
      <alignment horizontal="left" vertical="top" wrapText="1" indent="1"/>
    </xf>
    <xf numFmtId="0" fontId="33" fillId="3" borderId="21" xfId="0" applyFont="1" applyFill="1" applyBorder="1" applyAlignment="1">
      <alignment horizontal="center" vertical="top" wrapText="1"/>
    </xf>
    <xf numFmtId="0" fontId="33" fillId="3" borderId="21" xfId="0" applyFont="1" applyFill="1" applyBorder="1" applyAlignment="1">
      <alignment horizontal="left" vertical="top" wrapText="1" indent="7"/>
    </xf>
    <xf numFmtId="0" fontId="0" fillId="3" borderId="23" xfId="0" applyFill="1" applyBorder="1" applyAlignment="1">
      <alignment horizontal="left" vertical="top" wrapText="1"/>
    </xf>
    <xf numFmtId="0" fontId="0" fillId="7" borderId="26" xfId="0" applyFill="1" applyBorder="1" applyAlignment="1">
      <alignment horizontal="left" vertical="center" wrapText="1"/>
    </xf>
    <xf numFmtId="0" fontId="25" fillId="6" borderId="9" xfId="0" applyFont="1" applyFill="1" applyBorder="1" applyAlignment="1">
      <alignment horizontal="center" vertical="top" wrapText="1"/>
    </xf>
    <xf numFmtId="0" fontId="25" fillId="6" borderId="10" xfId="0" applyFont="1" applyFill="1" applyBorder="1" applyAlignment="1">
      <alignment horizontal="left" vertical="top" wrapText="1" indent="12"/>
    </xf>
    <xf numFmtId="0" fontId="25" fillId="4" borderId="9" xfId="0" applyFont="1" applyFill="1" applyBorder="1" applyAlignment="1">
      <alignment horizontal="center" vertical="top" wrapText="1"/>
    </xf>
    <xf numFmtId="0" fontId="25" fillId="4" borderId="10" xfId="0" applyFont="1" applyFill="1" applyBorder="1" applyAlignment="1">
      <alignment horizontal="left" vertical="top" wrapText="1"/>
    </xf>
    <xf numFmtId="4" fontId="39" fillId="4" borderId="9" xfId="0" applyNumberFormat="1" applyFont="1" applyFill="1" applyBorder="1" applyAlignment="1">
      <alignment horizontal="right" vertical="top" shrinkToFit="1"/>
    </xf>
    <xf numFmtId="0" fontId="25" fillId="0" borderId="9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left" vertical="top" wrapText="1" indent="2"/>
    </xf>
    <xf numFmtId="4" fontId="29" fillId="0" borderId="9" xfId="0" applyNumberFormat="1" applyFont="1" applyBorder="1" applyAlignment="1">
      <alignment horizontal="right" vertical="top" shrinkToFit="1"/>
    </xf>
    <xf numFmtId="0" fontId="0" fillId="0" borderId="9" xfId="0" applyBorder="1" applyAlignment="1">
      <alignment horizontal="left" wrapText="1"/>
    </xf>
    <xf numFmtId="0" fontId="36" fillId="9" borderId="28" xfId="0" applyFont="1" applyFill="1" applyBorder="1" applyAlignment="1">
      <alignment horizontal="right" vertical="top" wrapText="1" indent="1"/>
    </xf>
    <xf numFmtId="0" fontId="36" fillId="9" borderId="28" xfId="0" applyFont="1" applyFill="1" applyBorder="1" applyAlignment="1">
      <alignment horizontal="left" vertical="top" wrapText="1"/>
    </xf>
    <xf numFmtId="0" fontId="36" fillId="0" borderId="9" xfId="0" applyFont="1" applyBorder="1" applyAlignment="1">
      <alignment horizontal="right" vertical="top" wrapText="1"/>
    </xf>
    <xf numFmtId="4" fontId="37" fillId="0" borderId="9" xfId="0" applyNumberFormat="1" applyFont="1" applyBorder="1" applyAlignment="1">
      <alignment horizontal="right" vertical="top" shrinkToFit="1"/>
    </xf>
    <xf numFmtId="0" fontId="36" fillId="0" borderId="9" xfId="0" applyFont="1" applyBorder="1" applyAlignment="1">
      <alignment horizontal="right" vertical="top" wrapText="1" indent="1"/>
    </xf>
    <xf numFmtId="10" fontId="37" fillId="0" borderId="9" xfId="0" applyNumberFormat="1" applyFont="1" applyBorder="1" applyAlignment="1">
      <alignment horizontal="left" vertical="top" shrinkToFit="1"/>
    </xf>
    <xf numFmtId="10" fontId="37" fillId="0" borderId="9" xfId="0" applyNumberFormat="1" applyFont="1" applyBorder="1" applyAlignment="1">
      <alignment horizontal="right" vertical="top" shrinkToFit="1"/>
    </xf>
    <xf numFmtId="4" fontId="35" fillId="0" borderId="9" xfId="0" applyNumberFormat="1" applyFont="1" applyBorder="1" applyAlignment="1">
      <alignment horizontal="right" vertical="top" shrinkToFit="1"/>
    </xf>
    <xf numFmtId="0" fontId="33" fillId="7" borderId="9" xfId="0" applyFont="1" applyFill="1" applyBorder="1" applyAlignment="1">
      <alignment horizontal="right" vertical="top" wrapText="1" indent="1"/>
    </xf>
    <xf numFmtId="10" fontId="35" fillId="7" borderId="9" xfId="0" applyNumberFormat="1" applyFont="1" applyFill="1" applyBorder="1" applyAlignment="1">
      <alignment horizontal="right" vertical="top" shrinkToFit="1"/>
    </xf>
    <xf numFmtId="4" fontId="35" fillId="7" borderId="9" xfId="0" applyNumberFormat="1" applyFont="1" applyFill="1" applyBorder="1" applyAlignment="1">
      <alignment horizontal="right" vertical="top" shrinkToFit="1"/>
    </xf>
    <xf numFmtId="0" fontId="43" fillId="7" borderId="9" xfId="0" applyFont="1" applyFill="1" applyBorder="1" applyAlignment="1">
      <alignment horizontal="center" vertical="top" wrapText="1"/>
    </xf>
    <xf numFmtId="0" fontId="43" fillId="7" borderId="9" xfId="0" applyFont="1" applyFill="1" applyBorder="1" applyAlignment="1">
      <alignment horizontal="left" vertical="top" wrapText="1"/>
    </xf>
    <xf numFmtId="2" fontId="45" fillId="7" borderId="9" xfId="0" applyNumberFormat="1" applyFont="1" applyFill="1" applyBorder="1" applyAlignment="1">
      <alignment horizontal="right" vertical="top" shrinkToFit="1"/>
    </xf>
    <xf numFmtId="0" fontId="46" fillId="0" borderId="9" xfId="0" applyFont="1" applyBorder="1" applyAlignment="1">
      <alignment horizontal="center" vertical="top" wrapText="1"/>
    </xf>
    <xf numFmtId="0" fontId="46" fillId="0" borderId="9" xfId="0" applyFont="1" applyBorder="1" applyAlignment="1">
      <alignment horizontal="left" vertical="top" wrapText="1"/>
    </xf>
    <xf numFmtId="0" fontId="46" fillId="0" borderId="9" xfId="0" applyFont="1" applyBorder="1" applyAlignment="1">
      <alignment horizontal="left" vertical="top" wrapText="1" indent="3"/>
    </xf>
    <xf numFmtId="0" fontId="46" fillId="0" borderId="9" xfId="0" applyFont="1" applyBorder="1" applyAlignment="1">
      <alignment horizontal="right" vertical="top" wrapText="1" indent="2"/>
    </xf>
    <xf numFmtId="2" fontId="48" fillId="0" borderId="9" xfId="0" applyNumberFormat="1" applyFont="1" applyBorder="1" applyAlignment="1">
      <alignment horizontal="right" vertical="top" shrinkToFit="1"/>
    </xf>
    <xf numFmtId="0" fontId="46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2" fontId="48" fillId="0" borderId="9" xfId="0" applyNumberFormat="1" applyFont="1" applyBorder="1" applyAlignment="1">
      <alignment horizontal="right" vertical="center" shrinkToFit="1"/>
    </xf>
    <xf numFmtId="0" fontId="0" fillId="7" borderId="9" xfId="0" applyFill="1" applyBorder="1" applyAlignment="1">
      <alignment horizontal="left" wrapText="1"/>
    </xf>
    <xf numFmtId="0" fontId="4" fillId="2" borderId="0" xfId="0" applyFont="1" applyFill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17" fillId="2" borderId="0" xfId="0" applyFont="1" applyFill="1" applyAlignment="1">
      <alignment horizontal="center" vertical="top" wrapText="1"/>
    </xf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27" fillId="0" borderId="4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25" fillId="2" borderId="0" xfId="0" applyFont="1" applyFill="1" applyAlignment="1">
      <alignment horizontal="center" vertical="top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25" fillId="0" borderId="0" xfId="0" applyFont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27" fillId="0" borderId="2" xfId="0" applyFont="1" applyBorder="1" applyAlignment="1">
      <alignment horizontal="left" vertical="top" wrapText="1"/>
    </xf>
    <xf numFmtId="0" fontId="30" fillId="0" borderId="4" xfId="0" applyFont="1" applyBorder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3" fillId="0" borderId="10" xfId="0" applyFont="1" applyBorder="1" applyAlignment="1">
      <alignment horizontal="left" vertical="top" wrapText="1"/>
    </xf>
    <xf numFmtId="0" fontId="33" fillId="0" borderId="12" xfId="0" applyFont="1" applyBorder="1" applyAlignment="1">
      <alignment horizontal="left" vertical="top" wrapText="1"/>
    </xf>
    <xf numFmtId="0" fontId="33" fillId="0" borderId="11" xfId="0" applyFont="1" applyBorder="1" applyAlignment="1">
      <alignment horizontal="left" vertical="top" wrapText="1"/>
    </xf>
    <xf numFmtId="0" fontId="0" fillId="10" borderId="10" xfId="0" applyFill="1" applyBorder="1" applyAlignment="1">
      <alignment horizontal="left" wrapText="1"/>
    </xf>
    <xf numFmtId="0" fontId="0" fillId="10" borderId="12" xfId="0" applyFill="1" applyBorder="1" applyAlignment="1">
      <alignment horizontal="left" wrapText="1"/>
    </xf>
    <xf numFmtId="0" fontId="0" fillId="10" borderId="11" xfId="0" applyFill="1" applyBorder="1" applyAlignment="1">
      <alignment horizontal="left" wrapText="1"/>
    </xf>
    <xf numFmtId="0" fontId="36" fillId="0" borderId="10" xfId="0" applyFont="1" applyBorder="1" applyAlignment="1">
      <alignment horizontal="left" vertical="top" wrapText="1"/>
    </xf>
    <xf numFmtId="0" fontId="36" fillId="0" borderId="11" xfId="0" applyFont="1" applyBorder="1" applyAlignment="1">
      <alignment horizontal="left" vertical="top" wrapText="1"/>
    </xf>
    <xf numFmtId="0" fontId="36" fillId="9" borderId="6" xfId="0" applyFont="1" applyFill="1" applyBorder="1" applyAlignment="1">
      <alignment horizontal="left" vertical="top" wrapText="1"/>
    </xf>
    <xf numFmtId="0" fontId="36" fillId="9" borderId="8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6" fillId="9" borderId="5" xfId="0" applyFont="1" applyFill="1" applyBorder="1" applyAlignment="1">
      <alignment horizontal="left" vertical="top" wrapText="1"/>
    </xf>
    <xf numFmtId="0" fontId="36" fillId="9" borderId="4" xfId="0" applyFont="1" applyFill="1" applyBorder="1" applyAlignment="1">
      <alignment horizontal="left" vertical="top" wrapText="1"/>
    </xf>
    <xf numFmtId="0" fontId="36" fillId="9" borderId="28" xfId="0" applyFont="1" applyFill="1" applyBorder="1" applyAlignment="1">
      <alignment horizontal="left" vertical="top" wrapText="1"/>
    </xf>
    <xf numFmtId="0" fontId="36" fillId="0" borderId="7" xfId="0" applyFont="1" applyBorder="1" applyAlignment="1">
      <alignment horizontal="left" vertical="top" wrapText="1"/>
    </xf>
    <xf numFmtId="0" fontId="36" fillId="0" borderId="8" xfId="0" applyFont="1" applyBorder="1" applyAlignment="1">
      <alignment horizontal="left" vertical="top" wrapText="1"/>
    </xf>
    <xf numFmtId="1" fontId="50" fillId="0" borderId="0" xfId="0" applyNumberFormat="1" applyFont="1" applyAlignment="1">
      <alignment vertical="top" shrinkToFit="1"/>
    </xf>
    <xf numFmtId="0" fontId="51" fillId="0" borderId="29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52" fillId="2" borderId="32" xfId="0" applyFont="1" applyFill="1" applyBorder="1" applyAlignment="1">
      <alignment horizontal="center" vertical="top" wrapText="1"/>
    </xf>
    <xf numFmtId="0" fontId="0" fillId="0" borderId="33" xfId="0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52" fillId="0" borderId="35" xfId="0" applyFont="1" applyBorder="1" applyAlignment="1">
      <alignment horizontal="left" vertical="center" wrapText="1" indent="6"/>
    </xf>
    <xf numFmtId="0" fontId="52" fillId="0" borderId="11" xfId="0" applyFont="1" applyBorder="1" applyAlignment="1">
      <alignment horizontal="left" vertical="center" wrapText="1" indent="6"/>
    </xf>
    <xf numFmtId="0" fontId="52" fillId="0" borderId="10" xfId="0" applyFont="1" applyBorder="1" applyAlignment="1">
      <alignment horizontal="left" vertical="center" wrapText="1" indent="3"/>
    </xf>
    <xf numFmtId="0" fontId="52" fillId="0" borderId="12" xfId="0" applyFont="1" applyBorder="1" applyAlignment="1">
      <alignment horizontal="left" vertical="center" wrapText="1" indent="3"/>
    </xf>
    <xf numFmtId="0" fontId="52" fillId="0" borderId="11" xfId="0" applyFont="1" applyBorder="1" applyAlignment="1">
      <alignment horizontal="left" vertical="center" wrapText="1" indent="3"/>
    </xf>
    <xf numFmtId="0" fontId="52" fillId="0" borderId="10" xfId="0" applyFont="1" applyBorder="1" applyAlignment="1">
      <alignment horizontal="center" vertical="top" wrapText="1"/>
    </xf>
    <xf numFmtId="0" fontId="52" fillId="0" borderId="12" xfId="0" applyFont="1" applyBorder="1" applyAlignment="1">
      <alignment horizontal="center" vertical="top" wrapText="1"/>
    </xf>
    <xf numFmtId="0" fontId="52" fillId="0" borderId="11" xfId="0" applyFont="1" applyBorder="1" applyAlignment="1">
      <alignment horizontal="center" vertical="top" wrapText="1"/>
    </xf>
    <xf numFmtId="0" fontId="52" fillId="0" borderId="10" xfId="0" applyFont="1" applyBorder="1" applyAlignment="1">
      <alignment horizontal="left" vertical="top" wrapText="1" indent="1"/>
    </xf>
    <xf numFmtId="0" fontId="52" fillId="0" borderId="12" xfId="0" applyFont="1" applyBorder="1" applyAlignment="1">
      <alignment horizontal="left" vertical="top" wrapText="1" indent="1"/>
    </xf>
    <xf numFmtId="0" fontId="52" fillId="0" borderId="11" xfId="0" applyFont="1" applyBorder="1" applyAlignment="1">
      <alignment horizontal="left" vertical="top" wrapText="1" indent="1"/>
    </xf>
    <xf numFmtId="0" fontId="52" fillId="0" borderId="10" xfId="0" applyFont="1" applyBorder="1" applyAlignment="1">
      <alignment horizontal="left" vertical="top" wrapText="1"/>
    </xf>
    <xf numFmtId="0" fontId="52" fillId="0" borderId="12" xfId="0" applyFont="1" applyBorder="1" applyAlignment="1">
      <alignment horizontal="left" vertical="top" wrapText="1"/>
    </xf>
    <xf numFmtId="0" fontId="52" fillId="0" borderId="11" xfId="0" applyFont="1" applyBorder="1" applyAlignment="1">
      <alignment horizontal="left" vertical="top" wrapText="1"/>
    </xf>
    <xf numFmtId="0" fontId="52" fillId="0" borderId="36" xfId="0" applyFont="1" applyBorder="1" applyAlignment="1">
      <alignment horizontal="left" vertical="top" wrapText="1"/>
    </xf>
    <xf numFmtId="0" fontId="52" fillId="0" borderId="37" xfId="0" applyFont="1" applyBorder="1" applyAlignment="1">
      <alignment horizontal="left" vertical="top" wrapText="1" indent="2"/>
    </xf>
    <xf numFmtId="0" fontId="52" fillId="0" borderId="9" xfId="0" applyFont="1" applyBorder="1" applyAlignment="1">
      <alignment horizontal="right" vertical="top" wrapText="1"/>
    </xf>
    <xf numFmtId="0" fontId="52" fillId="0" borderId="9" xfId="0" applyFont="1" applyBorder="1" applyAlignment="1">
      <alignment horizontal="center" vertical="top" wrapText="1"/>
    </xf>
    <xf numFmtId="0" fontId="52" fillId="0" borderId="9" xfId="0" applyFont="1" applyBorder="1" applyAlignment="1">
      <alignment horizontal="left" vertical="top" wrapText="1" indent="1"/>
    </xf>
    <xf numFmtId="0" fontId="52" fillId="0" borderId="9" xfId="0" applyFont="1" applyBorder="1" applyAlignment="1">
      <alignment horizontal="right" vertical="top" wrapText="1" indent="1"/>
    </xf>
    <xf numFmtId="0" fontId="52" fillId="0" borderId="38" xfId="0" applyFont="1" applyBorder="1" applyAlignment="1">
      <alignment horizontal="center" vertical="top" wrapText="1"/>
    </xf>
    <xf numFmtId="0" fontId="51" fillId="0" borderId="37" xfId="0" applyFont="1" applyBorder="1" applyAlignment="1">
      <alignment horizontal="left" vertical="top" wrapText="1"/>
    </xf>
    <xf numFmtId="2" fontId="11" fillId="0" borderId="9" xfId="0" applyNumberFormat="1" applyFont="1" applyBorder="1" applyAlignment="1">
      <alignment horizontal="left" vertical="top" indent="1" shrinkToFit="1"/>
    </xf>
    <xf numFmtId="0" fontId="51" fillId="0" borderId="9" xfId="0" applyFont="1" applyBorder="1" applyAlignment="1">
      <alignment horizontal="center" vertical="top" wrapText="1"/>
    </xf>
    <xf numFmtId="2" fontId="11" fillId="0" borderId="38" xfId="0" applyNumberFormat="1" applyFont="1" applyBorder="1" applyAlignment="1">
      <alignment horizontal="center" vertical="top" shrinkToFit="1"/>
    </xf>
    <xf numFmtId="0" fontId="54" fillId="0" borderId="39" xfId="0" applyFont="1" applyBorder="1" applyAlignment="1">
      <alignment horizontal="left" vertical="top" wrapText="1"/>
    </xf>
    <xf numFmtId="2" fontId="11" fillId="0" borderId="40" xfId="0" applyNumberFormat="1" applyFont="1" applyBorder="1" applyAlignment="1">
      <alignment horizontal="right" vertical="top" indent="1" shrinkToFit="1"/>
    </xf>
    <xf numFmtId="0" fontId="51" fillId="0" borderId="1" xfId="0" applyFont="1" applyBorder="1" applyAlignment="1">
      <alignment horizontal="center" vertical="top" wrapText="1"/>
    </xf>
    <xf numFmtId="0" fontId="51" fillId="0" borderId="2" xfId="0" applyFont="1" applyBorder="1" applyAlignment="1">
      <alignment horizontal="center" vertical="top" wrapText="1"/>
    </xf>
    <xf numFmtId="0" fontId="51" fillId="0" borderId="12" xfId="0" applyFont="1" applyBorder="1" applyAlignment="1">
      <alignment horizontal="center" vertical="top" wrapText="1"/>
    </xf>
    <xf numFmtId="0" fontId="51" fillId="0" borderId="36" xfId="0" applyFont="1" applyBorder="1" applyAlignment="1">
      <alignment horizontal="center" vertical="top" wrapText="1"/>
    </xf>
    <xf numFmtId="0" fontId="51" fillId="0" borderId="32" xfId="0" applyFont="1" applyBorder="1" applyAlignment="1">
      <alignment horizontal="center" vertical="top" wrapText="1"/>
    </xf>
    <xf numFmtId="0" fontId="0" fillId="0" borderId="41" xfId="0" applyBorder="1" applyAlignment="1">
      <alignment horizontal="left" vertical="top"/>
    </xf>
    <xf numFmtId="0" fontId="57" fillId="0" borderId="32" xfId="0" applyFont="1" applyBorder="1" applyAlignment="1">
      <alignment horizontal="center"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58" fillId="0" borderId="32" xfId="0" applyFont="1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58" fillId="0" borderId="42" xfId="0" applyFont="1" applyBorder="1" applyAlignment="1">
      <alignment horizontal="left" vertical="top"/>
    </xf>
    <xf numFmtId="0" fontId="58" fillId="0" borderId="43" xfId="0" applyFont="1" applyBorder="1" applyAlignment="1">
      <alignment horizontal="left" vertical="top"/>
    </xf>
    <xf numFmtId="0" fontId="58" fillId="0" borderId="44" xfId="0" applyFont="1" applyBorder="1" applyAlignment="1">
      <alignment horizontal="left" vertical="top"/>
    </xf>
    <xf numFmtId="0" fontId="58" fillId="0" borderId="32" xfId="0" applyFont="1" applyBorder="1" applyAlignment="1">
      <alignment horizontal="center" vertical="top"/>
    </xf>
    <xf numFmtId="0" fontId="59" fillId="0" borderId="45" xfId="0" applyFont="1" applyBorder="1" applyAlignment="1">
      <alignment horizontal="left" vertical="top" wrapText="1"/>
    </xf>
    <xf numFmtId="0" fontId="59" fillId="0" borderId="0" xfId="0" applyFont="1" applyAlignment="1">
      <alignment horizontal="left" vertical="top" wrapText="1"/>
    </xf>
    <xf numFmtId="0" fontId="59" fillId="0" borderId="0" xfId="0" applyFont="1" applyAlignment="1">
      <alignment horizontal="left" vertical="top"/>
    </xf>
    <xf numFmtId="0" fontId="59" fillId="0" borderId="41" xfId="0" applyFont="1" applyBorder="1" applyAlignment="1">
      <alignment horizontal="left" vertical="top"/>
    </xf>
    <xf numFmtId="0" fontId="58" fillId="0" borderId="32" xfId="0" applyFont="1" applyBorder="1" applyAlignment="1">
      <alignment horizontal="left" vertical="top"/>
    </xf>
    <xf numFmtId="0" fontId="59" fillId="0" borderId="41" xfId="0" applyFont="1" applyBorder="1" applyAlignment="1">
      <alignment horizontal="left" vertical="top" wrapText="1"/>
    </xf>
    <xf numFmtId="0" fontId="59" fillId="0" borderId="46" xfId="0" applyFont="1" applyBorder="1" applyAlignment="1">
      <alignment horizontal="left" vertical="top" wrapText="1"/>
    </xf>
    <xf numFmtId="0" fontId="59" fillId="0" borderId="47" xfId="0" applyFont="1" applyBorder="1" applyAlignment="1">
      <alignment horizontal="left" vertical="top" wrapText="1"/>
    </xf>
    <xf numFmtId="0" fontId="59" fillId="0" borderId="48" xfId="0" applyFont="1" applyBorder="1" applyAlignment="1">
      <alignment horizontal="left" vertical="top" wrapText="1"/>
    </xf>
    <xf numFmtId="0" fontId="51" fillId="0" borderId="46" xfId="0" applyFont="1" applyBorder="1" applyAlignment="1">
      <alignment horizontal="left" vertical="top" wrapText="1"/>
    </xf>
    <xf numFmtId="0" fontId="0" fillId="0" borderId="47" xfId="0" applyBorder="1" applyAlignment="1">
      <alignment horizontal="left" vertical="top" wrapText="1"/>
    </xf>
    <xf numFmtId="0" fontId="0" fillId="0" borderId="48" xfId="0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33" fillId="3" borderId="22" xfId="0" applyFont="1" applyFill="1" applyBorder="1" applyAlignment="1">
      <alignment vertical="top" wrapText="1"/>
    </xf>
    <xf numFmtId="0" fontId="27" fillId="0" borderId="0" xfId="0" applyFont="1" applyBorder="1" applyAlignment="1">
      <alignment horizontal="left" vertical="top" wrapText="1"/>
    </xf>
    <xf numFmtId="0" fontId="20" fillId="7" borderId="0" xfId="0" applyFont="1" applyFill="1" applyAlignment="1">
      <alignment vertical="top" wrapText="1"/>
    </xf>
    <xf numFmtId="0" fontId="20" fillId="7" borderId="5" xfId="0" applyFont="1" applyFill="1" applyBorder="1" applyAlignment="1">
      <alignment vertical="top" wrapText="1"/>
    </xf>
    <xf numFmtId="0" fontId="22" fillId="7" borderId="0" xfId="0" applyFont="1" applyFill="1" applyAlignment="1">
      <alignment vertical="top" wrapText="1"/>
    </xf>
    <xf numFmtId="0" fontId="22" fillId="7" borderId="4" xfId="0" applyFont="1" applyFill="1" applyBorder="1" applyAlignment="1">
      <alignment horizontal="center" vertical="top" wrapText="1"/>
    </xf>
    <xf numFmtId="0" fontId="23" fillId="8" borderId="0" xfId="0" applyFont="1" applyFill="1" applyAlignment="1">
      <alignment vertical="top" wrapText="1"/>
    </xf>
    <xf numFmtId="0" fontId="23" fillId="8" borderId="5" xfId="0" applyFont="1" applyFill="1" applyBorder="1" applyAlignment="1">
      <alignment vertical="top" wrapText="1"/>
    </xf>
    <xf numFmtId="0" fontId="24" fillId="8" borderId="4" xfId="0" applyFont="1" applyFill="1" applyBorder="1" applyAlignment="1">
      <alignment horizontal="center" vertical="top" wrapText="1"/>
    </xf>
    <xf numFmtId="0" fontId="23" fillId="0" borderId="0" xfId="0" applyFont="1" applyAlignment="1">
      <alignment vertical="top" wrapText="1"/>
    </xf>
    <xf numFmtId="0" fontId="23" fillId="0" borderId="5" xfId="0" applyFont="1" applyBorder="1" applyAlignment="1">
      <alignment vertical="top" wrapText="1"/>
    </xf>
    <xf numFmtId="0" fontId="24" fillId="0" borderId="4" xfId="0" applyFont="1" applyBorder="1" applyAlignment="1">
      <alignment horizontal="center" vertical="top" wrapText="1"/>
    </xf>
    <xf numFmtId="0" fontId="23" fillId="8" borderId="7" xfId="0" applyFont="1" applyFill="1" applyBorder="1" applyAlignment="1">
      <alignment vertical="top" wrapText="1"/>
    </xf>
    <xf numFmtId="0" fontId="23" fillId="8" borderId="8" xfId="0" applyFont="1" applyFill="1" applyBorder="1" applyAlignment="1">
      <alignment vertical="top" wrapText="1"/>
    </xf>
    <xf numFmtId="0" fontId="24" fillId="8" borderId="6" xfId="0" applyFont="1" applyFill="1" applyBorder="1" applyAlignment="1">
      <alignment horizontal="center" vertical="top" wrapText="1"/>
    </xf>
    <xf numFmtId="0" fontId="20" fillId="7" borderId="2" xfId="0" applyFont="1" applyFill="1" applyBorder="1" applyAlignment="1">
      <alignment vertical="top" wrapText="1"/>
    </xf>
    <xf numFmtId="0" fontId="20" fillId="7" borderId="3" xfId="0" applyFont="1" applyFill="1" applyBorder="1" applyAlignment="1">
      <alignment vertical="top" wrapText="1"/>
    </xf>
    <xf numFmtId="0" fontId="22" fillId="7" borderId="2" xfId="0" applyFont="1" applyFill="1" applyBorder="1" applyAlignment="1">
      <alignment vertical="top" wrapText="1"/>
    </xf>
    <xf numFmtId="0" fontId="22" fillId="7" borderId="1" xfId="0" applyFont="1" applyFill="1" applyBorder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57" fillId="0" borderId="5" xfId="0" applyFont="1" applyBorder="1" applyAlignment="1">
      <alignment horizontal="left" vertical="top" wrapText="1"/>
    </xf>
    <xf numFmtId="0" fontId="33" fillId="7" borderId="26" xfId="0" applyFont="1" applyFill="1" applyBorder="1" applyAlignment="1">
      <alignment vertical="center" wrapText="1"/>
    </xf>
    <xf numFmtId="2" fontId="35" fillId="7" borderId="26" xfId="0" applyNumberFormat="1" applyFont="1" applyFill="1" applyBorder="1" applyAlignment="1">
      <alignment vertical="center" shrinkToFit="1"/>
    </xf>
    <xf numFmtId="0" fontId="33" fillId="7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3" fillId="3" borderId="20" xfId="0" applyFont="1" applyFill="1" applyBorder="1" applyAlignment="1">
      <alignment horizontal="center" vertical="top" wrapText="1"/>
    </xf>
    <xf numFmtId="0" fontId="33" fillId="7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" fontId="29" fillId="0" borderId="3" xfId="0" applyNumberFormat="1" applyFont="1" applyBorder="1" applyAlignment="1">
      <alignment horizontal="center" vertical="top" shrinkToFit="1"/>
    </xf>
    <xf numFmtId="1" fontId="29" fillId="0" borderId="5" xfId="0" applyNumberFormat="1" applyFont="1" applyBorder="1" applyAlignment="1">
      <alignment horizontal="center" vertical="top" shrinkToFi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top" wrapText="1"/>
    </xf>
    <xf numFmtId="2" fontId="35" fillId="7" borderId="27" xfId="0" applyNumberFormat="1" applyFont="1" applyFill="1" applyBorder="1" applyAlignment="1">
      <alignment horizontal="center" vertical="center" shrinkToFit="1"/>
    </xf>
    <xf numFmtId="0" fontId="4" fillId="6" borderId="9" xfId="0" applyFont="1" applyFill="1" applyBorder="1" applyAlignment="1">
      <alignment horizontal="left" vertical="top" wrapText="1"/>
    </xf>
    <xf numFmtId="2" fontId="0" fillId="0" borderId="0" xfId="0" applyNumberFormat="1" applyAlignment="1">
      <alignment horizontal="left" vertical="center"/>
    </xf>
    <xf numFmtId="9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4" fontId="10" fillId="0" borderId="38" xfId="0" applyNumberFormat="1" applyFont="1" applyBorder="1" applyAlignment="1">
      <alignment horizontal="right" vertical="center" shrinkToFit="1"/>
    </xf>
    <xf numFmtId="4" fontId="3" fillId="6" borderId="38" xfId="0" applyNumberFormat="1" applyFont="1" applyFill="1" applyBorder="1" applyAlignment="1">
      <alignment horizontal="right" vertical="center" shrinkToFi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2" fillId="0" borderId="32" xfId="0" applyFont="1" applyBorder="1" applyAlignment="1">
      <alignment horizontal="center" vertical="top"/>
    </xf>
    <xf numFmtId="0" fontId="26" fillId="6" borderId="9" xfId="0" applyFont="1" applyFill="1" applyBorder="1" applyAlignment="1">
      <alignment horizontal="left" vertical="top" wrapText="1" indent="2"/>
    </xf>
    <xf numFmtId="0" fontId="0" fillId="0" borderId="0" xfId="0" applyBorder="1" applyAlignment="1">
      <alignment horizontal="left" vertical="top" wrapText="1"/>
    </xf>
    <xf numFmtId="0" fontId="33" fillId="9" borderId="32" xfId="0" applyFont="1" applyFill="1" applyBorder="1" applyAlignment="1">
      <alignment horizontal="center" vertical="top" wrapText="1"/>
    </xf>
    <xf numFmtId="10" fontId="37" fillId="0" borderId="10" xfId="1" applyNumberFormat="1" applyFont="1" applyBorder="1" applyAlignment="1">
      <alignment vertical="top" shrinkToFit="1"/>
    </xf>
    <xf numFmtId="0" fontId="36" fillId="9" borderId="4" xfId="0" applyFont="1" applyFill="1" applyBorder="1" applyAlignment="1">
      <alignment vertical="top" wrapText="1"/>
    </xf>
    <xf numFmtId="0" fontId="36" fillId="9" borderId="6" xfId="0" applyFont="1" applyFill="1" applyBorder="1" applyAlignment="1">
      <alignment vertical="top" wrapText="1"/>
    </xf>
    <xf numFmtId="0" fontId="0" fillId="0" borderId="10" xfId="0" applyBorder="1" applyAlignment="1">
      <alignment wrapText="1"/>
    </xf>
    <xf numFmtId="2" fontId="35" fillId="0" borderId="10" xfId="0" applyNumberFormat="1" applyFont="1" applyBorder="1" applyAlignment="1">
      <alignment vertical="top" shrinkToFit="1"/>
    </xf>
    <xf numFmtId="0" fontId="36" fillId="0" borderId="10" xfId="0" applyFont="1" applyBorder="1" applyAlignment="1">
      <alignment vertical="top" wrapText="1"/>
    </xf>
    <xf numFmtId="4" fontId="37" fillId="0" borderId="10" xfId="0" applyNumberFormat="1" applyFont="1" applyBorder="1" applyAlignment="1">
      <alignment vertical="top" shrinkToFit="1"/>
    </xf>
    <xf numFmtId="4" fontId="35" fillId="7" borderId="10" xfId="0" applyNumberFormat="1" applyFont="1" applyFill="1" applyBorder="1" applyAlignment="1">
      <alignment vertical="top" shrinkToFit="1"/>
    </xf>
    <xf numFmtId="0" fontId="40" fillId="0" borderId="0" xfId="0" applyFont="1" applyAlignment="1">
      <alignment vertical="top" wrapText="1"/>
    </xf>
    <xf numFmtId="0" fontId="0" fillId="0" borderId="32" xfId="0" applyBorder="1" applyAlignment="1">
      <alignment horizontal="left" vertical="top" wrapText="1"/>
    </xf>
    <xf numFmtId="0" fontId="42" fillId="0" borderId="32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167" fontId="63" fillId="0" borderId="30" xfId="0" applyNumberFormat="1" applyFont="1" applyBorder="1" applyAlignment="1">
      <alignment horizontal="center" vertical="center" wrapText="1"/>
    </xf>
    <xf numFmtId="167" fontId="63" fillId="0" borderId="49" xfId="0" applyNumberFormat="1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top"/>
    </xf>
    <xf numFmtId="0" fontId="41" fillId="0" borderId="32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 wrapText="1"/>
    </xf>
    <xf numFmtId="0" fontId="43" fillId="0" borderId="0" xfId="0" applyFont="1" applyAlignment="1">
      <alignment vertical="top" wrapText="1"/>
    </xf>
    <xf numFmtId="0" fontId="43" fillId="7" borderId="28" xfId="0" applyFont="1" applyFill="1" applyBorder="1" applyAlignment="1">
      <alignment horizontal="center" vertical="top" wrapText="1"/>
    </xf>
    <xf numFmtId="0" fontId="43" fillId="7" borderId="28" xfId="0" applyFont="1" applyFill="1" applyBorder="1" applyAlignment="1">
      <alignment horizontal="right" vertical="top" wrapText="1"/>
    </xf>
    <xf numFmtId="0" fontId="0" fillId="0" borderId="32" xfId="0" applyBorder="1" applyAlignment="1">
      <alignment horizontal="left" wrapText="1"/>
    </xf>
    <xf numFmtId="0" fontId="43" fillId="0" borderId="32" xfId="0" applyFont="1" applyBorder="1" applyAlignment="1">
      <alignment horizontal="center" vertical="top" wrapText="1"/>
    </xf>
    <xf numFmtId="0" fontId="12" fillId="0" borderId="32" xfId="0" applyFont="1" applyBorder="1" applyAlignment="1">
      <alignment horizontal="center" vertical="center" wrapText="1"/>
    </xf>
    <xf numFmtId="0" fontId="36" fillId="0" borderId="32" xfId="0" applyFont="1" applyBorder="1" applyAlignment="1">
      <alignment vertical="center" wrapText="1"/>
    </xf>
    <xf numFmtId="0" fontId="36" fillId="0" borderId="32" xfId="0" applyFont="1" applyBorder="1" applyAlignment="1">
      <alignment horizontal="center" vertical="center" wrapText="1"/>
    </xf>
    <xf numFmtId="165" fontId="37" fillId="0" borderId="32" xfId="0" applyNumberFormat="1" applyFont="1" applyBorder="1" applyAlignment="1">
      <alignment horizontal="center" vertical="center" shrinkToFit="1"/>
    </xf>
    <xf numFmtId="2" fontId="37" fillId="0" borderId="32" xfId="0" applyNumberFormat="1" applyFont="1" applyBorder="1" applyAlignment="1">
      <alignment horizontal="center" vertical="center" shrinkToFit="1"/>
    </xf>
    <xf numFmtId="0" fontId="12" fillId="8" borderId="32" xfId="0" applyFont="1" applyFill="1" applyBorder="1" applyAlignment="1">
      <alignment horizontal="center" vertical="center" wrapText="1"/>
    </xf>
    <xf numFmtId="0" fontId="36" fillId="8" borderId="32" xfId="0" applyFont="1" applyFill="1" applyBorder="1" applyAlignment="1">
      <alignment vertical="center" wrapText="1"/>
    </xf>
    <xf numFmtId="0" fontId="36" fillId="8" borderId="32" xfId="0" applyFont="1" applyFill="1" applyBorder="1" applyAlignment="1">
      <alignment horizontal="center" vertical="center" wrapText="1"/>
    </xf>
    <xf numFmtId="165" fontId="37" fillId="8" borderId="32" xfId="0" applyNumberFormat="1" applyFont="1" applyFill="1" applyBorder="1" applyAlignment="1">
      <alignment horizontal="center" vertical="center" shrinkToFit="1"/>
    </xf>
    <xf numFmtId="2" fontId="37" fillId="8" borderId="32" xfId="0" applyNumberFormat="1" applyFont="1" applyFill="1" applyBorder="1" applyAlignment="1">
      <alignment horizontal="center" vertical="center" shrinkToFit="1"/>
    </xf>
    <xf numFmtId="1" fontId="37" fillId="0" borderId="32" xfId="0" applyNumberFormat="1" applyFont="1" applyBorder="1" applyAlignment="1">
      <alignment horizontal="center" vertical="center" shrinkToFit="1"/>
    </xf>
    <xf numFmtId="0" fontId="33" fillId="9" borderId="42" xfId="0" applyFont="1" applyFill="1" applyBorder="1" applyAlignment="1">
      <alignment horizontal="center" vertical="top" wrapText="1"/>
    </xf>
    <xf numFmtId="0" fontId="33" fillId="9" borderId="43" xfId="0" applyFont="1" applyFill="1" applyBorder="1" applyAlignment="1">
      <alignment horizontal="center" vertical="top" wrapText="1"/>
    </xf>
    <xf numFmtId="0" fontId="33" fillId="9" borderId="44" xfId="0" applyFont="1" applyFill="1" applyBorder="1" applyAlignment="1">
      <alignment horizontal="center" vertical="top" wrapText="1"/>
    </xf>
    <xf numFmtId="0" fontId="28" fillId="0" borderId="32" xfId="0" applyFont="1" applyBorder="1" applyAlignment="1">
      <alignment horizontal="left" vertical="top" wrapText="1"/>
    </xf>
    <xf numFmtId="0" fontId="64" fillId="0" borderId="32" xfId="0" applyFont="1" applyBorder="1" applyAlignment="1">
      <alignment horizontal="center" vertical="top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68580</xdr:colOff>
      <xdr:row>19</xdr:row>
      <xdr:rowOff>0</xdr:rowOff>
    </xdr:from>
    <xdr:ext cx="2355215" cy="10795"/>
    <xdr:sp macro="" textlink="">
      <xdr:nvSpPr>
        <xdr:cNvPr id="4" name="Shape 45">
          <a:extLst>
            <a:ext uri="{FF2B5EF4-FFF2-40B4-BE49-F238E27FC236}">
              <a16:creationId xmlns:a16="http://schemas.microsoft.com/office/drawing/2014/main" id="{68468FAB-3286-4AED-80AC-2C0D407A299D}"/>
            </a:ext>
          </a:extLst>
        </xdr:cNvPr>
        <xdr:cNvSpPr/>
      </xdr:nvSpPr>
      <xdr:spPr>
        <a:xfrm>
          <a:off x="68580" y="4896689"/>
          <a:ext cx="2355215" cy="10795"/>
        </a:xfrm>
        <a:custGeom>
          <a:avLst/>
          <a:gdLst/>
          <a:ahLst/>
          <a:cxnLst/>
          <a:rect l="0" t="0" r="0" b="0"/>
          <a:pathLst>
            <a:path w="2355215" h="10795">
              <a:moveTo>
                <a:pt x="2355215" y="0"/>
              </a:moveTo>
              <a:lnTo>
                <a:pt x="0" y="0"/>
              </a:lnTo>
              <a:lnTo>
                <a:pt x="0" y="10477"/>
              </a:lnTo>
              <a:lnTo>
                <a:pt x="2355215" y="10477"/>
              </a:lnTo>
              <a:lnTo>
                <a:pt x="235521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</xdr:col>
      <xdr:colOff>68341</xdr:colOff>
      <xdr:row>19</xdr:row>
      <xdr:rowOff>0</xdr:rowOff>
    </xdr:from>
    <xdr:ext cx="2047875" cy="10795"/>
    <xdr:sp macro="" textlink="">
      <xdr:nvSpPr>
        <xdr:cNvPr id="5" name="Shape 46">
          <a:extLst>
            <a:ext uri="{FF2B5EF4-FFF2-40B4-BE49-F238E27FC236}">
              <a16:creationId xmlns:a16="http://schemas.microsoft.com/office/drawing/2014/main" id="{0DC81C3F-9B8F-4EE7-AE78-3DEA432438C9}"/>
            </a:ext>
          </a:extLst>
        </xdr:cNvPr>
        <xdr:cNvSpPr/>
      </xdr:nvSpPr>
      <xdr:spPr>
        <a:xfrm>
          <a:off x="3897391" y="4896689"/>
          <a:ext cx="2047875" cy="10795"/>
        </a:xfrm>
        <a:custGeom>
          <a:avLst/>
          <a:gdLst/>
          <a:ahLst/>
          <a:cxnLst/>
          <a:rect l="0" t="0" r="0" b="0"/>
          <a:pathLst>
            <a:path w="2047875" h="10795">
              <a:moveTo>
                <a:pt x="2047621" y="0"/>
              </a:moveTo>
              <a:lnTo>
                <a:pt x="0" y="0"/>
              </a:lnTo>
              <a:lnTo>
                <a:pt x="0" y="10477"/>
              </a:lnTo>
              <a:lnTo>
                <a:pt x="2047621" y="10477"/>
              </a:lnTo>
              <a:lnTo>
                <a:pt x="204762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10</xdr:col>
      <xdr:colOff>66653</xdr:colOff>
      <xdr:row>19</xdr:row>
      <xdr:rowOff>0</xdr:rowOff>
    </xdr:from>
    <xdr:ext cx="2886075" cy="10795"/>
    <xdr:sp macro="" textlink="">
      <xdr:nvSpPr>
        <xdr:cNvPr id="6" name="Shape 47">
          <a:extLst>
            <a:ext uri="{FF2B5EF4-FFF2-40B4-BE49-F238E27FC236}">
              <a16:creationId xmlns:a16="http://schemas.microsoft.com/office/drawing/2014/main" id="{E11FFAA3-E7A6-421F-9393-5AD3AE18BDED}"/>
            </a:ext>
          </a:extLst>
        </xdr:cNvPr>
        <xdr:cNvSpPr/>
      </xdr:nvSpPr>
      <xdr:spPr>
        <a:xfrm>
          <a:off x="7639028" y="4896689"/>
          <a:ext cx="2886075" cy="10795"/>
        </a:xfrm>
        <a:custGeom>
          <a:avLst/>
          <a:gdLst/>
          <a:ahLst/>
          <a:cxnLst/>
          <a:rect l="0" t="0" r="0" b="0"/>
          <a:pathLst>
            <a:path w="2886075" h="10795">
              <a:moveTo>
                <a:pt x="2886075" y="0"/>
              </a:moveTo>
              <a:lnTo>
                <a:pt x="0" y="0"/>
              </a:lnTo>
              <a:lnTo>
                <a:pt x="0" y="10477"/>
              </a:lnTo>
              <a:lnTo>
                <a:pt x="2886075" y="10477"/>
              </a:lnTo>
              <a:lnTo>
                <a:pt x="288607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"/>
  <sheetViews>
    <sheetView showGridLines="0" tabSelected="1" workbookViewId="0">
      <selection activeCell="A69" sqref="A69:H73"/>
    </sheetView>
  </sheetViews>
  <sheetFormatPr defaultRowHeight="15"/>
  <cols>
    <col min="1" max="1" width="11.140625" style="5" customWidth="1"/>
    <col min="2" max="2" width="6.85546875" style="5" customWidth="1"/>
    <col min="3" max="3" width="9.5703125" style="5" customWidth="1"/>
    <col min="4" max="4" width="50.85546875" style="5" customWidth="1"/>
    <col min="5" max="5" width="4.7109375" style="5" customWidth="1"/>
    <col min="6" max="6" width="8" style="5" customWidth="1"/>
    <col min="7" max="7" width="10.85546875" style="5" customWidth="1"/>
    <col min="8" max="8" width="12.7109375" style="5" customWidth="1"/>
    <col min="9" max="9" width="4.7109375" style="5" customWidth="1"/>
    <col min="10" max="11" width="10.140625" style="5" hidden="1" customWidth="1"/>
    <col min="12" max="12" width="0" style="5" hidden="1" customWidth="1"/>
    <col min="13" max="16384" width="9.140625" style="5"/>
  </cols>
  <sheetData>
    <row r="1" spans="1:12" ht="10.5" customHeight="1">
      <c r="A1" s="249" t="s">
        <v>390</v>
      </c>
      <c r="B1" s="1"/>
      <c r="C1" s="2"/>
      <c r="D1" s="3"/>
      <c r="E1" s="2"/>
      <c r="F1" s="2"/>
      <c r="G1" s="2"/>
      <c r="H1" s="4"/>
      <c r="K1" s="59"/>
    </row>
    <row r="2" spans="1:12" ht="9.9499999999999993" customHeight="1">
      <c r="A2" s="250" t="s">
        <v>391</v>
      </c>
      <c r="B2" s="7"/>
      <c r="C2" s="8"/>
      <c r="D2" s="9"/>
      <c r="E2" s="8"/>
      <c r="F2" s="8"/>
      <c r="G2" s="8"/>
      <c r="H2" s="10"/>
      <c r="K2" s="53"/>
    </row>
    <row r="3" spans="1:12" ht="9.9499999999999993" customHeight="1">
      <c r="A3" s="250" t="s">
        <v>392</v>
      </c>
      <c r="B3" s="252" t="s">
        <v>0</v>
      </c>
      <c r="C3" s="252"/>
      <c r="D3" s="252"/>
      <c r="E3" s="8"/>
      <c r="F3" s="8"/>
      <c r="G3" s="8"/>
      <c r="H3" s="10"/>
      <c r="K3" s="53"/>
    </row>
    <row r="4" spans="1:12" ht="9.9499999999999993" customHeight="1">
      <c r="A4" s="6" t="s">
        <v>1</v>
      </c>
      <c r="B4" s="9"/>
      <c r="C4" s="8"/>
      <c r="E4" s="8"/>
      <c r="F4" s="8"/>
      <c r="G4" s="8"/>
      <c r="H4" s="10"/>
      <c r="K4" s="53"/>
    </row>
    <row r="5" spans="1:12" ht="9.9499999999999993" customHeight="1">
      <c r="A5" s="6" t="s">
        <v>2</v>
      </c>
      <c r="B5" s="253" t="s">
        <v>341</v>
      </c>
      <c r="C5" s="253"/>
      <c r="D5" s="253"/>
      <c r="E5" s="8"/>
      <c r="F5" s="8"/>
      <c r="G5" s="12" t="s">
        <v>3</v>
      </c>
      <c r="H5" s="13">
        <v>0.8569</v>
      </c>
      <c r="K5" s="12" t="s">
        <v>3</v>
      </c>
    </row>
    <row r="6" spans="1:12" ht="9.9499999999999993" customHeight="1">
      <c r="A6" s="250" t="s">
        <v>393</v>
      </c>
      <c r="B6" s="252" t="s">
        <v>4</v>
      </c>
      <c r="C6" s="252"/>
      <c r="D6" s="252"/>
      <c r="E6" s="8"/>
      <c r="F6" s="12"/>
      <c r="G6" s="251" t="s">
        <v>395</v>
      </c>
      <c r="H6" s="13">
        <v>0.25219999999999998</v>
      </c>
      <c r="K6" s="12" t="s">
        <v>5</v>
      </c>
    </row>
    <row r="7" spans="1:12" ht="18.95" customHeight="1">
      <c r="A7" s="250" t="s">
        <v>394</v>
      </c>
      <c r="B7" s="11" t="s">
        <v>6</v>
      </c>
      <c r="C7" s="14"/>
      <c r="E7" s="14"/>
      <c r="F7" s="14"/>
      <c r="G7" s="14"/>
      <c r="H7" s="15"/>
      <c r="K7" s="61"/>
    </row>
    <row r="8" spans="1:12" ht="10.5" customHeight="1">
      <c r="A8" s="99" t="s">
        <v>7</v>
      </c>
      <c r="B8" s="99"/>
      <c r="C8" s="99"/>
      <c r="D8" s="99"/>
      <c r="E8" s="99"/>
      <c r="F8" s="99"/>
      <c r="G8" s="99"/>
      <c r="H8" s="99"/>
      <c r="J8" s="245">
        <v>0.93</v>
      </c>
      <c r="L8" s="230"/>
    </row>
    <row r="9" spans="1:12" ht="9.75" customHeight="1">
      <c r="A9" s="100"/>
      <c r="B9" s="101"/>
      <c r="C9" s="101"/>
      <c r="D9" s="101"/>
      <c r="E9" s="101"/>
      <c r="F9" s="101"/>
      <c r="G9" s="101"/>
      <c r="H9" s="102"/>
      <c r="J9" s="230"/>
      <c r="L9" s="230"/>
    </row>
    <row r="10" spans="1:12" ht="21.75" customHeight="1">
      <c r="A10" s="16" t="s">
        <v>8</v>
      </c>
      <c r="B10" s="17" t="s">
        <v>9</v>
      </c>
      <c r="C10" s="18" t="s">
        <v>10</v>
      </c>
      <c r="D10" s="19" t="s">
        <v>11</v>
      </c>
      <c r="E10" s="18" t="s">
        <v>12</v>
      </c>
      <c r="F10" s="17" t="s">
        <v>13</v>
      </c>
      <c r="G10" s="19" t="s">
        <v>14</v>
      </c>
      <c r="H10" s="16" t="s">
        <v>15</v>
      </c>
      <c r="J10" s="230"/>
      <c r="K10" s="19" t="s">
        <v>14</v>
      </c>
      <c r="L10" s="230"/>
    </row>
    <row r="11" spans="1:12" ht="9.9499999999999993" customHeight="1">
      <c r="A11" s="20"/>
      <c r="B11" s="20"/>
      <c r="C11" s="20"/>
      <c r="D11" s="20"/>
      <c r="E11" s="20"/>
      <c r="F11" s="20"/>
      <c r="G11" s="20"/>
      <c r="H11" s="20"/>
      <c r="J11" s="230"/>
      <c r="K11" s="20"/>
      <c r="L11" s="230"/>
    </row>
    <row r="12" spans="1:12" ht="9.9499999999999993" customHeight="1">
      <c r="A12" s="21"/>
      <c r="B12" s="21"/>
      <c r="C12" s="22" t="s">
        <v>16</v>
      </c>
      <c r="D12" s="23" t="s">
        <v>17</v>
      </c>
      <c r="E12" s="21"/>
      <c r="F12" s="21"/>
      <c r="G12" s="21"/>
      <c r="H12" s="24">
        <f>H13+H16+H26+H34+H37+H46+H51+H55</f>
        <v>159225.70000000001</v>
      </c>
      <c r="J12" s="246"/>
      <c r="K12" s="21"/>
      <c r="L12" s="230"/>
    </row>
    <row r="13" spans="1:12" ht="9.9499999999999993" customHeight="1">
      <c r="A13" s="25"/>
      <c r="B13" s="25"/>
      <c r="C13" s="26" t="s">
        <v>18</v>
      </c>
      <c r="D13" s="243" t="s">
        <v>19</v>
      </c>
      <c r="E13" s="25"/>
      <c r="F13" s="25"/>
      <c r="G13" s="25"/>
      <c r="H13" s="248">
        <f>SUM(H14:H15)</f>
        <v>7529.3099999999995</v>
      </c>
      <c r="J13" s="230"/>
      <c r="K13" s="25"/>
      <c r="L13" s="230"/>
    </row>
    <row r="14" spans="1:12" ht="19.7" customHeight="1">
      <c r="A14" s="27" t="s">
        <v>20</v>
      </c>
      <c r="B14" s="28">
        <v>1</v>
      </c>
      <c r="C14" s="29" t="s">
        <v>21</v>
      </c>
      <c r="D14" s="96" t="s">
        <v>22</v>
      </c>
      <c r="E14" s="29" t="s">
        <v>23</v>
      </c>
      <c r="F14" s="30">
        <v>8</v>
      </c>
      <c r="G14" s="34">
        <f>L14</f>
        <v>373.64</v>
      </c>
      <c r="H14" s="247">
        <f>TRUNC(F14*G14,2)</f>
        <v>2989.12</v>
      </c>
      <c r="J14" s="230"/>
      <c r="K14" s="30">
        <v>373.64</v>
      </c>
      <c r="L14" s="244">
        <f>K14</f>
        <v>373.64</v>
      </c>
    </row>
    <row r="15" spans="1:12" ht="29.85" customHeight="1">
      <c r="A15" s="31" t="s">
        <v>24</v>
      </c>
      <c r="B15" s="32">
        <v>99059</v>
      </c>
      <c r="C15" s="33" t="s">
        <v>25</v>
      </c>
      <c r="D15" s="96" t="s">
        <v>26</v>
      </c>
      <c r="E15" s="33" t="s">
        <v>27</v>
      </c>
      <c r="F15" s="34">
        <v>80.599999999999994</v>
      </c>
      <c r="G15" s="34">
        <f>L15</f>
        <v>56.33</v>
      </c>
      <c r="H15" s="247">
        <f>TRUNC(F15*G15,2)</f>
        <v>4540.1899999999996</v>
      </c>
      <c r="J15" s="230"/>
      <c r="K15" s="34">
        <v>60.57</v>
      </c>
      <c r="L15" s="230">
        <f t="shared" ref="L15:L41" si="0">TRUNC(K15*$J$8,2)</f>
        <v>56.33</v>
      </c>
    </row>
    <row r="16" spans="1:12" ht="9.9499999999999993" customHeight="1">
      <c r="A16" s="25"/>
      <c r="B16" s="25"/>
      <c r="C16" s="26" t="s">
        <v>28</v>
      </c>
      <c r="D16" s="243" t="s">
        <v>29</v>
      </c>
      <c r="E16" s="25"/>
      <c r="F16" s="25"/>
      <c r="G16" s="25"/>
      <c r="H16" s="248">
        <f>SUM(H17:H25)</f>
        <v>23314.799999999999</v>
      </c>
      <c r="J16" s="230"/>
      <c r="K16" s="25"/>
      <c r="L16" s="230">
        <f t="shared" si="0"/>
        <v>0</v>
      </c>
    </row>
    <row r="17" spans="1:12" ht="19.7" customHeight="1">
      <c r="A17" s="36" t="s">
        <v>30</v>
      </c>
      <c r="B17" s="37">
        <v>93358</v>
      </c>
      <c r="C17" s="29" t="s">
        <v>31</v>
      </c>
      <c r="D17" s="96" t="s">
        <v>32</v>
      </c>
      <c r="E17" s="29" t="s">
        <v>33</v>
      </c>
      <c r="F17" s="30">
        <v>11.21</v>
      </c>
      <c r="G17" s="34">
        <f>L17</f>
        <v>71.53</v>
      </c>
      <c r="H17" s="247">
        <f>TRUNC(F17*G17,2)</f>
        <v>801.85</v>
      </c>
      <c r="J17" s="230"/>
      <c r="K17" s="30">
        <v>76.92</v>
      </c>
      <c r="L17" s="230">
        <f t="shared" si="0"/>
        <v>71.53</v>
      </c>
    </row>
    <row r="18" spans="1:12" ht="23.85" customHeight="1">
      <c r="A18" s="38" t="s">
        <v>30</v>
      </c>
      <c r="B18" s="42">
        <v>101616</v>
      </c>
      <c r="C18" s="33" t="s">
        <v>34</v>
      </c>
      <c r="D18" s="36" t="s">
        <v>35</v>
      </c>
      <c r="E18" s="33" t="s">
        <v>23</v>
      </c>
      <c r="F18" s="34">
        <v>19.41</v>
      </c>
      <c r="G18" s="34">
        <f>L18</f>
        <v>5.25</v>
      </c>
      <c r="H18" s="247">
        <f>TRUNC(F18*G18,2)</f>
        <v>101.9</v>
      </c>
      <c r="J18" s="230"/>
      <c r="K18" s="34">
        <v>5.65</v>
      </c>
      <c r="L18" s="230">
        <f t="shared" si="0"/>
        <v>5.25</v>
      </c>
    </row>
    <row r="19" spans="1:12" ht="22.7" customHeight="1">
      <c r="A19" s="38" t="s">
        <v>30</v>
      </c>
      <c r="B19" s="32">
        <v>95241</v>
      </c>
      <c r="C19" s="33" t="s">
        <v>36</v>
      </c>
      <c r="D19" s="36" t="s">
        <v>37</v>
      </c>
      <c r="E19" s="33" t="s">
        <v>23</v>
      </c>
      <c r="F19" s="34">
        <v>7.7</v>
      </c>
      <c r="G19" s="34">
        <f>L19</f>
        <v>29.08</v>
      </c>
      <c r="H19" s="247">
        <f>TRUNC(F19*G19,2)</f>
        <v>223.91</v>
      </c>
      <c r="J19" s="230"/>
      <c r="K19" s="34">
        <v>31.27</v>
      </c>
      <c r="L19" s="230">
        <f t="shared" si="0"/>
        <v>29.08</v>
      </c>
    </row>
    <row r="20" spans="1:12" ht="29.85" customHeight="1">
      <c r="A20" s="38" t="s">
        <v>30</v>
      </c>
      <c r="B20" s="32">
        <v>96534</v>
      </c>
      <c r="C20" s="33" t="s">
        <v>38</v>
      </c>
      <c r="D20" s="96" t="s">
        <v>39</v>
      </c>
      <c r="E20" s="33" t="s">
        <v>23</v>
      </c>
      <c r="F20" s="34">
        <v>96.99</v>
      </c>
      <c r="G20" s="34">
        <f>L20</f>
        <v>86.47</v>
      </c>
      <c r="H20" s="247">
        <f>TRUNC(F20*G20,2)</f>
        <v>8386.7199999999993</v>
      </c>
      <c r="J20" s="230"/>
      <c r="K20" s="34">
        <v>92.98</v>
      </c>
      <c r="L20" s="230">
        <f t="shared" si="0"/>
        <v>86.47</v>
      </c>
    </row>
    <row r="21" spans="1:12" ht="19.7" customHeight="1">
      <c r="A21" s="36" t="s">
        <v>30</v>
      </c>
      <c r="B21" s="37">
        <v>96543</v>
      </c>
      <c r="C21" s="29" t="s">
        <v>40</v>
      </c>
      <c r="D21" s="96" t="s">
        <v>41</v>
      </c>
      <c r="E21" s="29" t="s">
        <v>42</v>
      </c>
      <c r="F21" s="30">
        <v>85</v>
      </c>
      <c r="G21" s="34">
        <f>L21</f>
        <v>21.31</v>
      </c>
      <c r="H21" s="247">
        <f>TRUNC(F21*G21,2)</f>
        <v>1811.35</v>
      </c>
      <c r="J21" s="230"/>
      <c r="K21" s="30">
        <v>22.92</v>
      </c>
      <c r="L21" s="230">
        <f t="shared" si="0"/>
        <v>21.31</v>
      </c>
    </row>
    <row r="22" spans="1:12" ht="19.7" customHeight="1">
      <c r="A22" s="36" t="s">
        <v>30</v>
      </c>
      <c r="B22" s="37">
        <v>96545</v>
      </c>
      <c r="C22" s="29" t="s">
        <v>43</v>
      </c>
      <c r="D22" s="96" t="s">
        <v>44</v>
      </c>
      <c r="E22" s="29" t="s">
        <v>42</v>
      </c>
      <c r="F22" s="30">
        <v>153.4</v>
      </c>
      <c r="G22" s="34">
        <f>L22</f>
        <v>19.39</v>
      </c>
      <c r="H22" s="247">
        <f>TRUNC(F22*G22,2)</f>
        <v>2974.42</v>
      </c>
      <c r="J22" s="230"/>
      <c r="K22" s="30">
        <v>20.85</v>
      </c>
      <c r="L22" s="230">
        <f t="shared" si="0"/>
        <v>19.39</v>
      </c>
    </row>
    <row r="23" spans="1:12" ht="19.7" customHeight="1">
      <c r="A23" s="36" t="s">
        <v>30</v>
      </c>
      <c r="B23" s="37">
        <v>96546</v>
      </c>
      <c r="C23" s="29" t="s">
        <v>45</v>
      </c>
      <c r="D23" s="96" t="s">
        <v>46</v>
      </c>
      <c r="E23" s="29" t="s">
        <v>42</v>
      </c>
      <c r="F23" s="30">
        <v>152.80000000000001</v>
      </c>
      <c r="G23" s="34">
        <f>L23</f>
        <v>17.5</v>
      </c>
      <c r="H23" s="247">
        <f>TRUNC(F23*G23,2)</f>
        <v>2674</v>
      </c>
      <c r="J23" s="230"/>
      <c r="K23" s="30">
        <v>18.82</v>
      </c>
      <c r="L23" s="230">
        <f t="shared" si="0"/>
        <v>17.5</v>
      </c>
    </row>
    <row r="24" spans="1:12" ht="29.85" customHeight="1">
      <c r="A24" s="38" t="s">
        <v>30</v>
      </c>
      <c r="B24" s="32">
        <v>96555</v>
      </c>
      <c r="C24" s="33" t="s">
        <v>47</v>
      </c>
      <c r="D24" s="96" t="s">
        <v>48</v>
      </c>
      <c r="E24" s="33" t="s">
        <v>33</v>
      </c>
      <c r="F24" s="34">
        <v>6.96</v>
      </c>
      <c r="G24" s="34">
        <f>L24</f>
        <v>663.86</v>
      </c>
      <c r="H24" s="247">
        <f>TRUNC(F24*G24,2)</f>
        <v>4620.46</v>
      </c>
      <c r="J24" s="230"/>
      <c r="K24" s="34">
        <v>713.83</v>
      </c>
      <c r="L24" s="230">
        <f t="shared" si="0"/>
        <v>663.86</v>
      </c>
    </row>
    <row r="25" spans="1:12" ht="19.7" customHeight="1">
      <c r="A25" s="36" t="s">
        <v>30</v>
      </c>
      <c r="B25" s="37">
        <v>98555</v>
      </c>
      <c r="C25" s="29" t="s">
        <v>49</v>
      </c>
      <c r="D25" s="96" t="s">
        <v>50</v>
      </c>
      <c r="E25" s="29" t="s">
        <v>23</v>
      </c>
      <c r="F25" s="30">
        <v>58.53</v>
      </c>
      <c r="G25" s="34">
        <f>L25</f>
        <v>29.39</v>
      </c>
      <c r="H25" s="247">
        <f>TRUNC(F25*G25,2)</f>
        <v>1720.19</v>
      </c>
      <c r="J25" s="230"/>
      <c r="K25" s="30">
        <v>31.61</v>
      </c>
      <c r="L25" s="230">
        <f t="shared" si="0"/>
        <v>29.39</v>
      </c>
    </row>
    <row r="26" spans="1:12" ht="9.9499999999999993" customHeight="1">
      <c r="A26" s="25"/>
      <c r="B26" s="25"/>
      <c r="C26" s="26" t="s">
        <v>51</v>
      </c>
      <c r="D26" s="243" t="s">
        <v>52</v>
      </c>
      <c r="E26" s="25"/>
      <c r="F26" s="25"/>
      <c r="G26" s="25"/>
      <c r="H26" s="248">
        <f>SUM(H27:H33)</f>
        <v>22272.58</v>
      </c>
      <c r="J26" s="230"/>
      <c r="K26" s="25"/>
      <c r="L26" s="230">
        <f t="shared" si="0"/>
        <v>0</v>
      </c>
    </row>
    <row r="27" spans="1:12" ht="29.85" customHeight="1">
      <c r="A27" s="38" t="s">
        <v>30</v>
      </c>
      <c r="B27" s="32">
        <v>92480</v>
      </c>
      <c r="C27" s="33" t="s">
        <v>53</v>
      </c>
      <c r="D27" s="96" t="s">
        <v>54</v>
      </c>
      <c r="E27" s="33" t="s">
        <v>23</v>
      </c>
      <c r="F27" s="34">
        <v>111.76</v>
      </c>
      <c r="G27" s="34">
        <f>L27</f>
        <v>53.78</v>
      </c>
      <c r="H27" s="247">
        <f>TRUNC(F27*G27,2)</f>
        <v>6010.45</v>
      </c>
      <c r="J27" s="230"/>
      <c r="K27" s="34">
        <v>57.83</v>
      </c>
      <c r="L27" s="230">
        <f t="shared" si="0"/>
        <v>53.78</v>
      </c>
    </row>
    <row r="28" spans="1:12" ht="39.75" customHeight="1">
      <c r="A28" s="38" t="s">
        <v>30</v>
      </c>
      <c r="B28" s="32">
        <v>92427</v>
      </c>
      <c r="C28" s="33" t="s">
        <v>55</v>
      </c>
      <c r="D28" s="96" t="s">
        <v>56</v>
      </c>
      <c r="E28" s="33" t="s">
        <v>23</v>
      </c>
      <c r="F28" s="34">
        <v>42.48</v>
      </c>
      <c r="G28" s="34">
        <f>L28</f>
        <v>50.92</v>
      </c>
      <c r="H28" s="247">
        <f>TRUNC(F28*G28,2)</f>
        <v>2163.08</v>
      </c>
      <c r="J28" s="230"/>
      <c r="K28" s="34">
        <v>54.76</v>
      </c>
      <c r="L28" s="230">
        <f t="shared" si="0"/>
        <v>50.92</v>
      </c>
    </row>
    <row r="29" spans="1:12" ht="39.75" customHeight="1">
      <c r="A29" s="38" t="s">
        <v>30</v>
      </c>
      <c r="B29" s="32">
        <v>92759</v>
      </c>
      <c r="C29" s="33" t="s">
        <v>57</v>
      </c>
      <c r="D29" s="96" t="s">
        <v>58</v>
      </c>
      <c r="E29" s="33" t="s">
        <v>42</v>
      </c>
      <c r="F29" s="34">
        <v>138</v>
      </c>
      <c r="G29" s="34">
        <f>L29</f>
        <v>18.73</v>
      </c>
      <c r="H29" s="247">
        <f>TRUNC(F29*G29,2)</f>
        <v>2584.7399999999998</v>
      </c>
      <c r="J29" s="230"/>
      <c r="K29" s="34">
        <v>20.149999999999999</v>
      </c>
      <c r="L29" s="230">
        <f t="shared" si="0"/>
        <v>18.73</v>
      </c>
    </row>
    <row r="30" spans="1:12" ht="39.75" customHeight="1">
      <c r="A30" s="38" t="s">
        <v>30</v>
      </c>
      <c r="B30" s="32">
        <v>92760</v>
      </c>
      <c r="C30" s="33" t="s">
        <v>59</v>
      </c>
      <c r="D30" s="96" t="s">
        <v>60</v>
      </c>
      <c r="E30" s="33" t="s">
        <v>42</v>
      </c>
      <c r="F30" s="34">
        <v>1.4</v>
      </c>
      <c r="G30" s="34">
        <f>L30</f>
        <v>18.48</v>
      </c>
      <c r="H30" s="247">
        <f>TRUNC(F30*G30,2)</f>
        <v>25.87</v>
      </c>
      <c r="J30" s="230"/>
      <c r="K30" s="34">
        <v>19.88</v>
      </c>
      <c r="L30" s="230">
        <f t="shared" si="0"/>
        <v>18.48</v>
      </c>
    </row>
    <row r="31" spans="1:12" ht="39.75" customHeight="1">
      <c r="A31" s="38" t="s">
        <v>30</v>
      </c>
      <c r="B31" s="32">
        <v>92761</v>
      </c>
      <c r="C31" s="33" t="s">
        <v>61</v>
      </c>
      <c r="D31" s="96" t="s">
        <v>62</v>
      </c>
      <c r="E31" s="33" t="s">
        <v>42</v>
      </c>
      <c r="F31" s="34">
        <v>55.2</v>
      </c>
      <c r="G31" s="34">
        <f>L31</f>
        <v>17.91</v>
      </c>
      <c r="H31" s="247">
        <f>TRUNC(F31*G31,2)</f>
        <v>988.63</v>
      </c>
      <c r="J31" s="230"/>
      <c r="K31" s="34">
        <v>19.260000000000002</v>
      </c>
      <c r="L31" s="230">
        <f t="shared" si="0"/>
        <v>17.91</v>
      </c>
    </row>
    <row r="32" spans="1:12" ht="39.75" customHeight="1">
      <c r="A32" s="38" t="s">
        <v>30</v>
      </c>
      <c r="B32" s="32">
        <v>92778</v>
      </c>
      <c r="C32" s="33" t="s">
        <v>63</v>
      </c>
      <c r="D32" s="96" t="s">
        <v>64</v>
      </c>
      <c r="E32" s="33" t="s">
        <v>42</v>
      </c>
      <c r="F32" s="34">
        <v>284.5</v>
      </c>
      <c r="G32" s="34">
        <f>L32</f>
        <v>17.41</v>
      </c>
      <c r="H32" s="247">
        <f>TRUNC(F32*G32,2)</f>
        <v>4953.1400000000003</v>
      </c>
      <c r="J32" s="230"/>
      <c r="K32" s="34">
        <v>18.73</v>
      </c>
      <c r="L32" s="230">
        <f t="shared" si="0"/>
        <v>17.41</v>
      </c>
    </row>
    <row r="33" spans="1:12" ht="29.85" customHeight="1">
      <c r="A33" s="38" t="s">
        <v>30</v>
      </c>
      <c r="B33" s="39">
        <v>103675</v>
      </c>
      <c r="C33" s="33" t="s">
        <v>65</v>
      </c>
      <c r="D33" s="96" t="s">
        <v>66</v>
      </c>
      <c r="E33" s="33" t="s">
        <v>33</v>
      </c>
      <c r="F33" s="34">
        <v>9.24</v>
      </c>
      <c r="G33" s="34">
        <f>L33</f>
        <v>600.29</v>
      </c>
      <c r="H33" s="247">
        <f>TRUNC(F33*G33,2)</f>
        <v>5546.67</v>
      </c>
      <c r="J33" s="230"/>
      <c r="K33" s="34">
        <v>645.48</v>
      </c>
      <c r="L33" s="230">
        <f t="shared" si="0"/>
        <v>600.29</v>
      </c>
    </row>
    <row r="34" spans="1:12" ht="19.7" customHeight="1">
      <c r="A34" s="40"/>
      <c r="B34" s="40"/>
      <c r="C34" s="26" t="s">
        <v>67</v>
      </c>
      <c r="D34" s="243" t="s">
        <v>68</v>
      </c>
      <c r="E34" s="40"/>
      <c r="F34" s="40"/>
      <c r="G34" s="40"/>
      <c r="H34" s="248">
        <f>SUM(H35:H36)</f>
        <v>14300.26</v>
      </c>
      <c r="J34" s="230"/>
      <c r="K34" s="40"/>
      <c r="L34" s="230">
        <f t="shared" si="0"/>
        <v>0</v>
      </c>
    </row>
    <row r="35" spans="1:12" ht="9.75" customHeight="1">
      <c r="A35" s="33" t="s">
        <v>30</v>
      </c>
      <c r="B35" s="42">
        <v>103332</v>
      </c>
      <c r="C35" s="33" t="s">
        <v>69</v>
      </c>
      <c r="D35" s="96" t="s">
        <v>70</v>
      </c>
      <c r="E35" s="33" t="s">
        <v>23</v>
      </c>
      <c r="F35" s="34">
        <v>136.87</v>
      </c>
      <c r="G35" s="34">
        <f>L35</f>
        <v>103.39</v>
      </c>
      <c r="H35" s="247">
        <f>TRUNC(F35*G35,2)</f>
        <v>14150.98</v>
      </c>
      <c r="I35" s="41"/>
      <c r="J35" s="230"/>
      <c r="K35" s="34">
        <v>111.18</v>
      </c>
      <c r="L35" s="230">
        <f t="shared" si="0"/>
        <v>103.39</v>
      </c>
    </row>
    <row r="36" spans="1:12" ht="29.25">
      <c r="A36" s="33" t="s">
        <v>30</v>
      </c>
      <c r="B36" s="42">
        <v>101162</v>
      </c>
      <c r="C36" s="33" t="s">
        <v>71</v>
      </c>
      <c r="D36" s="36" t="s">
        <v>72</v>
      </c>
      <c r="E36" s="33" t="s">
        <v>23</v>
      </c>
      <c r="F36" s="34">
        <v>1.08</v>
      </c>
      <c r="G36" s="34">
        <f>L36</f>
        <v>138.22999999999999</v>
      </c>
      <c r="H36" s="247">
        <f>TRUNC(F36*G36,2)</f>
        <v>149.28</v>
      </c>
      <c r="J36" s="230"/>
      <c r="K36" s="34">
        <v>148.63999999999999</v>
      </c>
      <c r="L36" s="230">
        <f t="shared" si="0"/>
        <v>138.22999999999999</v>
      </c>
    </row>
    <row r="37" spans="1:12">
      <c r="A37" s="40"/>
      <c r="B37" s="40"/>
      <c r="C37" s="26" t="s">
        <v>73</v>
      </c>
      <c r="D37" s="243" t="s">
        <v>74</v>
      </c>
      <c r="E37" s="40"/>
      <c r="F37" s="40"/>
      <c r="G37" s="40"/>
      <c r="H37" s="248">
        <f>SUM(H38:H45)</f>
        <v>45745.070000000007</v>
      </c>
      <c r="J37" s="230"/>
      <c r="K37" s="40"/>
      <c r="L37" s="230">
        <f t="shared" si="0"/>
        <v>0</v>
      </c>
    </row>
    <row r="38" spans="1:12" ht="39">
      <c r="A38" s="33" t="s">
        <v>30</v>
      </c>
      <c r="B38" s="42">
        <v>87905</v>
      </c>
      <c r="C38" s="33" t="s">
        <v>75</v>
      </c>
      <c r="D38" s="96" t="s">
        <v>76</v>
      </c>
      <c r="E38" s="33" t="s">
        <v>23</v>
      </c>
      <c r="F38" s="34">
        <v>273.74</v>
      </c>
      <c r="G38" s="34">
        <f>L38</f>
        <v>7.89</v>
      </c>
      <c r="H38" s="247">
        <f>TRUNC(F38*G38,2)</f>
        <v>2159.8000000000002</v>
      </c>
      <c r="J38" s="230"/>
      <c r="K38" s="34">
        <v>8.49</v>
      </c>
      <c r="L38" s="230">
        <f t="shared" si="0"/>
        <v>7.89</v>
      </c>
    </row>
    <row r="39" spans="1:12" ht="39">
      <c r="A39" s="33" t="s">
        <v>30</v>
      </c>
      <c r="B39" s="42">
        <v>87792</v>
      </c>
      <c r="C39" s="33" t="s">
        <v>77</v>
      </c>
      <c r="D39" s="96" t="s">
        <v>78</v>
      </c>
      <c r="E39" s="33" t="s">
        <v>23</v>
      </c>
      <c r="F39" s="34">
        <v>273.74</v>
      </c>
      <c r="G39" s="34">
        <f>L39</f>
        <v>34.729999999999997</v>
      </c>
      <c r="H39" s="247">
        <f>TRUNC(F39*G39,2)</f>
        <v>9506.99</v>
      </c>
      <c r="J39" s="230"/>
      <c r="K39" s="34">
        <v>37.35</v>
      </c>
      <c r="L39" s="230">
        <f t="shared" si="0"/>
        <v>34.729999999999997</v>
      </c>
    </row>
    <row r="40" spans="1:12" ht="19.5">
      <c r="A40" s="29" t="s">
        <v>30</v>
      </c>
      <c r="B40" s="28">
        <v>95305</v>
      </c>
      <c r="C40" s="29" t="s">
        <v>79</v>
      </c>
      <c r="D40" s="96" t="s">
        <v>80</v>
      </c>
      <c r="E40" s="29" t="s">
        <v>23</v>
      </c>
      <c r="F40" s="30">
        <v>357.2</v>
      </c>
      <c r="G40" s="34">
        <f>L40</f>
        <v>12.99</v>
      </c>
      <c r="H40" s="247">
        <f>TRUNC(F40*G40,2)</f>
        <v>4640.0200000000004</v>
      </c>
      <c r="J40" s="230"/>
      <c r="K40" s="30">
        <v>13.97</v>
      </c>
      <c r="L40" s="230">
        <f t="shared" si="0"/>
        <v>12.99</v>
      </c>
    </row>
    <row r="41" spans="1:12" ht="29.25">
      <c r="A41" s="33" t="s">
        <v>30</v>
      </c>
      <c r="B41" s="42">
        <v>88411</v>
      </c>
      <c r="C41" s="33" t="s">
        <v>81</v>
      </c>
      <c r="D41" s="96" t="s">
        <v>82</v>
      </c>
      <c r="E41" s="33" t="s">
        <v>23</v>
      </c>
      <c r="F41" s="34">
        <v>357.2</v>
      </c>
      <c r="G41" s="34">
        <f>L41</f>
        <v>2.82</v>
      </c>
      <c r="H41" s="247">
        <f>TRUNC(F41*G41,2)</f>
        <v>1007.3</v>
      </c>
      <c r="J41" s="230"/>
      <c r="K41" s="34">
        <v>3.04</v>
      </c>
      <c r="L41" s="230">
        <f t="shared" si="0"/>
        <v>2.82</v>
      </c>
    </row>
    <row r="42" spans="1:12" ht="19.5">
      <c r="A42" s="29" t="s">
        <v>30</v>
      </c>
      <c r="B42" s="28">
        <v>88489</v>
      </c>
      <c r="C42" s="29" t="s">
        <v>83</v>
      </c>
      <c r="D42" s="96" t="s">
        <v>84</v>
      </c>
      <c r="E42" s="29" t="s">
        <v>23</v>
      </c>
      <c r="F42" s="30">
        <v>357.2</v>
      </c>
      <c r="G42" s="34">
        <f>L42</f>
        <v>15.6</v>
      </c>
      <c r="H42" s="247">
        <f>TRUNC(F42*G42,2)</f>
        <v>5572.32</v>
      </c>
      <c r="J42" s="230"/>
      <c r="K42" s="30">
        <v>15.6</v>
      </c>
      <c r="L42" s="244">
        <f>K42</f>
        <v>15.6</v>
      </c>
    </row>
    <row r="43" spans="1:12" ht="19.5">
      <c r="A43" s="29" t="s">
        <v>30</v>
      </c>
      <c r="B43" s="28">
        <v>96486</v>
      </c>
      <c r="C43" s="29" t="s">
        <v>85</v>
      </c>
      <c r="D43" s="96" t="s">
        <v>86</v>
      </c>
      <c r="E43" s="29" t="s">
        <v>23</v>
      </c>
      <c r="F43" s="30">
        <v>112.51</v>
      </c>
      <c r="G43" s="34">
        <f>L43</f>
        <v>100.05</v>
      </c>
      <c r="H43" s="247">
        <f>TRUNC(F43*G43,2)</f>
        <v>11256.62</v>
      </c>
      <c r="J43" s="230"/>
      <c r="K43" s="30">
        <v>107.59</v>
      </c>
      <c r="L43" s="230">
        <f t="shared" ref="L43:L60" si="1">TRUNC(K43*$J$8,2)</f>
        <v>100.05</v>
      </c>
    </row>
    <row r="44" spans="1:12" ht="48.75">
      <c r="A44" s="33" t="s">
        <v>30</v>
      </c>
      <c r="B44" s="42">
        <v>94438</v>
      </c>
      <c r="C44" s="33" t="s">
        <v>87</v>
      </c>
      <c r="D44" s="36" t="s">
        <v>88</v>
      </c>
      <c r="E44" s="33" t="s">
        <v>23</v>
      </c>
      <c r="F44" s="34">
        <v>112.51</v>
      </c>
      <c r="G44" s="34">
        <f>L44</f>
        <v>40.5</v>
      </c>
      <c r="H44" s="247">
        <f>TRUNC(F44*G44,2)</f>
        <v>4556.6499999999996</v>
      </c>
      <c r="J44" s="230"/>
      <c r="K44" s="34">
        <v>43.55</v>
      </c>
      <c r="L44" s="230">
        <f t="shared" si="1"/>
        <v>40.5</v>
      </c>
    </row>
    <row r="45" spans="1:12" ht="48.75">
      <c r="A45" s="33" t="s">
        <v>30</v>
      </c>
      <c r="B45" s="42">
        <v>89171</v>
      </c>
      <c r="C45" s="33" t="s">
        <v>89</v>
      </c>
      <c r="D45" s="96" t="s">
        <v>90</v>
      </c>
      <c r="E45" s="33" t="s">
        <v>23</v>
      </c>
      <c r="F45" s="34">
        <v>112.51</v>
      </c>
      <c r="G45" s="34">
        <f>L45</f>
        <v>62.62</v>
      </c>
      <c r="H45" s="247">
        <f>TRUNC(F45*G45,2)</f>
        <v>7045.37</v>
      </c>
      <c r="J45" s="230"/>
      <c r="K45" s="34">
        <v>67.34</v>
      </c>
      <c r="L45" s="230">
        <f t="shared" si="1"/>
        <v>62.62</v>
      </c>
    </row>
    <row r="46" spans="1:12">
      <c r="A46" s="25"/>
      <c r="B46" s="25"/>
      <c r="C46" s="26" t="s">
        <v>91</v>
      </c>
      <c r="D46" s="243" t="s">
        <v>92</v>
      </c>
      <c r="E46" s="25"/>
      <c r="F46" s="25"/>
      <c r="G46" s="25"/>
      <c r="H46" s="248">
        <f>SUM(H47:H50)</f>
        <v>13984.65</v>
      </c>
      <c r="J46" s="230"/>
      <c r="K46" s="25"/>
      <c r="L46" s="230">
        <f t="shared" si="1"/>
        <v>0</v>
      </c>
    </row>
    <row r="47" spans="1:12" ht="29.25">
      <c r="A47" s="33" t="s">
        <v>30</v>
      </c>
      <c r="B47" s="42">
        <v>90825</v>
      </c>
      <c r="C47" s="33" t="s">
        <v>93</v>
      </c>
      <c r="D47" s="96" t="s">
        <v>94</v>
      </c>
      <c r="E47" s="33" t="s">
        <v>95</v>
      </c>
      <c r="F47" s="34">
        <v>2</v>
      </c>
      <c r="G47" s="34">
        <f>L47</f>
        <v>676.34</v>
      </c>
      <c r="H47" s="247">
        <f>TRUNC(F47*G47,2)</f>
        <v>1352.68</v>
      </c>
      <c r="J47" s="230"/>
      <c r="K47" s="34">
        <v>727.25</v>
      </c>
      <c r="L47" s="230">
        <f t="shared" si="1"/>
        <v>676.34</v>
      </c>
    </row>
    <row r="48" spans="1:12" ht="48.75">
      <c r="A48" s="33" t="s">
        <v>30</v>
      </c>
      <c r="B48" s="42">
        <v>100685</v>
      </c>
      <c r="C48" s="33" t="s">
        <v>96</v>
      </c>
      <c r="D48" s="96" t="s">
        <v>97</v>
      </c>
      <c r="E48" s="33" t="s">
        <v>95</v>
      </c>
      <c r="F48" s="34">
        <v>3</v>
      </c>
      <c r="G48" s="34">
        <f>L48</f>
        <v>1179.78</v>
      </c>
      <c r="H48" s="247">
        <f>TRUNC(F48*G48,2)</f>
        <v>3539.34</v>
      </c>
      <c r="J48" s="230"/>
      <c r="K48" s="35">
        <v>1268.5899999999999</v>
      </c>
      <c r="L48" s="230">
        <f t="shared" si="1"/>
        <v>1179.78</v>
      </c>
    </row>
    <row r="49" spans="1:12" ht="39">
      <c r="A49" s="33" t="s">
        <v>30</v>
      </c>
      <c r="B49" s="42">
        <v>94570</v>
      </c>
      <c r="C49" s="33" t="s">
        <v>98</v>
      </c>
      <c r="D49" s="96" t="s">
        <v>99</v>
      </c>
      <c r="E49" s="33" t="s">
        <v>23</v>
      </c>
      <c r="F49" s="34">
        <v>10.4</v>
      </c>
      <c r="G49" s="34">
        <f>L49</f>
        <v>854.34</v>
      </c>
      <c r="H49" s="247">
        <f>TRUNC(F49*G49,2)</f>
        <v>8885.1299999999992</v>
      </c>
      <c r="J49" s="230"/>
      <c r="K49" s="34">
        <v>918.65</v>
      </c>
      <c r="L49" s="230">
        <f t="shared" si="1"/>
        <v>854.34</v>
      </c>
    </row>
    <row r="50" spans="1:12" ht="29.25">
      <c r="A50" s="33" t="s">
        <v>30</v>
      </c>
      <c r="B50" s="42">
        <v>91304</v>
      </c>
      <c r="C50" s="33" t="s">
        <v>100</v>
      </c>
      <c r="D50" s="36" t="s">
        <v>101</v>
      </c>
      <c r="E50" s="33" t="s">
        <v>95</v>
      </c>
      <c r="F50" s="34">
        <v>2</v>
      </c>
      <c r="G50" s="34">
        <f>L50</f>
        <v>103.75</v>
      </c>
      <c r="H50" s="247">
        <f>TRUNC(F50*G50,2)</f>
        <v>207.5</v>
      </c>
      <c r="J50" s="230"/>
      <c r="K50" s="34">
        <v>111.56</v>
      </c>
      <c r="L50" s="230">
        <f t="shared" si="1"/>
        <v>103.75</v>
      </c>
    </row>
    <row r="51" spans="1:12">
      <c r="A51" s="40"/>
      <c r="B51" s="40"/>
      <c r="C51" s="26" t="s">
        <v>102</v>
      </c>
      <c r="D51" s="243" t="s">
        <v>103</v>
      </c>
      <c r="E51" s="40"/>
      <c r="F51" s="40"/>
      <c r="G51" s="40"/>
      <c r="H51" s="248">
        <f>SUM(H52:H54)</f>
        <v>23646.52</v>
      </c>
      <c r="J51" s="230"/>
      <c r="K51" s="40"/>
      <c r="L51" s="230">
        <f t="shared" si="1"/>
        <v>0</v>
      </c>
    </row>
    <row r="52" spans="1:12" ht="29.25">
      <c r="A52" s="33" t="s">
        <v>30</v>
      </c>
      <c r="B52" s="42">
        <v>92547</v>
      </c>
      <c r="C52" s="33" t="s">
        <v>104</v>
      </c>
      <c r="D52" s="36" t="s">
        <v>105</v>
      </c>
      <c r="E52" s="33" t="s">
        <v>95</v>
      </c>
      <c r="F52" s="34">
        <v>9</v>
      </c>
      <c r="G52" s="34">
        <f>L52</f>
        <v>1222.74</v>
      </c>
      <c r="H52" s="247">
        <f>TRUNC(F52*G52,2)</f>
        <v>11004.66</v>
      </c>
      <c r="J52" s="230"/>
      <c r="K52" s="35">
        <v>1314.78</v>
      </c>
      <c r="L52" s="230">
        <f t="shared" si="1"/>
        <v>1222.74</v>
      </c>
    </row>
    <row r="53" spans="1:12" ht="39">
      <c r="A53" s="33" t="s">
        <v>30</v>
      </c>
      <c r="B53" s="42">
        <v>92539</v>
      </c>
      <c r="C53" s="33" t="s">
        <v>106</v>
      </c>
      <c r="D53" s="96" t="s">
        <v>107</v>
      </c>
      <c r="E53" s="33" t="s">
        <v>23</v>
      </c>
      <c r="F53" s="34">
        <v>129.78</v>
      </c>
      <c r="G53" s="34">
        <f>L53</f>
        <v>70.739999999999995</v>
      </c>
      <c r="H53" s="247">
        <f>TRUNC(F53*G53,2)</f>
        <v>9180.6299999999992</v>
      </c>
      <c r="J53" s="230"/>
      <c r="K53" s="34">
        <v>76.069999999999993</v>
      </c>
      <c r="L53" s="230">
        <f t="shared" si="1"/>
        <v>70.739999999999995</v>
      </c>
    </row>
    <row r="54" spans="1:12" ht="29.25">
      <c r="A54" s="33" t="s">
        <v>30</v>
      </c>
      <c r="B54" s="42">
        <v>94440</v>
      </c>
      <c r="C54" s="33" t="s">
        <v>108</v>
      </c>
      <c r="D54" s="96" t="s">
        <v>109</v>
      </c>
      <c r="E54" s="33" t="s">
        <v>23</v>
      </c>
      <c r="F54" s="34">
        <v>129.78</v>
      </c>
      <c r="G54" s="34">
        <f>L54</f>
        <v>26.67</v>
      </c>
      <c r="H54" s="247">
        <f>TRUNC(F54*G54,2)</f>
        <v>3461.23</v>
      </c>
      <c r="J54" s="230"/>
      <c r="K54" s="34">
        <v>28.68</v>
      </c>
      <c r="L54" s="230">
        <f t="shared" si="1"/>
        <v>26.67</v>
      </c>
    </row>
    <row r="55" spans="1:12">
      <c r="A55" s="40"/>
      <c r="B55" s="40"/>
      <c r="C55" s="26" t="s">
        <v>110</v>
      </c>
      <c r="D55" s="243" t="s">
        <v>111</v>
      </c>
      <c r="E55" s="40"/>
      <c r="F55" s="40"/>
      <c r="G55" s="40"/>
      <c r="H55" s="248">
        <f>SUM(H56:H71)</f>
        <v>8432.5099999999984</v>
      </c>
      <c r="J55" s="230"/>
      <c r="K55" s="40"/>
      <c r="L55" s="230">
        <f t="shared" si="1"/>
        <v>0</v>
      </c>
    </row>
    <row r="56" spans="1:12" ht="29.25">
      <c r="A56" s="33" t="s">
        <v>30</v>
      </c>
      <c r="B56" s="42">
        <v>91925</v>
      </c>
      <c r="C56" s="33" t="s">
        <v>112</v>
      </c>
      <c r="D56" s="96" t="s">
        <v>113</v>
      </c>
      <c r="E56" s="33" t="s">
        <v>27</v>
      </c>
      <c r="F56" s="34">
        <v>283.7</v>
      </c>
      <c r="G56" s="34">
        <f>L56</f>
        <v>4.32</v>
      </c>
      <c r="H56" s="247">
        <f>TRUNC(F56*G56,2)</f>
        <v>1225.58</v>
      </c>
      <c r="J56" s="230"/>
      <c r="K56" s="34">
        <v>4.6500000000000004</v>
      </c>
      <c r="L56" s="230">
        <f t="shared" si="1"/>
        <v>4.32</v>
      </c>
    </row>
    <row r="57" spans="1:12" ht="29.25">
      <c r="A57" s="33" t="s">
        <v>30</v>
      </c>
      <c r="B57" s="42">
        <v>91927</v>
      </c>
      <c r="C57" s="33" t="s">
        <v>114</v>
      </c>
      <c r="D57" s="96" t="s">
        <v>115</v>
      </c>
      <c r="E57" s="33" t="s">
        <v>27</v>
      </c>
      <c r="F57" s="34">
        <v>458.8</v>
      </c>
      <c r="G57" s="34">
        <f>L57</f>
        <v>5.86</v>
      </c>
      <c r="H57" s="247">
        <f>TRUNC(F57*G57,2)</f>
        <v>2688.56</v>
      </c>
      <c r="J57" s="230"/>
      <c r="K57" s="34">
        <v>6.31</v>
      </c>
      <c r="L57" s="230">
        <f t="shared" si="1"/>
        <v>5.86</v>
      </c>
    </row>
    <row r="58" spans="1:12" ht="29.25">
      <c r="A58" s="33" t="s">
        <v>30</v>
      </c>
      <c r="B58" s="42">
        <v>101561</v>
      </c>
      <c r="C58" s="33" t="s">
        <v>116</v>
      </c>
      <c r="D58" s="96" t="s">
        <v>117</v>
      </c>
      <c r="E58" s="33" t="s">
        <v>27</v>
      </c>
      <c r="F58" s="34">
        <v>28.9</v>
      </c>
      <c r="G58" s="34">
        <f>L58</f>
        <v>19.47</v>
      </c>
      <c r="H58" s="247">
        <f>TRUNC(F58*G58,2)</f>
        <v>562.67999999999995</v>
      </c>
      <c r="J58" s="230"/>
      <c r="K58" s="34">
        <v>20.94</v>
      </c>
      <c r="L58" s="230">
        <f t="shared" si="1"/>
        <v>19.47</v>
      </c>
    </row>
    <row r="59" spans="1:12" ht="29.25">
      <c r="A59" s="33" t="s">
        <v>30</v>
      </c>
      <c r="B59" s="42">
        <v>39811</v>
      </c>
      <c r="C59" s="33" t="s">
        <v>118</v>
      </c>
      <c r="D59" s="96" t="s">
        <v>119</v>
      </c>
      <c r="E59" s="38" t="s">
        <v>95</v>
      </c>
      <c r="F59" s="34">
        <v>7</v>
      </c>
      <c r="G59" s="34">
        <f>L59</f>
        <v>51.34</v>
      </c>
      <c r="H59" s="247">
        <f>TRUNC(F59*G59,2)</f>
        <v>359.38</v>
      </c>
      <c r="J59" s="230"/>
      <c r="K59" s="34">
        <v>55.21</v>
      </c>
      <c r="L59" s="230">
        <f t="shared" si="1"/>
        <v>51.34</v>
      </c>
    </row>
    <row r="60" spans="1:12" ht="19.5">
      <c r="A60" s="29" t="s">
        <v>30</v>
      </c>
      <c r="B60" s="28">
        <v>91953</v>
      </c>
      <c r="C60" s="29" t="s">
        <v>120</v>
      </c>
      <c r="D60" s="96" t="s">
        <v>121</v>
      </c>
      <c r="E60" s="43" t="s">
        <v>95</v>
      </c>
      <c r="F60" s="30">
        <v>1</v>
      </c>
      <c r="G60" s="34">
        <f>L60</f>
        <v>25.67</v>
      </c>
      <c r="H60" s="247">
        <f>TRUNC(F60*G60,2)</f>
        <v>25.67</v>
      </c>
      <c r="J60" s="230"/>
      <c r="K60" s="30">
        <v>27.61</v>
      </c>
      <c r="L60" s="230">
        <f t="shared" si="1"/>
        <v>25.67</v>
      </c>
    </row>
    <row r="61" spans="1:12" ht="19.5">
      <c r="A61" s="29" t="s">
        <v>30</v>
      </c>
      <c r="B61" s="28">
        <v>91959</v>
      </c>
      <c r="C61" s="29" t="s">
        <v>122</v>
      </c>
      <c r="D61" s="96" t="s">
        <v>123</v>
      </c>
      <c r="E61" s="43" t="s">
        <v>95</v>
      </c>
      <c r="F61" s="30">
        <v>2</v>
      </c>
      <c r="G61" s="34">
        <f>L61</f>
        <v>43.79</v>
      </c>
      <c r="H61" s="247">
        <f>TRUNC(F61*G61,2)</f>
        <v>87.58</v>
      </c>
      <c r="J61" s="230"/>
      <c r="K61" s="30">
        <v>43.79</v>
      </c>
      <c r="L61" s="244">
        <f>K61</f>
        <v>43.79</v>
      </c>
    </row>
    <row r="62" spans="1:12" ht="19.5">
      <c r="A62" s="29" t="s">
        <v>30</v>
      </c>
      <c r="B62" s="28">
        <v>91996</v>
      </c>
      <c r="C62" s="29" t="s">
        <v>124</v>
      </c>
      <c r="D62" s="96" t="s">
        <v>125</v>
      </c>
      <c r="E62" s="43" t="s">
        <v>95</v>
      </c>
      <c r="F62" s="30">
        <v>4</v>
      </c>
      <c r="G62" s="34">
        <f>L62</f>
        <v>30.24</v>
      </c>
      <c r="H62" s="247">
        <f>TRUNC(F62*G62,2)</f>
        <v>120.96</v>
      </c>
      <c r="J62" s="230"/>
      <c r="K62" s="30">
        <v>32.520000000000003</v>
      </c>
      <c r="L62" s="230">
        <f t="shared" ref="L62:L102" si="2">TRUNC(K62*$J$8,2)</f>
        <v>30.24</v>
      </c>
    </row>
    <row r="63" spans="1:12" ht="19.5">
      <c r="A63" s="29" t="s">
        <v>30</v>
      </c>
      <c r="B63" s="28">
        <v>92004</v>
      </c>
      <c r="C63" s="29" t="s">
        <v>126</v>
      </c>
      <c r="D63" s="96" t="s">
        <v>127</v>
      </c>
      <c r="E63" s="43" t="s">
        <v>95</v>
      </c>
      <c r="F63" s="30">
        <v>2</v>
      </c>
      <c r="G63" s="34">
        <f>L63</f>
        <v>49.82</v>
      </c>
      <c r="H63" s="247">
        <f>TRUNC(F63*G63,2)</f>
        <v>99.64</v>
      </c>
      <c r="J63" s="230"/>
      <c r="K63" s="30">
        <v>53.58</v>
      </c>
      <c r="L63" s="230">
        <f t="shared" si="2"/>
        <v>49.82</v>
      </c>
    </row>
    <row r="64" spans="1:12" ht="19.5">
      <c r="A64" s="29" t="s">
        <v>30</v>
      </c>
      <c r="B64" s="28">
        <v>91997</v>
      </c>
      <c r="C64" s="29" t="s">
        <v>128</v>
      </c>
      <c r="D64" s="96" t="s">
        <v>129</v>
      </c>
      <c r="E64" s="43" t="s">
        <v>95</v>
      </c>
      <c r="F64" s="30">
        <v>2</v>
      </c>
      <c r="G64" s="34">
        <f>L64</f>
        <v>32.86</v>
      </c>
      <c r="H64" s="247">
        <f>TRUNC(F64*G64,2)</f>
        <v>65.72</v>
      </c>
      <c r="J64" s="230"/>
      <c r="K64" s="30">
        <v>35.340000000000003</v>
      </c>
      <c r="L64" s="230">
        <f t="shared" si="2"/>
        <v>32.86</v>
      </c>
    </row>
    <row r="65" spans="1:12" ht="19.5">
      <c r="A65" s="29" t="s">
        <v>30</v>
      </c>
      <c r="B65" s="28">
        <v>93653</v>
      </c>
      <c r="C65" s="44">
        <v>40186</v>
      </c>
      <c r="D65" s="96" t="s">
        <v>130</v>
      </c>
      <c r="E65" s="43" t="s">
        <v>95</v>
      </c>
      <c r="F65" s="30">
        <v>4</v>
      </c>
      <c r="G65" s="34">
        <f>L65</f>
        <v>12.31</v>
      </c>
      <c r="H65" s="247">
        <f>TRUNC(F65*G65,2)</f>
        <v>49.24</v>
      </c>
      <c r="J65" s="230"/>
      <c r="K65" s="30">
        <v>13.24</v>
      </c>
      <c r="L65" s="230">
        <f t="shared" si="2"/>
        <v>12.31</v>
      </c>
    </row>
    <row r="66" spans="1:12" ht="19.5">
      <c r="A66" s="29" t="s">
        <v>30</v>
      </c>
      <c r="B66" s="28">
        <v>93655</v>
      </c>
      <c r="C66" s="44">
        <v>40551</v>
      </c>
      <c r="D66" s="96" t="s">
        <v>131</v>
      </c>
      <c r="E66" s="43" t="s">
        <v>95</v>
      </c>
      <c r="F66" s="30">
        <v>2</v>
      </c>
      <c r="G66" s="34">
        <f>L66</f>
        <v>13.83</v>
      </c>
      <c r="H66" s="247">
        <f>TRUNC(F66*G66,2)</f>
        <v>27.66</v>
      </c>
      <c r="J66" s="230"/>
      <c r="K66" s="30">
        <v>14.88</v>
      </c>
      <c r="L66" s="230">
        <f t="shared" si="2"/>
        <v>13.83</v>
      </c>
    </row>
    <row r="67" spans="1:12" ht="19.5">
      <c r="A67" s="29" t="s">
        <v>30</v>
      </c>
      <c r="B67" s="28">
        <v>93659</v>
      </c>
      <c r="C67" s="44">
        <v>40916</v>
      </c>
      <c r="D67" s="96" t="s">
        <v>132</v>
      </c>
      <c r="E67" s="43" t="s">
        <v>95</v>
      </c>
      <c r="F67" s="30">
        <v>1</v>
      </c>
      <c r="G67" s="34">
        <f>L67</f>
        <v>24.33</v>
      </c>
      <c r="H67" s="247">
        <f>TRUNC(F67*G67,2)</f>
        <v>24.33</v>
      </c>
      <c r="J67" s="230"/>
      <c r="K67" s="30">
        <v>26.17</v>
      </c>
      <c r="L67" s="230">
        <f t="shared" si="2"/>
        <v>24.33</v>
      </c>
    </row>
    <row r="68" spans="1:12" ht="19.5">
      <c r="A68" s="29" t="s">
        <v>30</v>
      </c>
      <c r="B68" s="28">
        <v>91845</v>
      </c>
      <c r="C68" s="44">
        <v>41282</v>
      </c>
      <c r="D68" s="96" t="s">
        <v>133</v>
      </c>
      <c r="E68" s="29" t="s">
        <v>27</v>
      </c>
      <c r="F68" s="30">
        <v>134.30000000000001</v>
      </c>
      <c r="G68" s="34">
        <f>L68</f>
        <v>7.98</v>
      </c>
      <c r="H68" s="247">
        <f>TRUNC(F68*G68,2)</f>
        <v>1071.71</v>
      </c>
      <c r="J68" s="230"/>
      <c r="K68" s="30">
        <v>8.59</v>
      </c>
      <c r="L68" s="230">
        <f t="shared" si="2"/>
        <v>7.98</v>
      </c>
    </row>
    <row r="69" spans="1:12" ht="29.25">
      <c r="A69" s="33" t="s">
        <v>30</v>
      </c>
      <c r="B69" s="42">
        <v>91864</v>
      </c>
      <c r="C69" s="45">
        <v>41647</v>
      </c>
      <c r="D69" s="96" t="s">
        <v>134</v>
      </c>
      <c r="E69" s="33" t="s">
        <v>27</v>
      </c>
      <c r="F69" s="34">
        <v>69.900000000000006</v>
      </c>
      <c r="G69" s="34">
        <f>L69</f>
        <v>15.47</v>
      </c>
      <c r="H69" s="247">
        <f>TRUNC(F69*G69,2)</f>
        <v>1081.3499999999999</v>
      </c>
      <c r="J69" s="230"/>
      <c r="K69" s="34">
        <v>16.64</v>
      </c>
      <c r="L69" s="230">
        <f t="shared" si="2"/>
        <v>15.47</v>
      </c>
    </row>
    <row r="70" spans="1:12" ht="19.5">
      <c r="A70" s="29" t="s">
        <v>30</v>
      </c>
      <c r="B70" s="28">
        <v>100903</v>
      </c>
      <c r="C70" s="44">
        <v>42012</v>
      </c>
      <c r="D70" s="96" t="s">
        <v>135</v>
      </c>
      <c r="E70" s="43" t="s">
        <v>95</v>
      </c>
      <c r="F70" s="30">
        <v>14</v>
      </c>
      <c r="G70" s="34">
        <f>L70</f>
        <v>30.82</v>
      </c>
      <c r="H70" s="247">
        <f>TRUNC(F70*G70,2)</f>
        <v>431.48</v>
      </c>
      <c r="J70" s="230"/>
      <c r="K70" s="30">
        <v>33.15</v>
      </c>
      <c r="L70" s="230">
        <f t="shared" si="2"/>
        <v>30.82</v>
      </c>
    </row>
    <row r="71" spans="1:12" ht="19.5">
      <c r="A71" s="29" t="s">
        <v>30</v>
      </c>
      <c r="B71" s="28">
        <v>101875</v>
      </c>
      <c r="C71" s="44">
        <v>42377</v>
      </c>
      <c r="D71" s="96" t="s">
        <v>136</v>
      </c>
      <c r="E71" s="43" t="s">
        <v>95</v>
      </c>
      <c r="F71" s="30">
        <v>1</v>
      </c>
      <c r="G71" s="34">
        <f>L71</f>
        <v>510.97</v>
      </c>
      <c r="H71" s="247">
        <f>TRUNC(F71*G71,2)</f>
        <v>510.97</v>
      </c>
      <c r="J71" s="230"/>
      <c r="K71" s="30">
        <v>549.44000000000005</v>
      </c>
      <c r="L71" s="230">
        <f t="shared" si="2"/>
        <v>510.97</v>
      </c>
    </row>
    <row r="72" spans="1:12">
      <c r="J72" s="230"/>
      <c r="L72" s="230">
        <f t="shared" si="2"/>
        <v>0</v>
      </c>
    </row>
    <row r="73" spans="1:12">
      <c r="A73" s="254" t="s">
        <v>389</v>
      </c>
      <c r="B73" s="254"/>
      <c r="C73" s="254"/>
      <c r="D73" s="254"/>
      <c r="E73" s="254"/>
      <c r="F73" s="254"/>
      <c r="G73" s="254"/>
      <c r="H73" s="254"/>
      <c r="J73" s="230"/>
      <c r="L73" s="230">
        <f t="shared" si="2"/>
        <v>0</v>
      </c>
    </row>
    <row r="74" spans="1:12">
      <c r="J74" s="230"/>
      <c r="L74" s="230">
        <f t="shared" si="2"/>
        <v>0</v>
      </c>
    </row>
    <row r="75" spans="1:12">
      <c r="J75" s="230"/>
      <c r="L75" s="230">
        <f t="shared" si="2"/>
        <v>0</v>
      </c>
    </row>
    <row r="76" spans="1:12">
      <c r="J76" s="230"/>
      <c r="L76" s="230">
        <f t="shared" si="2"/>
        <v>0</v>
      </c>
    </row>
    <row r="77" spans="1:12">
      <c r="J77" s="230"/>
      <c r="L77" s="230">
        <f t="shared" si="2"/>
        <v>0</v>
      </c>
    </row>
    <row r="78" spans="1:12">
      <c r="J78" s="230"/>
      <c r="L78" s="230">
        <f t="shared" si="2"/>
        <v>0</v>
      </c>
    </row>
    <row r="79" spans="1:12">
      <c r="J79" s="230"/>
      <c r="L79" s="230">
        <f t="shared" si="2"/>
        <v>0</v>
      </c>
    </row>
    <row r="80" spans="1:12">
      <c r="J80" s="230"/>
      <c r="L80" s="230">
        <f t="shared" si="2"/>
        <v>0</v>
      </c>
    </row>
    <row r="81" spans="10:12">
      <c r="J81" s="230"/>
      <c r="L81" s="230">
        <f t="shared" si="2"/>
        <v>0</v>
      </c>
    </row>
    <row r="82" spans="10:12">
      <c r="J82" s="230"/>
      <c r="L82" s="230">
        <f t="shared" si="2"/>
        <v>0</v>
      </c>
    </row>
    <row r="83" spans="10:12">
      <c r="J83" s="230"/>
      <c r="L83" s="230">
        <f t="shared" si="2"/>
        <v>0</v>
      </c>
    </row>
    <row r="84" spans="10:12">
      <c r="J84" s="230"/>
      <c r="L84" s="230">
        <f t="shared" si="2"/>
        <v>0</v>
      </c>
    </row>
    <row r="85" spans="10:12">
      <c r="J85" s="230"/>
      <c r="L85" s="230">
        <f t="shared" si="2"/>
        <v>0</v>
      </c>
    </row>
    <row r="86" spans="10:12">
      <c r="J86" s="230"/>
      <c r="L86" s="230">
        <f t="shared" si="2"/>
        <v>0</v>
      </c>
    </row>
    <row r="87" spans="10:12">
      <c r="J87" s="230"/>
      <c r="L87" s="230">
        <f t="shared" si="2"/>
        <v>0</v>
      </c>
    </row>
    <row r="88" spans="10:12">
      <c r="J88" s="230"/>
      <c r="L88" s="230">
        <f t="shared" si="2"/>
        <v>0</v>
      </c>
    </row>
    <row r="89" spans="10:12">
      <c r="J89" s="230"/>
      <c r="L89" s="230">
        <f t="shared" si="2"/>
        <v>0</v>
      </c>
    </row>
    <row r="90" spans="10:12">
      <c r="J90" s="230"/>
      <c r="L90" s="230">
        <f t="shared" si="2"/>
        <v>0</v>
      </c>
    </row>
    <row r="91" spans="10:12">
      <c r="J91" s="230"/>
      <c r="L91" s="230">
        <f t="shared" si="2"/>
        <v>0</v>
      </c>
    </row>
    <row r="92" spans="10:12">
      <c r="J92" s="230"/>
      <c r="L92" s="230">
        <f t="shared" si="2"/>
        <v>0</v>
      </c>
    </row>
    <row r="93" spans="10:12">
      <c r="J93" s="230"/>
      <c r="L93" s="230">
        <f t="shared" si="2"/>
        <v>0</v>
      </c>
    </row>
    <row r="94" spans="10:12">
      <c r="J94" s="230"/>
      <c r="L94" s="230">
        <f t="shared" si="2"/>
        <v>0</v>
      </c>
    </row>
    <row r="95" spans="10:12">
      <c r="J95" s="230"/>
      <c r="L95" s="230">
        <f t="shared" si="2"/>
        <v>0</v>
      </c>
    </row>
    <row r="96" spans="10:12">
      <c r="J96" s="230"/>
      <c r="L96" s="230">
        <f t="shared" si="2"/>
        <v>0</v>
      </c>
    </row>
    <row r="97" spans="10:12">
      <c r="J97" s="230"/>
      <c r="L97" s="230">
        <f t="shared" si="2"/>
        <v>0</v>
      </c>
    </row>
    <row r="98" spans="10:12">
      <c r="J98" s="230"/>
      <c r="L98" s="230">
        <f t="shared" si="2"/>
        <v>0</v>
      </c>
    </row>
    <row r="99" spans="10:12">
      <c r="J99" s="230"/>
      <c r="L99" s="230">
        <f t="shared" si="2"/>
        <v>0</v>
      </c>
    </row>
    <row r="100" spans="10:12">
      <c r="J100" s="230"/>
      <c r="L100" s="230">
        <f t="shared" si="2"/>
        <v>0</v>
      </c>
    </row>
    <row r="101" spans="10:12">
      <c r="J101" s="230"/>
      <c r="L101" s="230">
        <f t="shared" si="2"/>
        <v>0</v>
      </c>
    </row>
    <row r="102" spans="10:12">
      <c r="J102" s="230"/>
      <c r="L102" s="230">
        <f t="shared" si="2"/>
        <v>0</v>
      </c>
    </row>
  </sheetData>
  <mergeCells count="6">
    <mergeCell ref="A8:H8"/>
    <mergeCell ref="A9:H9"/>
    <mergeCell ref="A73:H73"/>
    <mergeCell ref="B3:D3"/>
    <mergeCell ref="B5:D5"/>
    <mergeCell ref="B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4162-9F4E-4888-BF43-D0487ACB2CD4}">
  <dimension ref="A1:U21"/>
  <sheetViews>
    <sheetView showGridLines="0" workbookViewId="0">
      <selection activeCell="A2" sqref="A2:T21"/>
    </sheetView>
  </sheetViews>
  <sheetFormatPr defaultRowHeight="15"/>
  <cols>
    <col min="1" max="1" width="24.5703125" style="5" customWidth="1"/>
    <col min="2" max="2" width="6.42578125" style="5" customWidth="1"/>
    <col min="3" max="4" width="6.7109375" style="5" customWidth="1"/>
    <col min="5" max="5" width="6.42578125" style="5" customWidth="1"/>
    <col min="6" max="6" width="6.7109375" style="5" customWidth="1"/>
    <col min="7" max="7" width="6.42578125" style="5" customWidth="1"/>
    <col min="8" max="9" width="6.7109375" style="5" customWidth="1"/>
    <col min="10" max="10" width="6.42578125" style="5" customWidth="1"/>
    <col min="11" max="12" width="6.7109375" style="5" customWidth="1"/>
    <col min="13" max="13" width="6.42578125" style="5" customWidth="1"/>
    <col min="14" max="15" width="6.7109375" style="5" customWidth="1"/>
    <col min="16" max="16" width="6.42578125" style="5" customWidth="1"/>
    <col min="17" max="18" width="6.7109375" style="5" customWidth="1"/>
    <col min="19" max="19" width="6.42578125" style="5" customWidth="1"/>
    <col min="20" max="21" width="6.7109375" style="5" customWidth="1"/>
    <col min="22" max="22" width="7" style="5" customWidth="1"/>
    <col min="23" max="16384" width="9.140625" style="5"/>
  </cols>
  <sheetData>
    <row r="1" spans="1:21">
      <c r="A1" s="143"/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</row>
    <row r="2" spans="1:21" ht="87" customHeight="1">
      <c r="A2" s="144" t="s">
        <v>342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6"/>
    </row>
    <row r="3" spans="1:21">
      <c r="A3" s="147" t="s">
        <v>303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1">
      <c r="A4" s="148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49"/>
    </row>
    <row r="5" spans="1:21">
      <c r="A5" s="150" t="s">
        <v>304</v>
      </c>
      <c r="B5" s="151"/>
      <c r="C5" s="152" t="s">
        <v>305</v>
      </c>
      <c r="D5" s="153"/>
      <c r="E5" s="154"/>
      <c r="F5" s="155" t="s">
        <v>306</v>
      </c>
      <c r="G5" s="156"/>
      <c r="H5" s="157"/>
      <c r="I5" s="158" t="s">
        <v>307</v>
      </c>
      <c r="J5" s="159"/>
      <c r="K5" s="160"/>
      <c r="L5" s="155" t="s">
        <v>308</v>
      </c>
      <c r="M5" s="156"/>
      <c r="N5" s="157"/>
      <c r="O5" s="161" t="s">
        <v>309</v>
      </c>
      <c r="P5" s="162"/>
      <c r="Q5" s="163"/>
      <c r="R5" s="161" t="s">
        <v>310</v>
      </c>
      <c r="S5" s="162"/>
      <c r="T5" s="164"/>
    </row>
    <row r="6" spans="1:21">
      <c r="A6" s="165" t="s">
        <v>311</v>
      </c>
      <c r="B6" s="166" t="s">
        <v>312</v>
      </c>
      <c r="C6" s="167" t="s">
        <v>313</v>
      </c>
      <c r="D6" s="167" t="s">
        <v>314</v>
      </c>
      <c r="E6" s="167" t="s">
        <v>315</v>
      </c>
      <c r="F6" s="167" t="s">
        <v>313</v>
      </c>
      <c r="G6" s="167" t="s">
        <v>314</v>
      </c>
      <c r="H6" s="168" t="s">
        <v>315</v>
      </c>
      <c r="I6" s="167" t="s">
        <v>313</v>
      </c>
      <c r="J6" s="167" t="s">
        <v>314</v>
      </c>
      <c r="K6" s="169" t="s">
        <v>315</v>
      </c>
      <c r="L6" s="167" t="s">
        <v>313</v>
      </c>
      <c r="M6" s="167" t="s">
        <v>314</v>
      </c>
      <c r="N6" s="167" t="s">
        <v>315</v>
      </c>
      <c r="O6" s="167" t="s">
        <v>313</v>
      </c>
      <c r="P6" s="167" t="s">
        <v>314</v>
      </c>
      <c r="Q6" s="167" t="s">
        <v>315</v>
      </c>
      <c r="R6" s="168" t="s">
        <v>313</v>
      </c>
      <c r="S6" s="167" t="s">
        <v>314</v>
      </c>
      <c r="T6" s="170" t="s">
        <v>315</v>
      </c>
    </row>
    <row r="7" spans="1:21">
      <c r="A7" s="171" t="s">
        <v>316</v>
      </c>
      <c r="B7" s="46">
        <v>3</v>
      </c>
      <c r="C7" s="47">
        <v>3</v>
      </c>
      <c r="D7" s="47">
        <v>4</v>
      </c>
      <c r="E7" s="47">
        <v>5.5</v>
      </c>
      <c r="F7" s="47">
        <v>3.8</v>
      </c>
      <c r="G7" s="47">
        <v>4.01</v>
      </c>
      <c r="H7" s="172">
        <v>4.67</v>
      </c>
      <c r="I7" s="47">
        <v>3.43</v>
      </c>
      <c r="J7" s="47">
        <v>4.93</v>
      </c>
      <c r="K7" s="46">
        <v>6.71</v>
      </c>
      <c r="L7" s="47">
        <v>5.29</v>
      </c>
      <c r="M7" s="47">
        <v>5.92</v>
      </c>
      <c r="N7" s="47">
        <v>7.93</v>
      </c>
      <c r="O7" s="47">
        <v>4</v>
      </c>
      <c r="P7" s="47">
        <v>5.52</v>
      </c>
      <c r="Q7" s="173" t="s">
        <v>317</v>
      </c>
      <c r="R7" s="172">
        <v>1.5</v>
      </c>
      <c r="S7" s="47">
        <v>3.45</v>
      </c>
      <c r="T7" s="174">
        <v>4.49</v>
      </c>
    </row>
    <row r="8" spans="1:21">
      <c r="A8" s="171" t="s">
        <v>318</v>
      </c>
      <c r="B8" s="46">
        <v>0.8</v>
      </c>
      <c r="C8" s="47">
        <v>0.8</v>
      </c>
      <c r="D8" s="47">
        <v>0.8</v>
      </c>
      <c r="E8" s="47">
        <v>1</v>
      </c>
      <c r="F8" s="47">
        <v>0.32</v>
      </c>
      <c r="G8" s="47">
        <v>0.4</v>
      </c>
      <c r="H8" s="172">
        <v>0.74</v>
      </c>
      <c r="I8" s="47">
        <v>0.28000000000000003</v>
      </c>
      <c r="J8" s="47">
        <v>0.49</v>
      </c>
      <c r="K8" s="46">
        <v>0.75</v>
      </c>
      <c r="L8" s="47">
        <v>0.25</v>
      </c>
      <c r="M8" s="47">
        <v>0.51</v>
      </c>
      <c r="N8" s="47">
        <v>0.56000000000000005</v>
      </c>
      <c r="O8" s="47">
        <v>0.81</v>
      </c>
      <c r="P8" s="47">
        <v>1.22</v>
      </c>
      <c r="Q8" s="47">
        <v>1.99</v>
      </c>
      <c r="R8" s="172">
        <v>0.3</v>
      </c>
      <c r="S8" s="47">
        <v>0.48</v>
      </c>
      <c r="T8" s="174">
        <v>0.82</v>
      </c>
    </row>
    <row r="9" spans="1:21">
      <c r="A9" s="171" t="s">
        <v>319</v>
      </c>
      <c r="B9" s="46">
        <v>0.97</v>
      </c>
      <c r="C9" s="47">
        <v>0.97</v>
      </c>
      <c r="D9" s="47">
        <v>1.27</v>
      </c>
      <c r="E9" s="47">
        <v>1.27</v>
      </c>
      <c r="F9" s="47">
        <v>0.5</v>
      </c>
      <c r="G9" s="47">
        <v>0.56000000000000005</v>
      </c>
      <c r="H9" s="172">
        <v>0.97</v>
      </c>
      <c r="I9" s="47">
        <v>1</v>
      </c>
      <c r="J9" s="47">
        <v>1.39</v>
      </c>
      <c r="K9" s="46">
        <v>1.74</v>
      </c>
      <c r="L9" s="47">
        <v>1</v>
      </c>
      <c r="M9" s="47">
        <v>1.48</v>
      </c>
      <c r="N9" s="47">
        <v>1.97</v>
      </c>
      <c r="O9" s="47">
        <v>1.46</v>
      </c>
      <c r="P9" s="47">
        <v>2.3199999999999998</v>
      </c>
      <c r="Q9" s="47">
        <v>3.16</v>
      </c>
      <c r="R9" s="172">
        <v>0.56000000000000005</v>
      </c>
      <c r="S9" s="47">
        <v>0.85</v>
      </c>
      <c r="T9" s="174">
        <v>0.89</v>
      </c>
    </row>
    <row r="10" spans="1:21">
      <c r="A10" s="171" t="s">
        <v>320</v>
      </c>
      <c r="B10" s="46">
        <v>0.59</v>
      </c>
      <c r="C10" s="47">
        <v>0.59</v>
      </c>
      <c r="D10" s="47">
        <v>1.23</v>
      </c>
      <c r="E10" s="47">
        <v>1.39</v>
      </c>
      <c r="F10" s="47">
        <v>1.02</v>
      </c>
      <c r="G10" s="47">
        <v>1.1100000000000001</v>
      </c>
      <c r="H10" s="172">
        <v>1.21</v>
      </c>
      <c r="I10" s="47">
        <v>0.94</v>
      </c>
      <c r="J10" s="47">
        <v>0.99</v>
      </c>
      <c r="K10" s="46">
        <v>1.17</v>
      </c>
      <c r="L10" s="47">
        <v>1.01</v>
      </c>
      <c r="M10" s="47">
        <v>1.07</v>
      </c>
      <c r="N10" s="47">
        <v>1.1100000000000001</v>
      </c>
      <c r="O10" s="47">
        <v>0.94</v>
      </c>
      <c r="P10" s="47">
        <v>1.02</v>
      </c>
      <c r="Q10" s="47">
        <v>1.33</v>
      </c>
      <c r="R10" s="172">
        <v>0.85</v>
      </c>
      <c r="S10" s="47">
        <v>0.85</v>
      </c>
      <c r="T10" s="174">
        <v>1.1100000000000001</v>
      </c>
    </row>
    <row r="11" spans="1:21">
      <c r="A11" s="171" t="s">
        <v>321</v>
      </c>
      <c r="B11" s="46">
        <v>6.16</v>
      </c>
      <c r="C11" s="47">
        <v>6.16</v>
      </c>
      <c r="D11" s="47">
        <v>7.4</v>
      </c>
      <c r="E11" s="47">
        <v>8.9600000000000009</v>
      </c>
      <c r="F11" s="47">
        <v>6.64</v>
      </c>
      <c r="G11" s="47">
        <v>7.3</v>
      </c>
      <c r="H11" s="172">
        <v>8.69</v>
      </c>
      <c r="I11" s="47">
        <v>6.74</v>
      </c>
      <c r="J11" s="47">
        <v>8.0399999999999991</v>
      </c>
      <c r="K11" s="46">
        <v>9.4</v>
      </c>
      <c r="L11" s="47">
        <v>8</v>
      </c>
      <c r="M11" s="47">
        <v>8.31</v>
      </c>
      <c r="N11" s="47">
        <v>9.51</v>
      </c>
      <c r="O11" s="47">
        <v>7.14</v>
      </c>
      <c r="P11" s="47">
        <v>8.4</v>
      </c>
      <c r="Q11" s="47">
        <v>10.43</v>
      </c>
      <c r="R11" s="172">
        <v>3.5</v>
      </c>
      <c r="S11" s="47">
        <v>5.1100000000000003</v>
      </c>
      <c r="T11" s="174">
        <v>6.22</v>
      </c>
    </row>
    <row r="12" spans="1:21" ht="19.5">
      <c r="A12" s="175" t="s">
        <v>322</v>
      </c>
      <c r="B12" s="176">
        <v>10.65</v>
      </c>
      <c r="C12" s="177" t="s">
        <v>323</v>
      </c>
      <c r="D12" s="178"/>
      <c r="E12" s="178"/>
      <c r="F12" s="178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80"/>
    </row>
    <row r="13" spans="1:21" ht="36.75" customHeight="1">
      <c r="A13" s="181" t="s">
        <v>324</v>
      </c>
      <c r="B13" s="181"/>
      <c r="C13" s="181"/>
      <c r="D13" s="181"/>
      <c r="E13" s="181"/>
      <c r="F13" s="181"/>
      <c r="T13" s="182"/>
    </row>
    <row r="14" spans="1:21" ht="15" customHeight="1">
      <c r="A14" s="183" t="s">
        <v>325</v>
      </c>
      <c r="B14" s="183"/>
      <c r="C14" s="183"/>
      <c r="D14" s="183"/>
      <c r="E14" s="183"/>
      <c r="F14" s="183"/>
      <c r="T14" s="182"/>
    </row>
    <row r="15" spans="1:21" ht="15" customHeight="1">
      <c r="A15" s="184"/>
      <c r="B15" s="185"/>
      <c r="C15" s="185"/>
      <c r="D15" s="185"/>
      <c r="E15" s="185"/>
      <c r="F15" s="185"/>
      <c r="J15" s="186" t="s">
        <v>326</v>
      </c>
      <c r="K15" s="186"/>
      <c r="L15" s="186"/>
      <c r="M15" s="186"/>
      <c r="N15" s="186"/>
      <c r="O15" s="186"/>
      <c r="P15" s="186"/>
      <c r="Q15" s="186"/>
      <c r="R15" s="186"/>
      <c r="S15" s="186"/>
      <c r="T15" s="186"/>
    </row>
    <row r="16" spans="1:21">
      <c r="A16" s="184" t="s">
        <v>327</v>
      </c>
      <c r="B16" s="185"/>
      <c r="C16" s="185"/>
      <c r="D16" s="185"/>
      <c r="E16" s="185"/>
      <c r="F16" s="185"/>
      <c r="G16" s="187"/>
      <c r="H16" s="188"/>
      <c r="J16" s="189" t="s">
        <v>328</v>
      </c>
      <c r="K16" s="190"/>
      <c r="L16" s="190"/>
      <c r="M16" s="190"/>
      <c r="N16" s="190"/>
      <c r="O16" s="190"/>
      <c r="P16" s="190"/>
      <c r="Q16" s="191"/>
      <c r="R16" s="192" t="s">
        <v>329</v>
      </c>
      <c r="S16" s="192" t="s">
        <v>330</v>
      </c>
      <c r="T16" s="192" t="s">
        <v>331</v>
      </c>
    </row>
    <row r="17" spans="1:20" ht="15" customHeight="1">
      <c r="A17" s="193" t="s">
        <v>332</v>
      </c>
      <c r="B17" s="194"/>
      <c r="C17" s="194"/>
      <c r="D17" s="194"/>
      <c r="E17" s="194"/>
      <c r="F17" s="194"/>
      <c r="G17" s="195"/>
      <c r="H17" s="196"/>
      <c r="J17" s="197" t="s">
        <v>333</v>
      </c>
      <c r="K17" s="197"/>
      <c r="L17" s="197"/>
      <c r="M17" s="197"/>
      <c r="N17" s="197"/>
      <c r="O17" s="197"/>
      <c r="P17" s="197"/>
      <c r="Q17" s="197"/>
      <c r="R17" s="192">
        <v>22.12</v>
      </c>
      <c r="S17" s="192">
        <v>22.12</v>
      </c>
      <c r="T17" s="192">
        <v>25</v>
      </c>
    </row>
    <row r="18" spans="1:20" ht="27" customHeight="1">
      <c r="A18" s="193" t="s">
        <v>334</v>
      </c>
      <c r="B18" s="194"/>
      <c r="C18" s="194"/>
      <c r="D18" s="194"/>
      <c r="E18" s="194"/>
      <c r="F18" s="194"/>
      <c r="G18" s="194"/>
      <c r="H18" s="198"/>
      <c r="J18" s="197" t="s">
        <v>335</v>
      </c>
      <c r="K18" s="197"/>
      <c r="L18" s="197"/>
      <c r="M18" s="197"/>
      <c r="N18" s="197"/>
      <c r="O18" s="197"/>
      <c r="P18" s="197"/>
      <c r="Q18" s="197"/>
      <c r="R18" s="192">
        <v>19.600000000000001</v>
      </c>
      <c r="S18" s="192">
        <v>20.97</v>
      </c>
      <c r="T18" s="192">
        <v>24.23</v>
      </c>
    </row>
    <row r="19" spans="1:20" ht="15" customHeight="1">
      <c r="A19" s="193" t="s">
        <v>336</v>
      </c>
      <c r="B19" s="194"/>
      <c r="C19" s="194"/>
      <c r="D19" s="194"/>
      <c r="E19" s="194"/>
      <c r="F19" s="194"/>
      <c r="G19" s="194"/>
      <c r="H19" s="198"/>
      <c r="J19" s="197" t="s">
        <v>337</v>
      </c>
      <c r="K19" s="197"/>
      <c r="L19" s="197"/>
      <c r="M19" s="197"/>
      <c r="N19" s="197"/>
      <c r="O19" s="197"/>
      <c r="P19" s="197"/>
      <c r="Q19" s="197"/>
      <c r="R19" s="192">
        <v>20.76</v>
      </c>
      <c r="S19" s="192">
        <v>24.18</v>
      </c>
      <c r="T19" s="192">
        <v>26.44</v>
      </c>
    </row>
    <row r="20" spans="1:20" ht="15" customHeight="1">
      <c r="A20" s="199" t="s">
        <v>338</v>
      </c>
      <c r="B20" s="200"/>
      <c r="C20" s="200"/>
      <c r="D20" s="200"/>
      <c r="E20" s="200"/>
      <c r="F20" s="200"/>
      <c r="G20" s="200"/>
      <c r="H20" s="201"/>
      <c r="J20" s="197" t="s">
        <v>339</v>
      </c>
      <c r="K20" s="197"/>
      <c r="L20" s="197"/>
      <c r="M20" s="197"/>
      <c r="N20" s="197"/>
      <c r="O20" s="197"/>
      <c r="P20" s="197"/>
      <c r="Q20" s="197"/>
      <c r="R20" s="192">
        <v>24</v>
      </c>
      <c r="S20" s="192">
        <v>25.84</v>
      </c>
      <c r="T20" s="192">
        <v>27.86</v>
      </c>
    </row>
    <row r="21" spans="1:20" ht="36" customHeight="1">
      <c r="A21" s="202" t="s">
        <v>340</v>
      </c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4"/>
    </row>
  </sheetData>
  <mergeCells count="20">
    <mergeCell ref="A18:H18"/>
    <mergeCell ref="A19:H19"/>
    <mergeCell ref="A20:H20"/>
    <mergeCell ref="A21:T21"/>
    <mergeCell ref="C12:T12"/>
    <mergeCell ref="A13:F13"/>
    <mergeCell ref="A14:F14"/>
    <mergeCell ref="J15:T15"/>
    <mergeCell ref="J16:Q16"/>
    <mergeCell ref="A17:F17"/>
    <mergeCell ref="A2:T2"/>
    <mergeCell ref="A3:T3"/>
    <mergeCell ref="A4:T4"/>
    <mergeCell ref="A5:B5"/>
    <mergeCell ref="C5:E5"/>
    <mergeCell ref="F5:H5"/>
    <mergeCell ref="I5:K5"/>
    <mergeCell ref="L5:N5"/>
    <mergeCell ref="O5:Q5"/>
    <mergeCell ref="R5:T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44DB1-086B-49CF-AE48-064D45358AC0}">
  <dimension ref="A1:E19"/>
  <sheetViews>
    <sheetView showGridLines="0" workbookViewId="0">
      <selection sqref="A1:E19"/>
    </sheetView>
  </sheetViews>
  <sheetFormatPr defaultRowHeight="15"/>
  <cols>
    <col min="1" max="1" width="14.7109375" style="5" customWidth="1"/>
    <col min="2" max="2" width="62.42578125" style="5" customWidth="1"/>
    <col min="3" max="3" width="10.28515625" style="5" customWidth="1"/>
    <col min="4" max="4" width="6.140625" style="5" customWidth="1"/>
    <col min="5" max="5" width="6.7109375" style="5" customWidth="1"/>
    <col min="6" max="6" width="5.5703125" style="5" customWidth="1"/>
    <col min="7" max="16384" width="9.140625" style="5"/>
  </cols>
  <sheetData>
    <row r="1" spans="1:5">
      <c r="A1" s="48" t="s">
        <v>137</v>
      </c>
      <c r="B1" s="49"/>
      <c r="C1" s="2"/>
      <c r="D1" s="2"/>
      <c r="E1" s="4"/>
    </row>
    <row r="2" spans="1:5">
      <c r="A2" s="50" t="s">
        <v>138</v>
      </c>
      <c r="B2" s="51"/>
      <c r="C2" s="8"/>
      <c r="D2" s="8"/>
      <c r="E2" s="10"/>
    </row>
    <row r="3" spans="1:5">
      <c r="A3" s="50" t="s">
        <v>139</v>
      </c>
      <c r="B3" s="52" t="s">
        <v>140</v>
      </c>
      <c r="C3" s="8"/>
      <c r="D3" s="8"/>
      <c r="E3" s="10"/>
    </row>
    <row r="4" spans="1:5">
      <c r="A4" s="50" t="s">
        <v>141</v>
      </c>
      <c r="B4" s="51"/>
      <c r="C4" s="8"/>
      <c r="D4" s="8"/>
      <c r="E4" s="10"/>
    </row>
    <row r="5" spans="1:5">
      <c r="A5" s="50" t="s">
        <v>142</v>
      </c>
      <c r="B5" s="52" t="s">
        <v>143</v>
      </c>
      <c r="C5" s="8"/>
      <c r="D5" s="8"/>
      <c r="E5" s="10"/>
    </row>
    <row r="6" spans="1:5">
      <c r="A6" s="50" t="s">
        <v>144</v>
      </c>
      <c r="B6" s="52" t="s">
        <v>145</v>
      </c>
      <c r="C6" s="8"/>
      <c r="D6" s="8"/>
      <c r="E6" s="10"/>
    </row>
    <row r="7" spans="1:5">
      <c r="A7" s="50" t="s">
        <v>146</v>
      </c>
      <c r="B7" s="52" t="s">
        <v>147</v>
      </c>
      <c r="C7" s="14"/>
      <c r="D7" s="14"/>
      <c r="E7" s="15"/>
    </row>
    <row r="8" spans="1:5">
      <c r="A8" s="108" t="s">
        <v>148</v>
      </c>
      <c r="B8" s="108"/>
      <c r="C8" s="108"/>
      <c r="D8" s="108"/>
      <c r="E8" s="108"/>
    </row>
    <row r="9" spans="1:5">
      <c r="A9" s="109"/>
      <c r="B9" s="110"/>
      <c r="C9" s="110"/>
      <c r="D9" s="110"/>
      <c r="E9" s="111"/>
    </row>
    <row r="10" spans="1:5">
      <c r="A10" s="54" t="s">
        <v>149</v>
      </c>
      <c r="B10" s="55" t="s">
        <v>150</v>
      </c>
      <c r="C10" s="56" t="s">
        <v>151</v>
      </c>
      <c r="D10" s="57" t="s">
        <v>152</v>
      </c>
      <c r="E10" s="58" t="s">
        <v>153</v>
      </c>
    </row>
    <row r="11" spans="1:5" ht="15" customHeight="1">
      <c r="A11" s="211">
        <v>1</v>
      </c>
      <c r="B11" s="210" t="s">
        <v>370</v>
      </c>
      <c r="C11" s="208"/>
      <c r="D11" s="210" t="s">
        <v>369</v>
      </c>
      <c r="E11" s="209">
        <v>50.1</v>
      </c>
    </row>
    <row r="12" spans="1:5" ht="15" customHeight="1">
      <c r="A12" s="214" t="s">
        <v>373</v>
      </c>
      <c r="B12" s="212" t="s">
        <v>374</v>
      </c>
      <c r="C12" s="212" t="s">
        <v>372</v>
      </c>
      <c r="D12" s="212" t="s">
        <v>371</v>
      </c>
      <c r="E12" s="213">
        <v>49.99</v>
      </c>
    </row>
    <row r="13" spans="1:5" ht="15" customHeight="1">
      <c r="A13" s="217" t="s">
        <v>375</v>
      </c>
      <c r="B13" s="215" t="s">
        <v>376</v>
      </c>
      <c r="C13" s="215" t="s">
        <v>366</v>
      </c>
      <c r="D13" s="215" t="s">
        <v>369</v>
      </c>
      <c r="E13" s="216">
        <v>65.23</v>
      </c>
    </row>
    <row r="14" spans="1:5" ht="15" customHeight="1">
      <c r="A14" s="220" t="s">
        <v>377</v>
      </c>
      <c r="B14" s="218" t="s">
        <v>378</v>
      </c>
      <c r="C14" s="218" t="s">
        <v>362</v>
      </c>
      <c r="D14" s="218" t="s">
        <v>369</v>
      </c>
      <c r="E14" s="219">
        <v>50.1</v>
      </c>
    </row>
    <row r="15" spans="1:5" ht="15" customHeight="1">
      <c r="A15" s="224">
        <v>2</v>
      </c>
      <c r="B15" s="223" t="s">
        <v>380</v>
      </c>
      <c r="C15" s="221"/>
      <c r="D15" s="221" t="s">
        <v>379</v>
      </c>
      <c r="E15" s="222">
        <v>39.99</v>
      </c>
    </row>
    <row r="16" spans="1:5" ht="15" customHeight="1">
      <c r="A16" s="214" t="s">
        <v>382</v>
      </c>
      <c r="B16" s="212" t="s">
        <v>383</v>
      </c>
      <c r="C16" s="212" t="s">
        <v>354</v>
      </c>
      <c r="D16" s="212" t="s">
        <v>381</v>
      </c>
      <c r="E16" s="213">
        <v>37.11</v>
      </c>
    </row>
    <row r="17" spans="1:5" ht="15" customHeight="1">
      <c r="A17" s="217" t="s">
        <v>384</v>
      </c>
      <c r="B17" s="215" t="s">
        <v>385</v>
      </c>
      <c r="C17" s="215" t="s">
        <v>366</v>
      </c>
      <c r="D17" s="215" t="s">
        <v>369</v>
      </c>
      <c r="E17" s="216">
        <v>39.99</v>
      </c>
    </row>
    <row r="18" spans="1:5" ht="15" customHeight="1">
      <c r="A18" s="220" t="s">
        <v>387</v>
      </c>
      <c r="B18" s="218" t="s">
        <v>386</v>
      </c>
      <c r="C18" s="218" t="s">
        <v>362</v>
      </c>
      <c r="D18" s="218" t="s">
        <v>369</v>
      </c>
      <c r="E18" s="219">
        <v>55.12</v>
      </c>
    </row>
    <row r="19" spans="1:5">
      <c r="A19" s="105" t="s">
        <v>154</v>
      </c>
      <c r="B19" s="106"/>
      <c r="C19" s="106"/>
      <c r="D19" s="106"/>
      <c r="E19" s="107"/>
    </row>
  </sheetData>
  <mergeCells count="3">
    <mergeCell ref="A8:E8"/>
    <mergeCell ref="A9:E9"/>
    <mergeCell ref="A19:E1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B9704-DC4D-4B4F-9CC9-1EDD94D26FCC}">
  <dimension ref="A1:I18"/>
  <sheetViews>
    <sheetView showGridLines="0" workbookViewId="0">
      <selection sqref="A1:I18"/>
    </sheetView>
  </sheetViews>
  <sheetFormatPr defaultRowHeight="15"/>
  <cols>
    <col min="1" max="1" width="6.42578125" style="233" customWidth="1"/>
    <col min="2" max="2" width="8.7109375" style="5" customWidth="1"/>
    <col min="3" max="3" width="10.85546875" style="5" customWidth="1"/>
    <col min="4" max="4" width="6.28515625" style="233" customWidth="1"/>
    <col min="5" max="5" width="40.140625" style="5" customWidth="1"/>
    <col min="6" max="6" width="5.85546875" style="233" customWidth="1"/>
    <col min="7" max="7" width="6.85546875" style="5" customWidth="1"/>
    <col min="8" max="8" width="6.42578125" style="5" customWidth="1"/>
    <col min="9" max="9" width="7.28515625" style="233" customWidth="1"/>
    <col min="10" max="10" width="5.28515625" style="5" customWidth="1"/>
    <col min="11" max="16384" width="9.140625" style="5"/>
  </cols>
  <sheetData>
    <row r="1" spans="1:9">
      <c r="A1" s="119" t="s">
        <v>155</v>
      </c>
      <c r="B1" s="120"/>
      <c r="C1" s="2"/>
      <c r="D1" s="234"/>
      <c r="E1" s="2"/>
      <c r="F1" s="234"/>
      <c r="G1" s="59"/>
      <c r="H1" s="2"/>
      <c r="I1" s="237"/>
    </row>
    <row r="2" spans="1:9">
      <c r="A2" s="121" t="s">
        <v>156</v>
      </c>
      <c r="B2" s="122"/>
      <c r="C2" s="8"/>
      <c r="D2" s="235"/>
      <c r="E2" s="8"/>
      <c r="F2" s="235"/>
      <c r="G2" s="53"/>
      <c r="H2" s="8"/>
      <c r="I2" s="238"/>
    </row>
    <row r="3" spans="1:9">
      <c r="A3" s="121" t="s">
        <v>157</v>
      </c>
      <c r="B3" s="122"/>
      <c r="C3" s="118" t="s">
        <v>158</v>
      </c>
      <c r="D3" s="118"/>
      <c r="E3" s="118"/>
      <c r="F3" s="235"/>
      <c r="G3" s="53"/>
      <c r="H3" s="8"/>
      <c r="I3" s="239"/>
    </row>
    <row r="4" spans="1:9">
      <c r="A4" s="112" t="s">
        <v>159</v>
      </c>
      <c r="B4" s="113"/>
      <c r="C4" s="8"/>
      <c r="D4" s="235"/>
      <c r="E4" s="8"/>
      <c r="F4" s="235"/>
      <c r="G4" s="53"/>
      <c r="H4" s="8"/>
      <c r="I4" s="238"/>
    </row>
    <row r="5" spans="1:9" ht="16.5" customHeight="1">
      <c r="A5" s="112" t="s">
        <v>160</v>
      </c>
      <c r="B5" s="207"/>
      <c r="C5" s="225" t="s">
        <v>341</v>
      </c>
      <c r="D5" s="225"/>
      <c r="E5" s="225"/>
      <c r="F5" s="225"/>
      <c r="G5" s="225"/>
      <c r="H5" s="225"/>
      <c r="I5" s="226"/>
    </row>
    <row r="6" spans="1:9">
      <c r="A6" s="112" t="s">
        <v>161</v>
      </c>
      <c r="B6" s="113"/>
      <c r="C6" s="118" t="s">
        <v>162</v>
      </c>
      <c r="D6" s="118"/>
      <c r="E6" s="118"/>
      <c r="F6" s="235"/>
      <c r="G6" s="53"/>
      <c r="H6" s="8"/>
      <c r="I6" s="239"/>
    </row>
    <row r="7" spans="1:9">
      <c r="A7" s="112" t="s">
        <v>163</v>
      </c>
      <c r="B7" s="113"/>
      <c r="C7" s="60" t="s">
        <v>164</v>
      </c>
      <c r="D7" s="236"/>
      <c r="E7" s="14"/>
      <c r="F7" s="236"/>
      <c r="G7" s="61"/>
      <c r="H7" s="14"/>
      <c r="I7" s="240"/>
    </row>
    <row r="8" spans="1:9">
      <c r="A8" s="114" t="s">
        <v>165</v>
      </c>
      <c r="B8" s="114"/>
      <c r="C8" s="114"/>
      <c r="D8" s="114"/>
      <c r="E8" s="114"/>
      <c r="F8" s="114"/>
      <c r="G8" s="114"/>
      <c r="H8" s="114"/>
      <c r="I8" s="114"/>
    </row>
    <row r="9" spans="1:9">
      <c r="A9" s="115"/>
      <c r="B9" s="116"/>
      <c r="C9" s="116"/>
      <c r="D9" s="116"/>
      <c r="E9" s="116"/>
      <c r="F9" s="116"/>
      <c r="G9" s="116"/>
      <c r="H9" s="116"/>
      <c r="I9" s="117"/>
    </row>
    <row r="10" spans="1:9" ht="19.5" customHeight="1">
      <c r="A10" s="231" t="s">
        <v>166</v>
      </c>
      <c r="B10" s="62" t="s">
        <v>167</v>
      </c>
      <c r="C10" s="63" t="s">
        <v>168</v>
      </c>
      <c r="D10" s="63" t="s">
        <v>169</v>
      </c>
      <c r="E10" s="64" t="s">
        <v>170</v>
      </c>
      <c r="F10" s="63" t="s">
        <v>171</v>
      </c>
      <c r="G10" s="206" t="s">
        <v>172</v>
      </c>
      <c r="H10" s="65" t="s">
        <v>173</v>
      </c>
      <c r="I10" s="241" t="s">
        <v>174</v>
      </c>
    </row>
    <row r="11" spans="1:9" s="230" customFormat="1" ht="26.25" customHeight="1">
      <c r="A11" s="232">
        <v>1</v>
      </c>
      <c r="B11" s="227"/>
      <c r="C11" s="227"/>
      <c r="D11" s="229"/>
      <c r="E11" s="227" t="s">
        <v>388</v>
      </c>
      <c r="F11" s="229" t="s">
        <v>175</v>
      </c>
      <c r="G11" s="66"/>
      <c r="H11" s="228"/>
      <c r="I11" s="242">
        <v>298.39</v>
      </c>
    </row>
    <row r="12" spans="1:9" s="230" customFormat="1" ht="24.95" customHeight="1">
      <c r="A12" s="282" t="s">
        <v>345</v>
      </c>
      <c r="B12" s="283" t="s">
        <v>346</v>
      </c>
      <c r="C12" s="283" t="s">
        <v>344</v>
      </c>
      <c r="D12" s="284">
        <v>88262</v>
      </c>
      <c r="E12" s="283" t="s">
        <v>343</v>
      </c>
      <c r="F12" s="284" t="s">
        <v>176</v>
      </c>
      <c r="G12" s="285">
        <v>1</v>
      </c>
      <c r="H12" s="286">
        <v>17.59</v>
      </c>
      <c r="I12" s="286">
        <v>17.59</v>
      </c>
    </row>
    <row r="13" spans="1:9" s="230" customFormat="1" ht="24.95" customHeight="1">
      <c r="A13" s="287" t="s">
        <v>348</v>
      </c>
      <c r="B13" s="288" t="s">
        <v>349</v>
      </c>
      <c r="C13" s="288" t="s">
        <v>344</v>
      </c>
      <c r="D13" s="289">
        <v>88316</v>
      </c>
      <c r="E13" s="288" t="s">
        <v>347</v>
      </c>
      <c r="F13" s="289" t="s">
        <v>176</v>
      </c>
      <c r="G13" s="290">
        <v>2</v>
      </c>
      <c r="H13" s="291">
        <v>15.53</v>
      </c>
      <c r="I13" s="291">
        <v>31.06</v>
      </c>
    </row>
    <row r="14" spans="1:9" s="230" customFormat="1" ht="30" customHeight="1">
      <c r="A14" s="284" t="s">
        <v>351</v>
      </c>
      <c r="B14" s="283" t="s">
        <v>352</v>
      </c>
      <c r="C14" s="283" t="s">
        <v>344</v>
      </c>
      <c r="D14" s="284">
        <v>94962</v>
      </c>
      <c r="E14" s="283" t="s">
        <v>350</v>
      </c>
      <c r="F14" s="284" t="s">
        <v>177</v>
      </c>
      <c r="G14" s="285">
        <v>0.01</v>
      </c>
      <c r="H14" s="286">
        <v>329.42</v>
      </c>
      <c r="I14" s="286">
        <v>3.29</v>
      </c>
    </row>
    <row r="15" spans="1:9" s="230" customFormat="1" ht="31.5" customHeight="1">
      <c r="A15" s="284" t="s">
        <v>355</v>
      </c>
      <c r="B15" s="283" t="s">
        <v>356</v>
      </c>
      <c r="C15" s="283" t="s">
        <v>354</v>
      </c>
      <c r="D15" s="284">
        <v>4417</v>
      </c>
      <c r="E15" s="283" t="s">
        <v>353</v>
      </c>
      <c r="F15" s="289" t="s">
        <v>178</v>
      </c>
      <c r="G15" s="290">
        <v>1</v>
      </c>
      <c r="H15" s="291">
        <v>4.8899999999999997</v>
      </c>
      <c r="I15" s="291">
        <v>4.8899999999999997</v>
      </c>
    </row>
    <row r="16" spans="1:9" s="230" customFormat="1" ht="24.95" customHeight="1">
      <c r="A16" s="284" t="s">
        <v>359</v>
      </c>
      <c r="B16" s="283" t="s">
        <v>360</v>
      </c>
      <c r="C16" s="283" t="s">
        <v>358</v>
      </c>
      <c r="D16" s="284">
        <v>4491</v>
      </c>
      <c r="E16" s="283" t="s">
        <v>357</v>
      </c>
      <c r="F16" s="284" t="s">
        <v>178</v>
      </c>
      <c r="G16" s="292">
        <v>4</v>
      </c>
      <c r="H16" s="286">
        <v>9.9499999999999993</v>
      </c>
      <c r="I16" s="286">
        <v>39.799999999999997</v>
      </c>
    </row>
    <row r="17" spans="1:9" s="230" customFormat="1" ht="24.95" customHeight="1">
      <c r="A17" s="284" t="s">
        <v>363</v>
      </c>
      <c r="B17" s="283" t="s">
        <v>364</v>
      </c>
      <c r="C17" s="283" t="s">
        <v>362</v>
      </c>
      <c r="D17" s="284">
        <v>4813</v>
      </c>
      <c r="E17" s="283" t="s">
        <v>361</v>
      </c>
      <c r="F17" s="289" t="s">
        <v>179</v>
      </c>
      <c r="G17" s="290">
        <v>1</v>
      </c>
      <c r="H17" s="291">
        <v>200</v>
      </c>
      <c r="I17" s="291">
        <v>200</v>
      </c>
    </row>
    <row r="18" spans="1:9" s="230" customFormat="1" ht="24.95" customHeight="1">
      <c r="A18" s="284" t="s">
        <v>367</v>
      </c>
      <c r="B18" s="283" t="s">
        <v>368</v>
      </c>
      <c r="C18" s="283" t="s">
        <v>366</v>
      </c>
      <c r="D18" s="284">
        <v>5075</v>
      </c>
      <c r="E18" s="283" t="s">
        <v>365</v>
      </c>
      <c r="F18" s="284" t="s">
        <v>180</v>
      </c>
      <c r="G18" s="285">
        <v>0.11</v>
      </c>
      <c r="H18" s="286">
        <v>15.96</v>
      </c>
      <c r="I18" s="286">
        <v>1.76</v>
      </c>
    </row>
  </sheetData>
  <mergeCells count="12">
    <mergeCell ref="A1:B1"/>
    <mergeCell ref="A2:B2"/>
    <mergeCell ref="A3:B3"/>
    <mergeCell ref="C3:E3"/>
    <mergeCell ref="A4:B4"/>
    <mergeCell ref="A6:B6"/>
    <mergeCell ref="C6:E6"/>
    <mergeCell ref="C5:I5"/>
    <mergeCell ref="A5:B5"/>
    <mergeCell ref="A7:B7"/>
    <mergeCell ref="A8:I8"/>
    <mergeCell ref="A9:I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A902D-E221-4035-A866-DA38509F25BE}">
  <dimension ref="A1:E19"/>
  <sheetViews>
    <sheetView workbookViewId="0">
      <selection sqref="A1:C13"/>
    </sheetView>
  </sheetViews>
  <sheetFormatPr defaultRowHeight="15"/>
  <cols>
    <col min="1" max="1" width="20.42578125" style="5" customWidth="1"/>
    <col min="2" max="2" width="59" style="5" customWidth="1"/>
    <col min="3" max="3" width="17.28515625" style="5" customWidth="1"/>
    <col min="4" max="4" width="13.5703125" style="5" customWidth="1"/>
    <col min="5" max="5" width="219" style="5" customWidth="1"/>
    <col min="6" max="16384" width="9.140625" style="5"/>
  </cols>
  <sheetData>
    <row r="1" spans="1:5" ht="103.5" customHeight="1">
      <c r="A1" s="276" t="s">
        <v>401</v>
      </c>
      <c r="B1" s="125"/>
      <c r="C1" s="126"/>
    </row>
    <row r="2" spans="1:5">
      <c r="A2" s="114" t="s">
        <v>181</v>
      </c>
      <c r="B2" s="114"/>
      <c r="C2" s="114"/>
    </row>
    <row r="3" spans="1:5">
      <c r="A3" s="100"/>
      <c r="B3" s="101"/>
      <c r="C3" s="102"/>
    </row>
    <row r="4" spans="1:5">
      <c r="A4" s="67" t="s">
        <v>182</v>
      </c>
      <c r="B4" s="68" t="s">
        <v>183</v>
      </c>
      <c r="C4" s="255" t="s">
        <v>396</v>
      </c>
    </row>
    <row r="5" spans="1:5">
      <c r="A5" s="69" t="s">
        <v>184</v>
      </c>
      <c r="B5" s="70" t="s">
        <v>185</v>
      </c>
      <c r="C5" s="71">
        <f>SUM(C6:C13)</f>
        <v>159225.70000000001</v>
      </c>
    </row>
    <row r="6" spans="1:5">
      <c r="A6" s="72" t="s">
        <v>186</v>
      </c>
      <c r="B6" s="73" t="s">
        <v>187</v>
      </c>
      <c r="C6" s="74">
        <f>ORÇAMENTO!H13</f>
        <v>7529.3099999999995</v>
      </c>
    </row>
    <row r="7" spans="1:5">
      <c r="A7" s="72" t="s">
        <v>188</v>
      </c>
      <c r="B7" s="73" t="s">
        <v>189</v>
      </c>
      <c r="C7" s="74">
        <f>ORÇAMENTO!H16</f>
        <v>23314.799999999999</v>
      </c>
    </row>
    <row r="8" spans="1:5">
      <c r="A8" s="72" t="s">
        <v>190</v>
      </c>
      <c r="B8" s="73" t="s">
        <v>191</v>
      </c>
      <c r="C8" s="74">
        <f>ORÇAMENTO!H26</f>
        <v>22272.58</v>
      </c>
    </row>
    <row r="9" spans="1:5">
      <c r="A9" s="72" t="s">
        <v>192</v>
      </c>
      <c r="B9" s="73" t="s">
        <v>193</v>
      </c>
      <c r="C9" s="74">
        <f>ORÇAMENTO!H34</f>
        <v>14300.26</v>
      </c>
    </row>
    <row r="10" spans="1:5">
      <c r="A10" s="72" t="s">
        <v>194</v>
      </c>
      <c r="B10" s="73" t="s">
        <v>195</v>
      </c>
      <c r="C10" s="74">
        <f>ORÇAMENTO!H37</f>
        <v>45745.070000000007</v>
      </c>
    </row>
    <row r="11" spans="1:5">
      <c r="A11" s="72" t="s">
        <v>196</v>
      </c>
      <c r="B11" s="73" t="s">
        <v>197</v>
      </c>
      <c r="C11" s="74">
        <f>ORÇAMENTO!H46</f>
        <v>13984.65</v>
      </c>
    </row>
    <row r="12" spans="1:5">
      <c r="A12" s="72" t="s">
        <v>198</v>
      </c>
      <c r="B12" s="73" t="s">
        <v>199</v>
      </c>
      <c r="C12" s="74">
        <f>ORÇAMENTO!H51</f>
        <v>23646.52</v>
      </c>
    </row>
    <row r="13" spans="1:5">
      <c r="A13" s="72" t="s">
        <v>200</v>
      </c>
      <c r="B13" s="73" t="s">
        <v>201</v>
      </c>
      <c r="C13" s="74">
        <f>ORÇAMENTO!H55</f>
        <v>8432.5099999999984</v>
      </c>
    </row>
    <row r="14" spans="1:5">
      <c r="A14" s="8"/>
      <c r="B14" s="8"/>
      <c r="C14" s="110"/>
      <c r="D14" s="110"/>
      <c r="E14" s="110"/>
    </row>
    <row r="15" spans="1:5">
      <c r="A15" s="8"/>
      <c r="B15" s="8"/>
      <c r="C15" s="110"/>
      <c r="D15" s="110"/>
      <c r="E15" s="110"/>
    </row>
    <row r="16" spans="1:5">
      <c r="A16" s="8"/>
      <c r="B16" s="8"/>
      <c r="C16" s="110"/>
      <c r="D16" s="110"/>
      <c r="E16" s="110"/>
    </row>
    <row r="17" spans="1:5">
      <c r="A17" s="8"/>
      <c r="B17" s="8"/>
      <c r="C17" s="110"/>
      <c r="D17" s="110"/>
      <c r="E17" s="110"/>
    </row>
    <row r="18" spans="1:5">
      <c r="A18" s="8"/>
      <c r="B18" s="8"/>
      <c r="C18" s="110"/>
      <c r="D18" s="110"/>
      <c r="E18" s="110"/>
    </row>
    <row r="19" spans="1:5">
      <c r="A19" s="8"/>
      <c r="B19" s="8"/>
      <c r="C19" s="110"/>
      <c r="D19" s="110"/>
      <c r="E19" s="110"/>
    </row>
  </sheetData>
  <mergeCells count="9">
    <mergeCell ref="A1:C1"/>
    <mergeCell ref="A2:C2"/>
    <mergeCell ref="A3:C3"/>
    <mergeCell ref="C14:E14"/>
    <mergeCell ref="C15:E15"/>
    <mergeCell ref="C16:E16"/>
    <mergeCell ref="C17:E17"/>
    <mergeCell ref="C18:E18"/>
    <mergeCell ref="C19:E1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8F541-BB2F-4407-92E4-B8F5A92BBB7A}">
  <dimension ref="A1:O19"/>
  <sheetViews>
    <sheetView showGridLines="0" workbookViewId="0">
      <selection sqref="A1:N19"/>
    </sheetView>
  </sheetViews>
  <sheetFormatPr defaultRowHeight="15"/>
  <cols>
    <col min="1" max="1" width="4.42578125" style="5" customWidth="1"/>
    <col min="2" max="2" width="21.140625" style="5" customWidth="1"/>
    <col min="3" max="3" width="11.28515625" style="5" customWidth="1"/>
    <col min="4" max="4" width="7.7109375" style="5" customWidth="1"/>
    <col min="5" max="5" width="12.7109375" style="5" customWidth="1"/>
    <col min="6" max="6" width="13.7109375" style="5" customWidth="1"/>
    <col min="7" max="7" width="10.85546875" style="5" customWidth="1"/>
    <col min="8" max="8" width="7.42578125" style="5" customWidth="1"/>
    <col min="9" max="9" width="13.5703125" style="5" customWidth="1"/>
    <col min="10" max="10" width="12.140625" style="5" customWidth="1"/>
    <col min="11" max="11" width="9.28515625" style="5" customWidth="1"/>
    <col min="12" max="12" width="12.5703125" style="5" customWidth="1"/>
    <col min="13" max="13" width="12.42578125" style="5" customWidth="1"/>
    <col min="14" max="14" width="9" style="5" customWidth="1"/>
    <col min="15" max="15" width="3.28515625" style="5" customWidth="1"/>
    <col min="16" max="16384" width="9.140625" style="5"/>
  </cols>
  <sheetData>
    <row r="1" spans="1:15" ht="78.75" customHeight="1">
      <c r="A1" s="296" t="s">
        <v>403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</row>
    <row r="2" spans="1:15" ht="15" customHeight="1">
      <c r="A2" s="297" t="s">
        <v>404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66"/>
    </row>
    <row r="3" spans="1:15" ht="19.5" customHeight="1">
      <c r="A3" s="267" t="s">
        <v>202</v>
      </c>
      <c r="B3" s="267"/>
      <c r="C3" s="267"/>
      <c r="D3" s="267"/>
      <c r="E3" s="267"/>
      <c r="F3" s="274" t="s">
        <v>398</v>
      </c>
      <c r="G3" s="267"/>
      <c r="H3" s="267"/>
      <c r="I3" s="267"/>
      <c r="J3" s="267"/>
      <c r="K3" s="268" t="s">
        <v>203</v>
      </c>
      <c r="L3" s="268"/>
      <c r="M3" s="268"/>
      <c r="N3" s="268"/>
    </row>
    <row r="4" spans="1:15" ht="38.25" customHeight="1">
      <c r="A4" s="275" t="s">
        <v>399</v>
      </c>
      <c r="B4" s="141"/>
      <c r="C4" s="141"/>
      <c r="D4" s="141"/>
      <c r="E4" s="142"/>
      <c r="F4" s="137" t="s">
        <v>204</v>
      </c>
      <c r="G4" s="103"/>
      <c r="H4" s="103"/>
      <c r="I4" s="103"/>
      <c r="J4" s="103"/>
      <c r="K4" s="269" t="s">
        <v>397</v>
      </c>
      <c r="L4" s="270"/>
      <c r="M4" s="271">
        <f>E18</f>
        <v>159225.70000000001</v>
      </c>
      <c r="N4" s="272"/>
    </row>
    <row r="5" spans="1:15" ht="19.5" customHeight="1">
      <c r="A5" s="137" t="s">
        <v>205</v>
      </c>
      <c r="B5" s="103"/>
      <c r="C5" s="103"/>
      <c r="D5" s="103"/>
      <c r="E5" s="104"/>
      <c r="F5" s="205" t="s">
        <v>400</v>
      </c>
      <c r="G5" s="256"/>
      <c r="H5" s="256"/>
      <c r="I5" s="256"/>
      <c r="J5" s="256"/>
      <c r="K5" s="273"/>
      <c r="L5" s="273"/>
      <c r="M5" s="273"/>
      <c r="N5" s="273"/>
    </row>
    <row r="6" spans="1:15" ht="9.75" customHeight="1">
      <c r="A6" s="138" t="s">
        <v>206</v>
      </c>
      <c r="B6" s="139" t="s">
        <v>207</v>
      </c>
      <c r="C6" s="138"/>
      <c r="D6" s="259" t="s">
        <v>208</v>
      </c>
      <c r="E6" s="139" t="s">
        <v>209</v>
      </c>
      <c r="F6" s="257" t="s">
        <v>210</v>
      </c>
      <c r="G6" s="257"/>
      <c r="H6" s="257"/>
      <c r="I6" s="293" t="s">
        <v>211</v>
      </c>
      <c r="J6" s="294"/>
      <c r="K6" s="295"/>
      <c r="L6" s="257" t="s">
        <v>212</v>
      </c>
      <c r="M6" s="257"/>
      <c r="N6" s="257"/>
    </row>
    <row r="7" spans="1:15" ht="22.5" customHeight="1">
      <c r="A7" s="136"/>
      <c r="B7" s="135"/>
      <c r="C7" s="136"/>
      <c r="D7" s="260"/>
      <c r="E7" s="140"/>
      <c r="F7" s="76" t="s">
        <v>213</v>
      </c>
      <c r="G7" s="77" t="s">
        <v>214</v>
      </c>
      <c r="H7" s="77" t="s">
        <v>215</v>
      </c>
      <c r="I7" s="76" t="s">
        <v>213</v>
      </c>
      <c r="J7" s="260" t="s">
        <v>214</v>
      </c>
      <c r="K7" s="77" t="s">
        <v>215</v>
      </c>
      <c r="L7" s="77" t="s">
        <v>213</v>
      </c>
      <c r="M7" s="77" t="s">
        <v>214</v>
      </c>
      <c r="N7" s="77" t="s">
        <v>215</v>
      </c>
    </row>
    <row r="8" spans="1:15" ht="12.6" customHeight="1">
      <c r="A8" s="75"/>
      <c r="B8" s="123"/>
      <c r="C8" s="124"/>
      <c r="D8" s="261"/>
      <c r="E8" s="75"/>
      <c r="F8" s="75"/>
      <c r="G8" s="75"/>
      <c r="H8" s="75"/>
      <c r="I8" s="75"/>
      <c r="J8" s="261"/>
      <c r="K8" s="75"/>
      <c r="L8" s="75"/>
      <c r="M8" s="75"/>
      <c r="N8" s="75"/>
    </row>
    <row r="9" spans="1:15" ht="9.75" customHeight="1">
      <c r="A9" s="78" t="s">
        <v>216</v>
      </c>
      <c r="B9" s="133" t="s">
        <v>217</v>
      </c>
      <c r="C9" s="134"/>
      <c r="D9" s="258">
        <f>ROUND(E9/$E$18,4)</f>
        <v>4.7300000000000002E-2</v>
      </c>
      <c r="E9" s="79">
        <f>RESUMO!C6</f>
        <v>7529.3099999999995</v>
      </c>
      <c r="F9" s="80" t="s">
        <v>218</v>
      </c>
      <c r="G9" s="79">
        <f>TRUNC(E9*H9,2)</f>
        <v>7529.31</v>
      </c>
      <c r="H9" s="81">
        <v>1</v>
      </c>
      <c r="I9" s="80" t="s">
        <v>218</v>
      </c>
      <c r="J9" s="263" t="s">
        <v>218</v>
      </c>
      <c r="K9" s="75"/>
      <c r="L9" s="80" t="s">
        <v>218</v>
      </c>
      <c r="M9" s="80" t="s">
        <v>218</v>
      </c>
      <c r="N9" s="75"/>
    </row>
    <row r="10" spans="1:15" ht="9.75" customHeight="1">
      <c r="A10" s="78" t="s">
        <v>219</v>
      </c>
      <c r="B10" s="133" t="s">
        <v>220</v>
      </c>
      <c r="C10" s="134"/>
      <c r="D10" s="258">
        <f t="shared" ref="D10:D16" si="0">ROUND(E10/$E$18,4)</f>
        <v>0.1464</v>
      </c>
      <c r="E10" s="79">
        <f>RESUMO!C7</f>
        <v>23314.799999999999</v>
      </c>
      <c r="F10" s="80" t="s">
        <v>218</v>
      </c>
      <c r="G10" s="79">
        <f>TRUNC(E10*H10,2)</f>
        <v>23314.799999999999</v>
      </c>
      <c r="H10" s="81">
        <v>1</v>
      </c>
      <c r="I10" s="80" t="s">
        <v>218</v>
      </c>
      <c r="J10" s="263" t="s">
        <v>218</v>
      </c>
      <c r="K10" s="75"/>
      <c r="L10" s="80" t="s">
        <v>218</v>
      </c>
      <c r="M10" s="80" t="s">
        <v>218</v>
      </c>
      <c r="N10" s="75"/>
    </row>
    <row r="11" spans="1:15" ht="9.75" customHeight="1">
      <c r="A11" s="78" t="s">
        <v>221</v>
      </c>
      <c r="B11" s="133" t="s">
        <v>222</v>
      </c>
      <c r="C11" s="134"/>
      <c r="D11" s="258">
        <f t="shared" si="0"/>
        <v>0.1399</v>
      </c>
      <c r="E11" s="79">
        <f>RESUMO!C8</f>
        <v>22272.58</v>
      </c>
      <c r="F11" s="80" t="s">
        <v>218</v>
      </c>
      <c r="G11" s="79">
        <f>TRUNC($E$11*H11,2)</f>
        <v>13363.54</v>
      </c>
      <c r="H11" s="82">
        <v>0.6</v>
      </c>
      <c r="I11" s="80" t="s">
        <v>218</v>
      </c>
      <c r="J11" s="264">
        <f>TRUNC(E11*K11,2)</f>
        <v>8909.0300000000007</v>
      </c>
      <c r="K11" s="82">
        <v>0.4</v>
      </c>
      <c r="L11" s="80" t="s">
        <v>218</v>
      </c>
      <c r="M11" s="80" t="s">
        <v>218</v>
      </c>
      <c r="N11" s="75"/>
    </row>
    <row r="12" spans="1:15" ht="9.75" customHeight="1">
      <c r="A12" s="78" t="s">
        <v>223</v>
      </c>
      <c r="B12" s="133" t="s">
        <v>224</v>
      </c>
      <c r="C12" s="134"/>
      <c r="D12" s="258">
        <f t="shared" si="0"/>
        <v>8.9800000000000005E-2</v>
      </c>
      <c r="E12" s="79">
        <f>RESUMO!C9</f>
        <v>14300.26</v>
      </c>
      <c r="F12" s="80" t="s">
        <v>218</v>
      </c>
      <c r="G12" s="80" t="s">
        <v>218</v>
      </c>
      <c r="H12" s="75"/>
      <c r="I12" s="80" t="s">
        <v>218</v>
      </c>
      <c r="J12" s="264">
        <f>TRUNC(E12*K12,2)</f>
        <v>14300.26</v>
      </c>
      <c r="K12" s="82">
        <v>1</v>
      </c>
      <c r="L12" s="80" t="s">
        <v>218</v>
      </c>
      <c r="M12" s="80" t="s">
        <v>218</v>
      </c>
      <c r="N12" s="75"/>
    </row>
    <row r="13" spans="1:15" ht="9.75" customHeight="1">
      <c r="A13" s="78" t="s">
        <v>225</v>
      </c>
      <c r="B13" s="133" t="s">
        <v>226</v>
      </c>
      <c r="C13" s="134"/>
      <c r="D13" s="258">
        <f t="shared" si="0"/>
        <v>0.2873</v>
      </c>
      <c r="E13" s="79">
        <f>RESUMO!C10</f>
        <v>45745.070000000007</v>
      </c>
      <c r="F13" s="75"/>
      <c r="G13" s="75"/>
      <c r="H13" s="75"/>
      <c r="I13" s="80" t="s">
        <v>218</v>
      </c>
      <c r="J13" s="264">
        <f>TRUNC(E13*K13,2)</f>
        <v>22872.53</v>
      </c>
      <c r="K13" s="82">
        <v>0.5</v>
      </c>
      <c r="L13" s="80" t="s">
        <v>218</v>
      </c>
      <c r="M13" s="79">
        <f>TRUNC(E13*N13,2)</f>
        <v>22872.53</v>
      </c>
      <c r="N13" s="82">
        <v>0.5</v>
      </c>
    </row>
    <row r="14" spans="1:15" ht="9.75" customHeight="1">
      <c r="A14" s="78" t="s">
        <v>227</v>
      </c>
      <c r="B14" s="133" t="s">
        <v>228</v>
      </c>
      <c r="C14" s="134"/>
      <c r="D14" s="258">
        <f t="shared" si="0"/>
        <v>8.7800000000000003E-2</v>
      </c>
      <c r="E14" s="79">
        <f>RESUMO!C11</f>
        <v>13984.65</v>
      </c>
      <c r="F14" s="75"/>
      <c r="G14" s="75"/>
      <c r="H14" s="75"/>
      <c r="I14" s="75"/>
      <c r="J14" s="263" t="s">
        <v>218</v>
      </c>
      <c r="K14" s="75"/>
      <c r="L14" s="80" t="s">
        <v>218</v>
      </c>
      <c r="M14" s="79">
        <f>TRUNC(E14*N14,2)</f>
        <v>13984.65</v>
      </c>
      <c r="N14" s="82">
        <v>1</v>
      </c>
    </row>
    <row r="15" spans="1:15" ht="9.75" customHeight="1">
      <c r="A15" s="78" t="s">
        <v>229</v>
      </c>
      <c r="B15" s="133" t="s">
        <v>230</v>
      </c>
      <c r="C15" s="134"/>
      <c r="D15" s="258">
        <f t="shared" si="0"/>
        <v>0.14849999999999999</v>
      </c>
      <c r="E15" s="79">
        <f>RESUMO!C12</f>
        <v>23646.52</v>
      </c>
      <c r="F15" s="75"/>
      <c r="G15" s="75"/>
      <c r="H15" s="75"/>
      <c r="I15" s="75"/>
      <c r="J15" s="263" t="s">
        <v>218</v>
      </c>
      <c r="K15" s="75"/>
      <c r="L15" s="75"/>
      <c r="M15" s="79">
        <f>TRUNC(E15*N15,2)</f>
        <v>23646.52</v>
      </c>
      <c r="N15" s="82">
        <v>1</v>
      </c>
    </row>
    <row r="16" spans="1:15" ht="9.75" customHeight="1">
      <c r="A16" s="78" t="s">
        <v>231</v>
      </c>
      <c r="B16" s="133" t="s">
        <v>232</v>
      </c>
      <c r="C16" s="134"/>
      <c r="D16" s="258">
        <f t="shared" si="0"/>
        <v>5.2999999999999999E-2</v>
      </c>
      <c r="E16" s="79">
        <f>RESUMO!C13</f>
        <v>8432.5099999999984</v>
      </c>
      <c r="F16" s="75"/>
      <c r="G16" s="75"/>
      <c r="H16" s="75"/>
      <c r="I16" s="75"/>
      <c r="J16" s="264">
        <f>TRUNC(E16*K16,2)</f>
        <v>8432.51</v>
      </c>
      <c r="K16" s="82">
        <v>1</v>
      </c>
      <c r="L16" s="75"/>
      <c r="M16" s="75"/>
      <c r="N16" s="75"/>
    </row>
    <row r="17" spans="1:14" ht="9.75" customHeight="1">
      <c r="A17" s="130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2"/>
    </row>
    <row r="18" spans="1:14" ht="9.75" customHeight="1">
      <c r="A18" s="127" t="s">
        <v>233</v>
      </c>
      <c r="B18" s="128"/>
      <c r="C18" s="129"/>
      <c r="D18" s="262">
        <v>100</v>
      </c>
      <c r="E18" s="83">
        <f>SUM(E9:E16)</f>
        <v>159225.70000000001</v>
      </c>
      <c r="F18" s="80" t="s">
        <v>218</v>
      </c>
      <c r="G18" s="79">
        <f>SUM(G9:G16,2)+0.01</f>
        <v>44209.66</v>
      </c>
      <c r="H18" s="82">
        <f>TRUNC(G18/E18,4)</f>
        <v>0.27760000000000001</v>
      </c>
      <c r="I18" s="80" t="s">
        <v>218</v>
      </c>
      <c r="J18" s="264">
        <f>SUM(J9:J16)</f>
        <v>54514.33</v>
      </c>
      <c r="K18" s="82">
        <f>TRUNC(J18/E18,4)</f>
        <v>0.34229999999999999</v>
      </c>
      <c r="L18" s="80" t="s">
        <v>218</v>
      </c>
      <c r="M18" s="79">
        <f>SUM(M9:M16,2)</f>
        <v>60505.7</v>
      </c>
      <c r="N18" s="82">
        <f>TRUNC(M18/E18,4)</f>
        <v>0.37990000000000002</v>
      </c>
    </row>
    <row r="19" spans="1:14" ht="9.75" customHeight="1">
      <c r="A19" s="127" t="s">
        <v>234</v>
      </c>
      <c r="B19" s="128"/>
      <c r="C19" s="129"/>
      <c r="D19" s="261"/>
      <c r="E19" s="75"/>
      <c r="F19" s="75"/>
      <c r="G19" s="79">
        <f>G18</f>
        <v>44209.66</v>
      </c>
      <c r="H19" s="82">
        <f>H18</f>
        <v>0.27760000000000001</v>
      </c>
      <c r="I19" s="84" t="s">
        <v>235</v>
      </c>
      <c r="J19" s="265">
        <f>G18+J18+0.01</f>
        <v>98724</v>
      </c>
      <c r="K19" s="85">
        <f>H19+K18</f>
        <v>0.61990000000000001</v>
      </c>
      <c r="L19" s="84" t="s">
        <v>235</v>
      </c>
      <c r="M19" s="86">
        <f>J19+M18</f>
        <v>159229.70000000001</v>
      </c>
      <c r="N19" s="85">
        <f>K19+N18+0.0002</f>
        <v>1</v>
      </c>
    </row>
  </sheetData>
  <mergeCells count="30">
    <mergeCell ref="K5:N5"/>
    <mergeCell ref="I6:K6"/>
    <mergeCell ref="A1:N1"/>
    <mergeCell ref="A4:E4"/>
    <mergeCell ref="F4:J4"/>
    <mergeCell ref="K4:L4"/>
    <mergeCell ref="A2:N2"/>
    <mergeCell ref="M4:N4"/>
    <mergeCell ref="A3:E3"/>
    <mergeCell ref="F3:J3"/>
    <mergeCell ref="K3:N3"/>
    <mergeCell ref="B9:C9"/>
    <mergeCell ref="A5:E5"/>
    <mergeCell ref="F5:J5"/>
    <mergeCell ref="A6:A7"/>
    <mergeCell ref="B6:C7"/>
    <mergeCell ref="E6:E7"/>
    <mergeCell ref="F6:H6"/>
    <mergeCell ref="L6:N6"/>
    <mergeCell ref="B8:C8"/>
    <mergeCell ref="B10:C10"/>
    <mergeCell ref="B11:C11"/>
    <mergeCell ref="B12:C12"/>
    <mergeCell ref="B13:C13"/>
    <mergeCell ref="B14:C14"/>
    <mergeCell ref="B15:C15"/>
    <mergeCell ref="B16:C16"/>
    <mergeCell ref="A17:N17"/>
    <mergeCell ref="A18:C18"/>
    <mergeCell ref="A19:C19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D2750-A311-42ED-A5B8-6CFEF3D96197}">
  <dimension ref="A1:F42"/>
  <sheetViews>
    <sheetView showGridLines="0" workbookViewId="0">
      <selection sqref="A1:D38"/>
    </sheetView>
  </sheetViews>
  <sheetFormatPr defaultRowHeight="15"/>
  <cols>
    <col min="2" max="2" width="62.140625" customWidth="1"/>
    <col min="3" max="3" width="14" customWidth="1"/>
    <col min="4" max="4" width="13.42578125" customWidth="1"/>
  </cols>
  <sheetData>
    <row r="1" spans="1:6" ht="105.75" customHeight="1">
      <c r="A1" s="280" t="s">
        <v>402</v>
      </c>
      <c r="B1" s="280"/>
      <c r="C1" s="280"/>
      <c r="D1" s="280"/>
    </row>
    <row r="2" spans="1:6" ht="15" customHeight="1">
      <c r="A2" s="281" t="s">
        <v>236</v>
      </c>
      <c r="B2" s="281"/>
      <c r="C2" s="281"/>
      <c r="D2" s="281"/>
      <c r="E2" s="277"/>
      <c r="F2" s="277"/>
    </row>
    <row r="3" spans="1:6">
      <c r="A3" s="278" t="s">
        <v>237</v>
      </c>
      <c r="B3" s="278" t="s">
        <v>238</v>
      </c>
      <c r="C3" s="279" t="s">
        <v>239</v>
      </c>
      <c r="D3" s="279" t="s">
        <v>240</v>
      </c>
      <c r="E3" s="5"/>
      <c r="F3" s="5"/>
    </row>
    <row r="4" spans="1:6">
      <c r="A4" s="87" t="s">
        <v>241</v>
      </c>
      <c r="B4" s="88" t="s">
        <v>242</v>
      </c>
      <c r="C4" s="89">
        <v>16.8</v>
      </c>
      <c r="D4" s="89">
        <v>16.8</v>
      </c>
      <c r="E4" s="5"/>
      <c r="F4" s="5"/>
    </row>
    <row r="5" spans="1:6">
      <c r="A5" s="90" t="s">
        <v>243</v>
      </c>
      <c r="B5" s="91" t="s">
        <v>244</v>
      </c>
      <c r="C5" s="92" t="s">
        <v>245</v>
      </c>
      <c r="D5" s="93" t="s">
        <v>245</v>
      </c>
      <c r="E5" s="5"/>
      <c r="F5" s="5"/>
    </row>
    <row r="6" spans="1:6">
      <c r="A6" s="90" t="s">
        <v>246</v>
      </c>
      <c r="B6" s="91" t="s">
        <v>247</v>
      </c>
      <c r="C6" s="94">
        <v>1.5</v>
      </c>
      <c r="D6" s="94">
        <v>1.5</v>
      </c>
      <c r="E6" s="5"/>
      <c r="F6" s="5"/>
    </row>
    <row r="7" spans="1:6">
      <c r="A7" s="90" t="s">
        <v>248</v>
      </c>
      <c r="B7" s="91" t="s">
        <v>249</v>
      </c>
      <c r="C7" s="94">
        <v>1</v>
      </c>
      <c r="D7" s="94">
        <v>1</v>
      </c>
      <c r="E7" s="5"/>
      <c r="F7" s="5"/>
    </row>
    <row r="8" spans="1:6">
      <c r="A8" s="90" t="s">
        <v>250</v>
      </c>
      <c r="B8" s="91" t="s">
        <v>251</v>
      </c>
      <c r="C8" s="94">
        <v>0.2</v>
      </c>
      <c r="D8" s="94">
        <v>0.2</v>
      </c>
      <c r="E8" s="5"/>
      <c r="F8" s="5"/>
    </row>
    <row r="9" spans="1:6">
      <c r="A9" s="90" t="s">
        <v>252</v>
      </c>
      <c r="B9" s="91" t="s">
        <v>253</v>
      </c>
      <c r="C9" s="94">
        <v>0.6</v>
      </c>
      <c r="D9" s="94">
        <v>0.6</v>
      </c>
      <c r="E9" s="5"/>
      <c r="F9" s="5"/>
    </row>
    <row r="10" spans="1:6">
      <c r="A10" s="90" t="s">
        <v>254</v>
      </c>
      <c r="B10" s="91" t="s">
        <v>255</v>
      </c>
      <c r="C10" s="94">
        <v>2.5</v>
      </c>
      <c r="D10" s="94">
        <v>2.5</v>
      </c>
      <c r="E10" s="5"/>
      <c r="F10" s="5"/>
    </row>
    <row r="11" spans="1:6">
      <c r="A11" s="90" t="s">
        <v>256</v>
      </c>
      <c r="B11" s="91" t="s">
        <v>257</v>
      </c>
      <c r="C11" s="94">
        <v>3</v>
      </c>
      <c r="D11" s="94">
        <v>3</v>
      </c>
      <c r="E11" s="5"/>
      <c r="F11" s="5"/>
    </row>
    <row r="12" spans="1:6">
      <c r="A12" s="90" t="s">
        <v>258</v>
      </c>
      <c r="B12" s="91" t="s">
        <v>259</v>
      </c>
      <c r="C12" s="94">
        <v>8</v>
      </c>
      <c r="D12" s="94">
        <v>8</v>
      </c>
      <c r="E12" s="5"/>
      <c r="F12" s="5"/>
    </row>
    <row r="13" spans="1:6">
      <c r="A13" s="90" t="s">
        <v>260</v>
      </c>
      <c r="B13" s="91" t="s">
        <v>261</v>
      </c>
      <c r="C13" s="92" t="s">
        <v>245</v>
      </c>
      <c r="D13" s="93" t="s">
        <v>245</v>
      </c>
      <c r="E13" s="5"/>
      <c r="F13" s="5"/>
    </row>
    <row r="14" spans="1:6">
      <c r="A14" s="87" t="s">
        <v>262</v>
      </c>
      <c r="B14" s="88" t="s">
        <v>263</v>
      </c>
      <c r="C14" s="89">
        <v>50.51</v>
      </c>
      <c r="D14" s="89">
        <v>20.28</v>
      </c>
      <c r="E14" s="5"/>
      <c r="F14" s="5"/>
    </row>
    <row r="15" spans="1:6">
      <c r="A15" s="90" t="s">
        <v>264</v>
      </c>
      <c r="B15" s="91" t="s">
        <v>265</v>
      </c>
      <c r="C15" s="94">
        <v>18.010000000000002</v>
      </c>
      <c r="D15" s="93" t="s">
        <v>245</v>
      </c>
      <c r="E15" s="5"/>
      <c r="F15" s="5"/>
    </row>
    <row r="16" spans="1:6">
      <c r="A16" s="90" t="s">
        <v>266</v>
      </c>
      <c r="B16" s="91" t="s">
        <v>267</v>
      </c>
      <c r="C16" s="94">
        <v>4.3</v>
      </c>
      <c r="D16" s="93" t="s">
        <v>245</v>
      </c>
      <c r="E16" s="5"/>
      <c r="F16" s="5"/>
    </row>
    <row r="17" spans="1:6">
      <c r="A17" s="90" t="s">
        <v>268</v>
      </c>
      <c r="B17" s="91" t="s">
        <v>269</v>
      </c>
      <c r="C17" s="94">
        <v>0.87</v>
      </c>
      <c r="D17" s="94">
        <v>0.67</v>
      </c>
      <c r="E17" s="5"/>
      <c r="F17" s="5"/>
    </row>
    <row r="18" spans="1:6">
      <c r="A18" s="90" t="s">
        <v>270</v>
      </c>
      <c r="B18" s="91" t="s">
        <v>271</v>
      </c>
      <c r="C18" s="94">
        <v>10.78</v>
      </c>
      <c r="D18" s="94">
        <v>8.33</v>
      </c>
      <c r="E18" s="5"/>
      <c r="F18" s="5"/>
    </row>
    <row r="19" spans="1:6">
      <c r="A19" s="90" t="s">
        <v>272</v>
      </c>
      <c r="B19" s="91" t="s">
        <v>273</v>
      </c>
      <c r="C19" s="94">
        <v>7.0000000000000007E-2</v>
      </c>
      <c r="D19" s="94">
        <v>0.06</v>
      </c>
      <c r="E19" s="5"/>
      <c r="F19" s="5"/>
    </row>
    <row r="20" spans="1:6">
      <c r="A20" s="90" t="s">
        <v>274</v>
      </c>
      <c r="B20" s="91" t="s">
        <v>275</v>
      </c>
      <c r="C20" s="94">
        <v>0.72</v>
      </c>
      <c r="D20" s="94">
        <v>0.56000000000000005</v>
      </c>
      <c r="E20" s="5"/>
      <c r="F20" s="5"/>
    </row>
    <row r="21" spans="1:6">
      <c r="A21" s="90" t="s">
        <v>276</v>
      </c>
      <c r="B21" s="91" t="s">
        <v>277</v>
      </c>
      <c r="C21" s="94">
        <v>1.98</v>
      </c>
      <c r="D21" s="90" t="s">
        <v>245</v>
      </c>
      <c r="E21" s="5"/>
      <c r="F21" s="5"/>
    </row>
    <row r="22" spans="1:6">
      <c r="A22" s="90" t="s">
        <v>278</v>
      </c>
      <c r="B22" s="91" t="s">
        <v>279</v>
      </c>
      <c r="C22" s="94">
        <v>0.11</v>
      </c>
      <c r="D22" s="94">
        <v>0.08</v>
      </c>
      <c r="E22" s="5"/>
      <c r="F22" s="5"/>
    </row>
    <row r="23" spans="1:6">
      <c r="A23" s="90" t="s">
        <v>280</v>
      </c>
      <c r="B23" s="91" t="s">
        <v>281</v>
      </c>
      <c r="C23" s="94">
        <v>13.64</v>
      </c>
      <c r="D23" s="94">
        <v>10.55</v>
      </c>
      <c r="E23" s="5"/>
      <c r="F23" s="5"/>
    </row>
    <row r="24" spans="1:6">
      <c r="A24" s="90" t="s">
        <v>282</v>
      </c>
      <c r="B24" s="91" t="s">
        <v>283</v>
      </c>
      <c r="C24" s="94">
        <v>0.03</v>
      </c>
      <c r="D24" s="94">
        <v>0.03</v>
      </c>
      <c r="E24" s="5"/>
      <c r="F24" s="5"/>
    </row>
    <row r="25" spans="1:6">
      <c r="A25" s="75"/>
      <c r="B25" s="75"/>
      <c r="C25" s="75"/>
      <c r="D25" s="75"/>
      <c r="E25" s="5"/>
      <c r="F25" s="5"/>
    </row>
    <row r="26" spans="1:6">
      <c r="A26" s="87" t="s">
        <v>284</v>
      </c>
      <c r="B26" s="88" t="s">
        <v>285</v>
      </c>
      <c r="C26" s="89">
        <v>9.52</v>
      </c>
      <c r="D26" s="89">
        <v>7.38</v>
      </c>
      <c r="E26" s="5"/>
      <c r="F26" s="5"/>
    </row>
    <row r="27" spans="1:6">
      <c r="A27" s="90" t="s">
        <v>286</v>
      </c>
      <c r="B27" s="91" t="s">
        <v>287</v>
      </c>
      <c r="C27" s="94">
        <v>4.45</v>
      </c>
      <c r="D27" s="94">
        <v>3.45</v>
      </c>
      <c r="E27" s="5"/>
      <c r="F27" s="5"/>
    </row>
    <row r="28" spans="1:6">
      <c r="A28" s="90" t="s">
        <v>288</v>
      </c>
      <c r="B28" s="91" t="s">
        <v>289</v>
      </c>
      <c r="C28" s="94">
        <v>0.1</v>
      </c>
      <c r="D28" s="94">
        <v>0.08</v>
      </c>
      <c r="E28" s="5"/>
      <c r="F28" s="5"/>
    </row>
    <row r="29" spans="1:6">
      <c r="A29" s="90" t="s">
        <v>290</v>
      </c>
      <c r="B29" s="91" t="s">
        <v>291</v>
      </c>
      <c r="C29" s="94">
        <v>0.5</v>
      </c>
      <c r="D29" s="94">
        <v>0.39</v>
      </c>
      <c r="E29" s="5"/>
      <c r="F29" s="5"/>
    </row>
    <row r="30" spans="1:6">
      <c r="A30" s="90" t="s">
        <v>292</v>
      </c>
      <c r="B30" s="91" t="s">
        <v>293</v>
      </c>
      <c r="C30" s="94">
        <v>4.0999999999999996</v>
      </c>
      <c r="D30" s="94">
        <v>3.17</v>
      </c>
      <c r="E30" s="5"/>
      <c r="F30" s="5"/>
    </row>
    <row r="31" spans="1:6">
      <c r="A31" s="90" t="s">
        <v>294</v>
      </c>
      <c r="B31" s="91" t="s">
        <v>295</v>
      </c>
      <c r="C31" s="94">
        <v>0.37</v>
      </c>
      <c r="D31" s="94">
        <v>0.28999999999999998</v>
      </c>
      <c r="E31" s="5"/>
      <c r="F31" s="5"/>
    </row>
    <row r="32" spans="1:6">
      <c r="A32" s="75"/>
      <c r="B32" s="75"/>
      <c r="C32" s="75"/>
      <c r="D32" s="75"/>
      <c r="E32" s="5"/>
      <c r="F32" s="5"/>
    </row>
    <row r="33" spans="1:6">
      <c r="A33" s="87" t="s">
        <v>296</v>
      </c>
      <c r="B33" s="88" t="s">
        <v>297</v>
      </c>
      <c r="C33" s="89">
        <v>8.86</v>
      </c>
      <c r="D33" s="89">
        <v>3.7</v>
      </c>
      <c r="E33" s="5"/>
      <c r="F33" s="5"/>
    </row>
    <row r="34" spans="1:6">
      <c r="A34" s="90" t="s">
        <v>298</v>
      </c>
      <c r="B34" s="91" t="s">
        <v>299</v>
      </c>
      <c r="C34" s="94">
        <v>8.49</v>
      </c>
      <c r="D34" s="94">
        <v>3.41</v>
      </c>
      <c r="E34" s="5"/>
      <c r="F34" s="5"/>
    </row>
    <row r="35" spans="1:6" ht="38.25">
      <c r="A35" s="95" t="s">
        <v>300</v>
      </c>
      <c r="B35" s="96" t="s">
        <v>301</v>
      </c>
      <c r="C35" s="97">
        <v>0.37</v>
      </c>
      <c r="D35" s="97">
        <v>0.28999999999999998</v>
      </c>
      <c r="E35" s="5"/>
      <c r="F35" s="5"/>
    </row>
    <row r="36" spans="1:6">
      <c r="A36" s="75"/>
      <c r="B36" s="75"/>
      <c r="C36" s="75"/>
      <c r="D36" s="75"/>
      <c r="E36" s="5"/>
      <c r="F36" s="5"/>
    </row>
    <row r="37" spans="1:6">
      <c r="A37" s="75"/>
      <c r="B37" s="75"/>
      <c r="C37" s="75"/>
      <c r="D37" s="75"/>
      <c r="E37" s="5"/>
      <c r="F37" s="5"/>
    </row>
    <row r="38" spans="1:6">
      <c r="A38" s="98"/>
      <c r="B38" s="88" t="s">
        <v>302</v>
      </c>
      <c r="C38" s="89">
        <v>85.69</v>
      </c>
      <c r="D38" s="89">
        <v>48.16</v>
      </c>
      <c r="E38" s="5"/>
      <c r="F38" s="5"/>
    </row>
    <row r="39" spans="1:6">
      <c r="A39" s="5"/>
      <c r="B39" s="5"/>
      <c r="C39" s="5"/>
      <c r="D39" s="5"/>
      <c r="E39" s="5"/>
      <c r="F39" s="5"/>
    </row>
    <row r="40" spans="1:6">
      <c r="A40" s="5"/>
      <c r="B40" s="5"/>
      <c r="C40" s="5"/>
      <c r="D40" s="5"/>
      <c r="E40" s="5"/>
      <c r="F40" s="5"/>
    </row>
    <row r="41" spans="1:6">
      <c r="A41" s="5"/>
      <c r="B41" s="5"/>
      <c r="C41" s="5"/>
      <c r="D41" s="5"/>
      <c r="E41" s="5"/>
      <c r="F41" s="5"/>
    </row>
    <row r="42" spans="1:6">
      <c r="A42" s="5"/>
      <c r="B42" s="5"/>
      <c r="C42" s="5"/>
      <c r="D42" s="5"/>
      <c r="E42" s="5"/>
      <c r="F42" s="5"/>
    </row>
  </sheetData>
  <mergeCells count="2">
    <mergeCell ref="A1:D1"/>
    <mergeCell ref="A2:D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ORÇAMENTO</vt:lpstr>
      <vt:lpstr>BDI</vt:lpstr>
      <vt:lpstr>COTAÇÃO</vt:lpstr>
      <vt:lpstr>CPU</vt:lpstr>
      <vt:lpstr>RESUMO</vt:lpstr>
      <vt:lpstr>CRONOGRAMA</vt:lpstr>
      <vt:lpstr>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LAURO</dc:creator>
  <cp:lastModifiedBy>COMPACTO</cp:lastModifiedBy>
  <dcterms:created xsi:type="dcterms:W3CDTF">2015-06-05T18:19:34Z</dcterms:created>
  <dcterms:modified xsi:type="dcterms:W3CDTF">2022-11-20T10:20:11Z</dcterms:modified>
</cp:coreProperties>
</file>